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70" yWindow="210" windowWidth="24855" windowHeight="12015" tabRatio="977" firstSheet="1" activeTab="1"/>
  </bookViews>
  <sheets>
    <sheet name="PAC ORATÓRIO - CONSOLIDADA" sheetId="2" state="hidden" r:id="rId1"/>
    <sheet name="PLANILHA EMPRESA" sheetId="1" r:id="rId2"/>
  </sheets>
  <externalReferences>
    <externalReference r:id="rId3"/>
    <externalReference r:id="rId4"/>
  </externalReferences>
  <definedNames>
    <definedName name="_xlnm._FilterDatabase" localSheetId="0" hidden="1">'PAC ORATÓRIO - CONSOLIDADA'!$A$10:$I$286</definedName>
    <definedName name="_xlnm._FilterDatabase" localSheetId="1" hidden="1">'PLANILHA EMPRESA'!$A$11:$F$1189</definedName>
    <definedName name="a">#REF!</definedName>
    <definedName name="_xlnm.Print_Area" localSheetId="1">'PLANILHA EMPRESA'!$A$1:$F$1189</definedName>
    <definedName name="B">#REF!</definedName>
    <definedName name="_xlnm.Database">#REF!</definedName>
    <definedName name="BDI">#REF!</definedName>
    <definedName name="CANETIRO">#REF!</definedName>
    <definedName name="CANTEIRO">#REF!</definedName>
    <definedName name="CODIGO">'[1]MATERIAIS ELETRICOS'!$D$5:$D$1228</definedName>
    <definedName name="Criteria">#REF!</definedName>
    <definedName name="_xlnm.Criteria">#REF!</definedName>
    <definedName name="CRITÉRIOS_IM">#REF!</definedName>
    <definedName name="CUSTO_UN">'[1]MATERIAIS ELETRICOS'!$E$5:$E$1228</definedName>
    <definedName name="Excel_BuiltIn__FilterDatabase_12">#REF!</definedName>
    <definedName name="Excel_BuiltIn__FilterDatabase_6">#REF!</definedName>
    <definedName name="Excel_BuiltIn_Criteria">#REF!</definedName>
    <definedName name="Excel_BuiltIn_Print_Area_1">"$#REF!.$A$1:$AC$95"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">"$#REF!.$A$1:$AC$60"</definedName>
    <definedName name="Excel_BuiltIn_Print_Area_3">"$#REF!.$A$1:$AC$60"</definedName>
    <definedName name="FDE">'[2]IMP GERAL'!$F$151</definedName>
    <definedName name="KSAB">#REF!</definedName>
    <definedName name="KSIURB">#REF!</definedName>
    <definedName name="KSSO">#REF!</definedName>
    <definedName name="Luan">#REF!</definedName>
    <definedName name="LUan_b">#REF!</definedName>
    <definedName name="Mobilização">#REF!</definedName>
    <definedName name="MUDAR">#REF!</definedName>
    <definedName name="PLAB">#REF!</definedName>
    <definedName name="PLAN">#REF!</definedName>
    <definedName name="PLANILHA">#REF!</definedName>
    <definedName name="RE">#REF!</definedName>
    <definedName name="SBCAA">'[2]IMP GERAL'!$F$151</definedName>
    <definedName name="SHARED_FORMULA_10_15_10_15_1">#REF!</definedName>
    <definedName name="SHARED_FORMULA_102_15_102_15_1">#REF!+#REF!</definedName>
    <definedName name="SHARED_FORMULA_106_15_106_15_1">#REF!+#REF!</definedName>
    <definedName name="SHARED_FORMULA_107_101_107_101_2">#REF!+#REF!</definedName>
    <definedName name="SHARED_FORMULA_107_103_107_103_2">#REF!+#REF!</definedName>
    <definedName name="SHARED_FORMULA_107_15_107_15_2">#REF!+#REF!</definedName>
    <definedName name="SHARED_FORMULA_107_17_107_17_2">#REF!+#REF!</definedName>
    <definedName name="SHARED_FORMULA_107_19_107_19_2">#REF!+#REF!</definedName>
    <definedName name="SHARED_FORMULA_107_21_107_21_2">#REF!+#REF!</definedName>
    <definedName name="SHARED_FORMULA_107_23_107_23_2">#REF!+#REF!</definedName>
    <definedName name="SHARED_FORMULA_107_25_107_25_2">#REF!+#REF!</definedName>
    <definedName name="SHARED_FORMULA_107_27_107_27_2">#REF!+#REF!</definedName>
    <definedName name="SHARED_FORMULA_107_29_107_29_2">#REF!+#REF!</definedName>
    <definedName name="SHARED_FORMULA_107_31_107_31_2">#REF!+#REF!</definedName>
    <definedName name="SHARED_FORMULA_107_33_107_33_2">#REF!+#REF!</definedName>
    <definedName name="SHARED_FORMULA_107_35_107_35_2">#REF!+#REF!</definedName>
    <definedName name="SHARED_FORMULA_107_37_107_37_2">#REF!+#REF!</definedName>
    <definedName name="SHARED_FORMULA_107_39_107_39_2">#REF!+#REF!</definedName>
    <definedName name="SHARED_FORMULA_107_41_107_41_2">#REF!+#REF!</definedName>
    <definedName name="SHARED_FORMULA_107_43_107_43_2">#REF!+#REF!</definedName>
    <definedName name="SHARED_FORMULA_107_45_107_45_2">#REF!+#REF!</definedName>
    <definedName name="SHARED_FORMULA_107_47_107_47_2">#REF!+#REF!</definedName>
    <definedName name="SHARED_FORMULA_107_49_107_49_2">#REF!+#REF!</definedName>
    <definedName name="SHARED_FORMULA_107_51_107_51_2">#REF!+#REF!</definedName>
    <definedName name="SHARED_FORMULA_107_53_107_53_2">#REF!+#REF!</definedName>
    <definedName name="SHARED_FORMULA_107_55_107_55_2">#REF!+#REF!</definedName>
    <definedName name="SHARED_FORMULA_107_57_107_57_2">#REF!+#REF!</definedName>
    <definedName name="SHARED_FORMULA_107_59_107_59_2">#REF!+#REF!</definedName>
    <definedName name="SHARED_FORMULA_107_59_107_59_3">#REF!+#REF!</definedName>
    <definedName name="SHARED_FORMULA_107_61_107_61_2">#REF!+#REF!</definedName>
    <definedName name="SHARED_FORMULA_107_61_107_61_3">#REF!+#REF!</definedName>
    <definedName name="SHARED_FORMULA_107_63_107_63_2">#REF!+#REF!</definedName>
    <definedName name="SHARED_FORMULA_107_65_107_65_2">#REF!+#REF!</definedName>
    <definedName name="SHARED_FORMULA_107_67_107_67_2">#REF!+#REF!</definedName>
    <definedName name="SHARED_FORMULA_107_69_107_69_2">#REF!+#REF!</definedName>
    <definedName name="SHARED_FORMULA_107_71_107_71_2">#REF!+#REF!</definedName>
    <definedName name="SHARED_FORMULA_107_73_107_73_2">#REF!+#REF!</definedName>
    <definedName name="SHARED_FORMULA_107_76_107_76_2">#REF!+#REF!</definedName>
    <definedName name="SHARED_FORMULA_107_79_107_79_2">#REF!+#REF!</definedName>
    <definedName name="SHARED_FORMULA_108_15_108_15_3">#REF!+#REF!</definedName>
    <definedName name="SHARED_FORMULA_108_17_108_17_3">#REF!+#REF!</definedName>
    <definedName name="SHARED_FORMULA_11_15_11_15_2">#REF!+#REF!</definedName>
    <definedName name="SHARED_FORMULA_11_17_11_17_2">#REF!+#REF!</definedName>
    <definedName name="SHARED_FORMULA_11_19_11_19_2">#REF!+#REF!</definedName>
    <definedName name="SHARED_FORMULA_11_21_11_21_2">#REF!+#REF!</definedName>
    <definedName name="SHARED_FORMULA_11_23_11_23_2">#REF!+#REF!</definedName>
    <definedName name="SHARED_FORMULA_11_25_11_25_2">#REF!+#REF!</definedName>
    <definedName name="SHARED_FORMULA_11_27_11_27_2">#REF!+#REF!</definedName>
    <definedName name="SHARED_FORMULA_11_29_11_29_2">#REF!+#REF!</definedName>
    <definedName name="SHARED_FORMULA_11_31_11_31_2">#REF!+#REF!</definedName>
    <definedName name="SHARED_FORMULA_11_33_11_33_2">#REF!+#REF!</definedName>
    <definedName name="SHARED_FORMULA_11_35_11_35_2">#REF!+#REF!</definedName>
    <definedName name="SHARED_FORMULA_11_37_11_37_2">#REF!+#REF!</definedName>
    <definedName name="SHARED_FORMULA_11_39_11_39_2">#REF!+#REF!</definedName>
    <definedName name="SHARED_FORMULA_11_41_11_41_2">#REF!+#REF!</definedName>
    <definedName name="SHARED_FORMULA_11_43_11_43_2">#REF!+#REF!</definedName>
    <definedName name="SHARED_FORMULA_11_45_11_45_2">#REF!+#REF!</definedName>
    <definedName name="SHARED_FORMULA_11_47_11_47_2">#REF!+#REF!</definedName>
    <definedName name="SHARED_FORMULA_11_49_11_49_2">#REF!+#REF!</definedName>
    <definedName name="SHARED_FORMULA_11_51_11_51_2">#REF!+#REF!</definedName>
    <definedName name="SHARED_FORMULA_11_53_11_53_2">#REF!+#REF!</definedName>
    <definedName name="SHARED_FORMULA_11_55_11_55_2">#REF!+#REF!</definedName>
    <definedName name="SHARED_FORMULA_11_57_11_57_2">#REF!+#REF!</definedName>
    <definedName name="SHARED_FORMULA_11_59_11_59_2">#REF!+#REF!</definedName>
    <definedName name="SHARED_FORMULA_11_59_11_59_3">#REF!+#REF!</definedName>
    <definedName name="SHARED_FORMULA_11_61_11_61_2">#REF!+#REF!</definedName>
    <definedName name="SHARED_FORMULA_11_61_11_61_3">#REF!+#REF!</definedName>
    <definedName name="SHARED_FORMULA_11_63_11_63_2">#REF!+#REF!</definedName>
    <definedName name="SHARED_FORMULA_11_65_11_65_2">#REF!+#REF!</definedName>
    <definedName name="SHARED_FORMULA_11_67_11_67_2">#REF!+#REF!</definedName>
    <definedName name="SHARED_FORMULA_11_69_11_69_2">#REF!+#REF!</definedName>
    <definedName name="SHARED_FORMULA_110_15_110_15_1">#REF!+#REF!</definedName>
    <definedName name="SHARED_FORMULA_111_19_111_19_3">#REF!+#REF!</definedName>
    <definedName name="SHARED_FORMULA_111_21_111_21_3">#REF!+#REF!</definedName>
    <definedName name="SHARED_FORMULA_111_23_111_23_3">#REF!+#REF!</definedName>
    <definedName name="SHARED_FORMULA_111_25_111_25_3">#REF!+#REF!</definedName>
    <definedName name="SHARED_FORMULA_111_27_111_27_3">#REF!+#REF!</definedName>
    <definedName name="SHARED_FORMULA_111_29_111_29_3">#REF!+#REF!</definedName>
    <definedName name="SHARED_FORMULA_111_31_111_31_3">#REF!+#REF!</definedName>
    <definedName name="SHARED_FORMULA_111_33_111_33_3">#REF!+#REF!</definedName>
    <definedName name="SHARED_FORMULA_111_35_111_35_3">#REF!+#REF!</definedName>
    <definedName name="SHARED_FORMULA_111_37_111_37_3">#REF!+#REF!</definedName>
    <definedName name="SHARED_FORMULA_111_39_111_39_3">#REF!+#REF!</definedName>
    <definedName name="SHARED_FORMULA_111_41_111_41_3">#REF!+#REF!</definedName>
    <definedName name="SHARED_FORMULA_111_43_111_43_3">#REF!+#REF!</definedName>
    <definedName name="SHARED_FORMULA_111_45_111_45_3">#REF!+#REF!</definedName>
    <definedName name="SHARED_FORMULA_111_47_111_47_3">#REF!+#REF!</definedName>
    <definedName name="SHARED_FORMULA_111_49_111_49_3">#REF!+#REF!</definedName>
    <definedName name="SHARED_FORMULA_111_51_111_51_3">#REF!+#REF!</definedName>
    <definedName name="SHARED_FORMULA_111_53_111_53_3">#REF!+#REF!</definedName>
    <definedName name="SHARED_FORMULA_111_55_111_55_3">#REF!+#REF!</definedName>
    <definedName name="SHARED_FORMULA_111_57_111_57_3">#REF!+#REF!</definedName>
    <definedName name="SHARED_FORMULA_111_63_111_63_3">#REF!+#REF!</definedName>
    <definedName name="SHARED_FORMULA_111_65_111_65_3">#REF!+#REF!</definedName>
    <definedName name="SHARED_FORMULA_114_15_114_15_1">#REF!+#REF!</definedName>
    <definedName name="SHARED_FORMULA_118_15_118_15_1">#REF!+#REF!</definedName>
    <definedName name="SHARED_FORMULA_12_101_12_101_2">#REF!+#REF!</definedName>
    <definedName name="SHARED_FORMULA_12_103_12_103_2">#REF!+#REF!</definedName>
    <definedName name="SHARED_FORMULA_12_15_12_15_3">#REF!+#REF!</definedName>
    <definedName name="SHARED_FORMULA_12_17_12_17_3">#REF!+#REF!</definedName>
    <definedName name="SHARED_FORMULA_12_76_12_76_2">#REF!+#REF!</definedName>
    <definedName name="SHARED_FORMULA_12_79_12_79_2">#REF!+#REF!</definedName>
    <definedName name="SHARED_FORMULA_122_15_122_15_1">#REF!+#REF!</definedName>
    <definedName name="SHARED_FORMULA_126_15_126_15_1">#REF!+#REF!</definedName>
    <definedName name="SHARED_FORMULA_130_15_130_15_1">#REF!+#REF!</definedName>
    <definedName name="SHARED_FORMULA_134_15_134_15_1">#REF!+#REF!</definedName>
    <definedName name="SHARED_FORMULA_138_15_138_15_1">#REF!+#REF!</definedName>
    <definedName name="SHARED_FORMULA_14_15_14_15_1">#REF!+#REF!</definedName>
    <definedName name="SHARED_FORMULA_14_16_14_16_0">#REF!-#REF!</definedName>
    <definedName name="SHARED_FORMULA_15_19_15_19_3">#REF!+#REF!</definedName>
    <definedName name="SHARED_FORMULA_15_21_15_21_3">#REF!+#REF!</definedName>
    <definedName name="SHARED_FORMULA_15_23_15_23_3">#REF!+#REF!</definedName>
    <definedName name="SHARED_FORMULA_15_25_15_25_3">#REF!+#REF!</definedName>
    <definedName name="SHARED_FORMULA_15_27_15_27_3">#REF!+#REF!</definedName>
    <definedName name="SHARED_FORMULA_15_29_15_29_3">#REF!+#REF!</definedName>
    <definedName name="SHARED_FORMULA_15_31_15_31_3">#REF!+#REF!</definedName>
    <definedName name="SHARED_FORMULA_15_33_15_33_3">#REF!+#REF!</definedName>
    <definedName name="SHARED_FORMULA_15_35_15_35_3">#REF!+#REF!</definedName>
    <definedName name="SHARED_FORMULA_15_37_15_37_3">#REF!+#REF!</definedName>
    <definedName name="SHARED_FORMULA_15_39_15_39_3">#REF!+#REF!</definedName>
    <definedName name="SHARED_FORMULA_15_41_15_41_3">#REF!+#REF!</definedName>
    <definedName name="SHARED_FORMULA_15_43_15_43_3">#REF!+#REF!</definedName>
    <definedName name="SHARED_FORMULA_15_45_15_45_3">#REF!+#REF!</definedName>
    <definedName name="SHARED_FORMULA_15_47_15_47_3">#REF!+#REF!</definedName>
    <definedName name="SHARED_FORMULA_15_49_15_49_3">#REF!+#REF!</definedName>
    <definedName name="SHARED_FORMULA_15_51_15_51_3">#REF!+#REF!</definedName>
    <definedName name="SHARED_FORMULA_15_53_15_53_3">#REF!+#REF!</definedName>
    <definedName name="SHARED_FORMULA_15_55_15_55_3">#REF!+#REF!</definedName>
    <definedName name="SHARED_FORMULA_15_57_15_57_3">#REF!+#REF!</definedName>
    <definedName name="SHARED_FORMULA_15_63_15_63_3">#REF!+#REF!</definedName>
    <definedName name="SHARED_FORMULA_15_65_15_65_3">#REF!+#REF!</definedName>
    <definedName name="SHARED_FORMULA_15_71_15_71_2">#REF!+#REF!</definedName>
    <definedName name="SHARED_FORMULA_15_73_15_73_2">#REF!+#REF!</definedName>
    <definedName name="SHARED_FORMULA_17_16_17_16_0">#REF!/#REF!</definedName>
    <definedName name="SHARED_FORMULA_18_15_18_15_1">#REF!+#REF!</definedName>
    <definedName name="SHARED_FORMULA_20_22_20_22_0">#REF!/#REF!</definedName>
    <definedName name="SHARED_FORMULA_21_20_21_20_0">#REF!*#REF!</definedName>
    <definedName name="SHARED_FORMULA_22_15_22_15_1">#REF!+#REF!</definedName>
    <definedName name="SHARED_FORMULA_23_15_23_15_0">IF(#REF!&lt;&gt;0,1-#REF!,0)</definedName>
    <definedName name="SHARED_FORMULA_26_15_26_15_1">#REF!+#REF!</definedName>
    <definedName name="SHARED_FORMULA_27_18_27_18_0">IF(#REF!=1,"ERRO - VALOR SUPERA LIMITE",IF(#REF!=1,"ERRO - VALOR INFERIOR AO ESTABELECIDO",""))</definedName>
    <definedName name="SHARED_FORMULA_30_15_30_15_1">#REF!+#REF!</definedName>
    <definedName name="SHARED_FORMULA_34_15_34_15_1">#REF!+#REF!</definedName>
    <definedName name="SHARED_FORMULA_38_15_38_15_1">#REF!+#REF!</definedName>
    <definedName name="SHARED_FORMULA_42_15_42_15_1">#REF!+#REF!</definedName>
    <definedName name="SHARED_FORMULA_43_101_43_101_2">#REF!+#REF!</definedName>
    <definedName name="SHARED_FORMULA_43_103_43_103_2">#REF!+#REF!</definedName>
    <definedName name="SHARED_FORMULA_43_15_43_15_2">#REF!+#REF!</definedName>
    <definedName name="SHARED_FORMULA_43_17_43_17_2">#REF!+#REF!</definedName>
    <definedName name="SHARED_FORMULA_43_19_43_19_2">#REF!+#REF!</definedName>
    <definedName name="SHARED_FORMULA_43_21_43_21_2">#REF!+#REF!</definedName>
    <definedName name="SHARED_FORMULA_43_23_43_23_2">#REF!+#REF!</definedName>
    <definedName name="SHARED_FORMULA_43_25_43_25_2">#REF!+#REF!</definedName>
    <definedName name="SHARED_FORMULA_43_27_43_27_2">#REF!+#REF!</definedName>
    <definedName name="SHARED_FORMULA_43_29_43_29_2">#REF!+#REF!</definedName>
    <definedName name="SHARED_FORMULA_43_31_43_31_2">#REF!+#REF!</definedName>
    <definedName name="SHARED_FORMULA_43_33_43_33_2">#REF!+#REF!</definedName>
    <definedName name="SHARED_FORMULA_43_35_43_35_2">#REF!+#REF!</definedName>
    <definedName name="SHARED_FORMULA_43_37_43_37_2">#REF!+#REF!</definedName>
    <definedName name="SHARED_FORMULA_43_39_43_39_2">#REF!+#REF!</definedName>
    <definedName name="SHARED_FORMULA_43_41_43_41_2">#REF!+#REF!</definedName>
    <definedName name="SHARED_FORMULA_43_43_43_43_2">#REF!+#REF!</definedName>
    <definedName name="SHARED_FORMULA_43_45_43_45_2">#REF!+#REF!</definedName>
    <definedName name="SHARED_FORMULA_43_47_43_47_2">#REF!+#REF!</definedName>
    <definedName name="SHARED_FORMULA_43_49_43_49_2">#REF!+#REF!</definedName>
    <definedName name="SHARED_FORMULA_43_51_43_51_2">#REF!+#REF!</definedName>
    <definedName name="SHARED_FORMULA_43_53_43_53_2">#REF!+#REF!</definedName>
    <definedName name="SHARED_FORMULA_43_55_43_55_2">#REF!+#REF!</definedName>
    <definedName name="SHARED_FORMULA_43_57_43_57_2">#REF!+#REF!</definedName>
    <definedName name="SHARED_FORMULA_43_59_43_59_2">#REF!+#REF!</definedName>
    <definedName name="SHARED_FORMULA_43_59_43_59_3">#REF!+#REF!</definedName>
    <definedName name="SHARED_FORMULA_43_61_43_61_2">#REF!+#REF!</definedName>
    <definedName name="SHARED_FORMULA_43_61_43_61_3">#REF!+#REF!</definedName>
    <definedName name="SHARED_FORMULA_43_63_43_63_2">#REF!+#REF!</definedName>
    <definedName name="SHARED_FORMULA_43_65_43_65_2">#REF!+#REF!</definedName>
    <definedName name="SHARED_FORMULA_43_67_43_67_2">#REF!+#REF!</definedName>
    <definedName name="SHARED_FORMULA_43_69_43_69_2">#REF!+#REF!</definedName>
    <definedName name="SHARED_FORMULA_43_71_43_71_2">#REF!+#REF!</definedName>
    <definedName name="SHARED_FORMULA_43_73_43_73_2">#REF!+#REF!</definedName>
    <definedName name="SHARED_FORMULA_43_76_43_76_2">#REF!+#REF!</definedName>
    <definedName name="SHARED_FORMULA_43_79_43_79_2">#REF!+#REF!</definedName>
    <definedName name="SHARED_FORMULA_44_15_44_15_3">#REF!+#REF!</definedName>
    <definedName name="SHARED_FORMULA_44_17_44_17_3">#REF!+#REF!</definedName>
    <definedName name="SHARED_FORMULA_46_15_46_15_1">#REF!+#REF!</definedName>
    <definedName name="SHARED_FORMULA_47_19_47_19_3">#REF!+#REF!</definedName>
    <definedName name="SHARED_FORMULA_47_21_47_21_3">#REF!+#REF!</definedName>
    <definedName name="SHARED_FORMULA_47_23_47_23_3">#REF!+#REF!</definedName>
    <definedName name="SHARED_FORMULA_47_25_47_25_3">#REF!+#REF!</definedName>
    <definedName name="SHARED_FORMULA_47_27_47_27_3">#REF!+#REF!</definedName>
    <definedName name="SHARED_FORMULA_47_29_47_29_3">#REF!+#REF!</definedName>
    <definedName name="SHARED_FORMULA_47_31_47_31_3">#REF!+#REF!</definedName>
    <definedName name="SHARED_FORMULA_47_33_47_33_3">#REF!+#REF!</definedName>
    <definedName name="SHARED_FORMULA_47_35_47_35_3">#REF!+#REF!</definedName>
    <definedName name="SHARED_FORMULA_47_37_47_37_3">#REF!+#REF!</definedName>
    <definedName name="SHARED_FORMULA_47_39_47_39_3">#REF!+#REF!</definedName>
    <definedName name="SHARED_FORMULA_47_41_47_41_3">#REF!+#REF!</definedName>
    <definedName name="SHARED_FORMULA_47_43_47_43_3">#REF!+#REF!</definedName>
    <definedName name="SHARED_FORMULA_47_45_47_45_3">#REF!+#REF!</definedName>
    <definedName name="SHARED_FORMULA_47_47_47_47_3">#REF!+#REF!</definedName>
    <definedName name="SHARED_FORMULA_47_49_47_49_3">#REF!+#REF!</definedName>
    <definedName name="SHARED_FORMULA_47_51_47_51_3">#REF!+#REF!</definedName>
    <definedName name="SHARED_FORMULA_47_53_47_53_3">#REF!+#REF!</definedName>
    <definedName name="SHARED_FORMULA_47_55_47_55_3">#REF!+#REF!</definedName>
    <definedName name="SHARED_FORMULA_47_57_47_57_3">#REF!+#REF!</definedName>
    <definedName name="SHARED_FORMULA_47_63_47_63_3">#REF!+#REF!</definedName>
    <definedName name="SHARED_FORMULA_47_65_47_65_3">#REF!+#REF!</definedName>
    <definedName name="SHARED_FORMULA_50_15_50_15_1">#REF!+#REF!</definedName>
    <definedName name="SHARED_FORMULA_54_15_54_15_1">#REF!+#REF!</definedName>
    <definedName name="SHARED_FORMULA_58_15_58_15_1">#REF!+#REF!</definedName>
    <definedName name="SHARED_FORMULA_6_15_6_15_1">IF(#REF!=0,0,#REF!/#REF!)</definedName>
    <definedName name="SHARED_FORMULA_62_15_62_15_1">#REF!+#REF!</definedName>
    <definedName name="SHARED_FORMULA_66_15_66_15_1">#REF!+#REF!</definedName>
    <definedName name="SHARED_FORMULA_70_15_70_15_1">#REF!+#REF!</definedName>
    <definedName name="SHARED_FORMULA_74_15_74_15_1">#REF!+#REF!</definedName>
    <definedName name="SHARED_FORMULA_75_101_75_101_2">#REF!+#REF!</definedName>
    <definedName name="SHARED_FORMULA_75_103_75_103_2">#REF!+#REF!</definedName>
    <definedName name="SHARED_FORMULA_75_15_75_15_2">#REF!+#REF!</definedName>
    <definedName name="SHARED_FORMULA_75_17_75_17_2">#REF!+#REF!</definedName>
    <definedName name="SHARED_FORMULA_75_19_75_19_2">#REF!+#REF!</definedName>
    <definedName name="SHARED_FORMULA_75_21_75_21_2">#REF!+#REF!</definedName>
    <definedName name="SHARED_FORMULA_75_23_75_23_2">#REF!+#REF!</definedName>
    <definedName name="SHARED_FORMULA_75_25_75_25_2">#REF!+#REF!</definedName>
    <definedName name="SHARED_FORMULA_75_27_75_27_2">#REF!+#REF!</definedName>
    <definedName name="SHARED_FORMULA_75_29_75_29_2">#REF!+#REF!</definedName>
    <definedName name="SHARED_FORMULA_75_31_75_31_2">#REF!+#REF!</definedName>
    <definedName name="SHARED_FORMULA_75_33_75_33_2">#REF!+#REF!</definedName>
    <definedName name="SHARED_FORMULA_75_35_75_35_2">#REF!+#REF!</definedName>
    <definedName name="SHARED_FORMULA_75_37_75_37_2">#REF!+#REF!</definedName>
    <definedName name="SHARED_FORMULA_75_39_75_39_2">#REF!+#REF!</definedName>
    <definedName name="SHARED_FORMULA_75_41_75_41_2">#REF!+#REF!</definedName>
    <definedName name="SHARED_FORMULA_75_43_75_43_2">#REF!+#REF!</definedName>
    <definedName name="SHARED_FORMULA_75_45_75_45_2">#REF!+#REF!</definedName>
    <definedName name="SHARED_FORMULA_75_47_75_47_2">#REF!+#REF!</definedName>
    <definedName name="SHARED_FORMULA_75_49_75_49_2">#REF!+#REF!</definedName>
    <definedName name="SHARED_FORMULA_75_51_75_51_2">#REF!+#REF!</definedName>
    <definedName name="SHARED_FORMULA_75_53_75_53_2">#REF!+#REF!</definedName>
    <definedName name="SHARED_FORMULA_75_55_75_55_2">#REF!+#REF!</definedName>
    <definedName name="SHARED_FORMULA_75_57_75_57_2">#REF!+#REF!</definedName>
    <definedName name="SHARED_FORMULA_75_59_75_59_2">#REF!+#REF!</definedName>
    <definedName name="SHARED_FORMULA_75_59_75_59_3">#REF!+#REF!</definedName>
    <definedName name="SHARED_FORMULA_75_61_75_61_2">#REF!+#REF!</definedName>
    <definedName name="SHARED_FORMULA_75_61_75_61_3">#REF!+#REF!</definedName>
    <definedName name="SHARED_FORMULA_75_63_75_63_2">#REF!+#REF!</definedName>
    <definedName name="SHARED_FORMULA_75_65_75_65_2">#REF!+#REF!</definedName>
    <definedName name="SHARED_FORMULA_75_67_75_67_2">#REF!+#REF!</definedName>
    <definedName name="SHARED_FORMULA_75_69_75_69_2">#REF!+#REF!</definedName>
    <definedName name="SHARED_FORMULA_75_71_75_71_2">#REF!+#REF!</definedName>
    <definedName name="SHARED_FORMULA_75_73_75_73_2">#REF!+#REF!</definedName>
    <definedName name="SHARED_FORMULA_75_76_75_76_2">#REF!+#REF!</definedName>
    <definedName name="SHARED_FORMULA_75_79_75_79_2">#REF!+#REF!</definedName>
    <definedName name="SHARED_FORMULA_76_15_76_15_3">#REF!+#REF!</definedName>
    <definedName name="SHARED_FORMULA_76_17_76_17_3">#REF!+#REF!</definedName>
    <definedName name="SHARED_FORMULA_78_15_78_15_1">#REF!+#REF!</definedName>
    <definedName name="SHARED_FORMULA_79_19_79_19_3">#REF!+#REF!</definedName>
    <definedName name="SHARED_FORMULA_79_21_79_21_3">#REF!+#REF!</definedName>
    <definedName name="SHARED_FORMULA_79_23_79_23_3">#REF!+#REF!</definedName>
    <definedName name="SHARED_FORMULA_79_25_79_25_3">#REF!+#REF!</definedName>
    <definedName name="SHARED_FORMULA_79_27_79_27_3">#REF!+#REF!</definedName>
    <definedName name="SHARED_FORMULA_79_29_79_29_3">#REF!+#REF!</definedName>
    <definedName name="SHARED_FORMULA_79_31_79_31_3">#REF!+#REF!</definedName>
    <definedName name="SHARED_FORMULA_79_33_79_33_3">#REF!+#REF!</definedName>
    <definedName name="SHARED_FORMULA_79_35_79_35_3">#REF!+#REF!</definedName>
    <definedName name="SHARED_FORMULA_79_37_79_37_3">#REF!+#REF!</definedName>
    <definedName name="SHARED_FORMULA_79_39_79_39_3">#REF!+#REF!</definedName>
    <definedName name="SHARED_FORMULA_79_41_79_41_3">#REF!+#REF!</definedName>
    <definedName name="SHARED_FORMULA_79_43_79_43_3">#REF!+#REF!</definedName>
    <definedName name="SHARED_FORMULA_79_45_79_45_3">#REF!+#REF!</definedName>
    <definedName name="SHARED_FORMULA_79_47_79_47_3">#REF!+#REF!</definedName>
    <definedName name="SHARED_FORMULA_79_49_79_49_3">#REF!+#REF!</definedName>
    <definedName name="SHARED_FORMULA_79_51_79_51_3">#REF!+#REF!</definedName>
    <definedName name="SHARED_FORMULA_79_53_79_53_3">#REF!+#REF!</definedName>
    <definedName name="SHARED_FORMULA_79_55_79_55_3">#REF!+#REF!</definedName>
    <definedName name="SHARED_FORMULA_79_57_79_57_3">#REF!+#REF!</definedName>
    <definedName name="SHARED_FORMULA_79_63_79_63_3">#REF!+#REF!</definedName>
    <definedName name="SHARED_FORMULA_79_65_79_65_3">#REF!+#REF!</definedName>
    <definedName name="SHARED_FORMULA_82_15_82_15_1">#REF!+#REF!</definedName>
    <definedName name="SHARED_FORMULA_86_15_86_15_1">#REF!+#REF!</definedName>
    <definedName name="SHARED_FORMULA_90_15_90_15_1">#REF!+#REF!</definedName>
    <definedName name="SHARED_FORMULA_94_15_94_15_1">#REF!+#REF!</definedName>
    <definedName name="SHARED_FORMULA_98_15_98_15_1">#REF!+#REF!</definedName>
    <definedName name="ssss">#REF!</definedName>
    <definedName name="_xlnm.Print_Titles" localSheetId="1">'PLANILHA EMPRESA'!$1:$12</definedName>
    <definedName name="TYJUHGG">#REF!</definedName>
  </definedNames>
  <calcPr calcId="145621"/>
</workbook>
</file>

<file path=xl/calcChain.xml><?xml version="1.0" encoding="utf-8"?>
<calcChain xmlns="http://schemas.openxmlformats.org/spreadsheetml/2006/main">
  <c r="F429" i="1" l="1"/>
  <c r="F98" i="1"/>
  <c r="F902" i="1" l="1"/>
  <c r="F843" i="1"/>
  <c r="F842" i="1" s="1"/>
  <c r="F15" i="1" l="1"/>
  <c r="F17" i="1"/>
  <c r="F18" i="1"/>
  <c r="F19" i="1"/>
  <c r="F20" i="1"/>
  <c r="F21" i="1"/>
  <c r="F22" i="1"/>
  <c r="F23" i="1"/>
  <c r="F24" i="1"/>
  <c r="F25" i="1"/>
  <c r="F29" i="1"/>
  <c r="F30" i="1"/>
  <c r="F31" i="1"/>
  <c r="F32" i="1"/>
  <c r="F34" i="1"/>
  <c r="F35" i="1"/>
  <c r="F36" i="1"/>
  <c r="F37" i="1"/>
  <c r="F38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6" i="1"/>
  <c r="F77" i="1"/>
  <c r="F78" i="1"/>
  <c r="F79" i="1"/>
  <c r="F80" i="1"/>
  <c r="F81" i="1"/>
  <c r="F86" i="1"/>
  <c r="F87" i="1"/>
  <c r="F88" i="1"/>
  <c r="F89" i="1"/>
  <c r="F90" i="1"/>
  <c r="F92" i="1"/>
  <c r="F93" i="1"/>
  <c r="F94" i="1"/>
  <c r="F95" i="1"/>
  <c r="F96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20" i="1"/>
  <c r="F119" i="1" s="1"/>
  <c r="F122" i="1"/>
  <c r="F123" i="1"/>
  <c r="F124" i="1"/>
  <c r="F125" i="1"/>
  <c r="F126" i="1"/>
  <c r="F129" i="1"/>
  <c r="F130" i="1"/>
  <c r="F131" i="1"/>
  <c r="F133" i="1"/>
  <c r="F134" i="1"/>
  <c r="F135" i="1"/>
  <c r="F136" i="1"/>
  <c r="F137" i="1"/>
  <c r="F138" i="1"/>
  <c r="F140" i="1"/>
  <c r="F139" i="1" s="1"/>
  <c r="F142" i="1"/>
  <c r="F143" i="1"/>
  <c r="F145" i="1"/>
  <c r="F144" i="1" s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2" i="1"/>
  <c r="F173" i="1"/>
  <c r="F174" i="1"/>
  <c r="F175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6" i="1"/>
  <c r="F207" i="1"/>
  <c r="F208" i="1"/>
  <c r="F209" i="1"/>
  <c r="F210" i="1"/>
  <c r="F211" i="1"/>
  <c r="F212" i="1"/>
  <c r="F214" i="1"/>
  <c r="F215" i="1"/>
  <c r="F216" i="1"/>
  <c r="F217" i="1"/>
  <c r="F218" i="1"/>
  <c r="F219" i="1"/>
  <c r="F221" i="1"/>
  <c r="F220" i="1" s="1"/>
  <c r="F225" i="1"/>
  <c r="F226" i="1"/>
  <c r="F228" i="1"/>
  <c r="F229" i="1"/>
  <c r="F230" i="1"/>
  <c r="F233" i="1"/>
  <c r="F234" i="1"/>
  <c r="F235" i="1"/>
  <c r="F236" i="1"/>
  <c r="F237" i="1"/>
  <c r="F238" i="1"/>
  <c r="F239" i="1"/>
  <c r="F240" i="1"/>
  <c r="F242" i="1"/>
  <c r="F243" i="1"/>
  <c r="F244" i="1"/>
  <c r="F245" i="1"/>
  <c r="F247" i="1"/>
  <c r="F248" i="1"/>
  <c r="F250" i="1"/>
  <c r="F251" i="1"/>
  <c r="F252" i="1"/>
  <c r="F253" i="1"/>
  <c r="F254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3" i="1"/>
  <c r="F274" i="1"/>
  <c r="F275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3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1" i="1"/>
  <c r="F312" i="1"/>
  <c r="F313" i="1"/>
  <c r="F314" i="1"/>
  <c r="F315" i="1"/>
  <c r="F316" i="1"/>
  <c r="F319" i="1"/>
  <c r="F320" i="1"/>
  <c r="F321" i="1"/>
  <c r="F322" i="1"/>
  <c r="F323" i="1"/>
  <c r="F326" i="1"/>
  <c r="F327" i="1"/>
  <c r="F328" i="1"/>
  <c r="F329" i="1"/>
  <c r="F330" i="1"/>
  <c r="F332" i="1"/>
  <c r="F333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1" i="1"/>
  <c r="F352" i="1"/>
  <c r="F353" i="1"/>
  <c r="F354" i="1"/>
  <c r="F355" i="1"/>
  <c r="F356" i="1"/>
  <c r="F357" i="1"/>
  <c r="F358" i="1"/>
  <c r="F359" i="1"/>
  <c r="F362" i="1"/>
  <c r="F363" i="1"/>
  <c r="F364" i="1"/>
  <c r="F365" i="1"/>
  <c r="F366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2" i="1"/>
  <c r="F383" i="1"/>
  <c r="F384" i="1"/>
  <c r="F385" i="1"/>
  <c r="F386" i="1"/>
  <c r="F387" i="1"/>
  <c r="F390" i="1"/>
  <c r="F391" i="1"/>
  <c r="F392" i="1"/>
  <c r="F393" i="1"/>
  <c r="F396" i="1"/>
  <c r="F397" i="1"/>
  <c r="F398" i="1"/>
  <c r="F399" i="1"/>
  <c r="F401" i="1"/>
  <c r="F402" i="1"/>
  <c r="F403" i="1"/>
  <c r="F404" i="1"/>
  <c r="F405" i="1"/>
  <c r="F406" i="1"/>
  <c r="F407" i="1"/>
  <c r="F408" i="1"/>
  <c r="F409" i="1"/>
  <c r="F412" i="1"/>
  <c r="F413" i="1"/>
  <c r="F414" i="1"/>
  <c r="F415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30" i="1"/>
  <c r="F433" i="1"/>
  <c r="F434" i="1"/>
  <c r="F436" i="1"/>
  <c r="F435" i="1" s="1"/>
  <c r="F438" i="1"/>
  <c r="F439" i="1"/>
  <c r="F440" i="1"/>
  <c r="F441" i="1"/>
  <c r="F443" i="1"/>
  <c r="F444" i="1"/>
  <c r="F445" i="1"/>
  <c r="F448" i="1"/>
  <c r="F449" i="1"/>
  <c r="F450" i="1"/>
  <c r="F451" i="1"/>
  <c r="F452" i="1"/>
  <c r="F453" i="1"/>
  <c r="F454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500" i="1"/>
  <c r="F499" i="1" s="1"/>
  <c r="F504" i="1"/>
  <c r="F505" i="1"/>
  <c r="F506" i="1"/>
  <c r="F507" i="1"/>
  <c r="F509" i="1"/>
  <c r="F510" i="1"/>
  <c r="F511" i="1"/>
  <c r="F512" i="1"/>
  <c r="F513" i="1"/>
  <c r="F514" i="1"/>
  <c r="F516" i="1"/>
  <c r="F517" i="1"/>
  <c r="F518" i="1"/>
  <c r="F519" i="1"/>
  <c r="F521" i="1"/>
  <c r="F522" i="1"/>
  <c r="F523" i="1"/>
  <c r="F524" i="1"/>
  <c r="F525" i="1"/>
  <c r="F528" i="1"/>
  <c r="F529" i="1"/>
  <c r="F530" i="1"/>
  <c r="F531" i="1"/>
  <c r="F532" i="1"/>
  <c r="F533" i="1"/>
  <c r="F534" i="1"/>
  <c r="F535" i="1"/>
  <c r="F536" i="1"/>
  <c r="F537" i="1"/>
  <c r="F538" i="1"/>
  <c r="F540" i="1"/>
  <c r="F541" i="1"/>
  <c r="F543" i="1"/>
  <c r="F544" i="1"/>
  <c r="F545" i="1"/>
  <c r="F546" i="1"/>
  <c r="F547" i="1"/>
  <c r="F548" i="1"/>
  <c r="F549" i="1"/>
  <c r="F550" i="1"/>
  <c r="F552" i="1"/>
  <c r="F553" i="1"/>
  <c r="F554" i="1"/>
  <c r="F556" i="1"/>
  <c r="F555" i="1" s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8" i="1"/>
  <c r="F599" i="1"/>
  <c r="F600" i="1"/>
  <c r="F601" i="1"/>
  <c r="F604" i="1"/>
  <c r="F603" i="1" s="1"/>
  <c r="F606" i="1"/>
  <c r="F605" i="1" s="1"/>
  <c r="F610" i="1"/>
  <c r="F611" i="1"/>
  <c r="F612" i="1"/>
  <c r="F613" i="1"/>
  <c r="F615" i="1"/>
  <c r="F616" i="1"/>
  <c r="F617" i="1"/>
  <c r="F618" i="1"/>
  <c r="F619" i="1"/>
  <c r="F620" i="1"/>
  <c r="F622" i="1"/>
  <c r="F623" i="1"/>
  <c r="F624" i="1"/>
  <c r="F625" i="1"/>
  <c r="F627" i="1"/>
  <c r="F628" i="1"/>
  <c r="F629" i="1"/>
  <c r="F630" i="1"/>
  <c r="F631" i="1"/>
  <c r="F634" i="1"/>
  <c r="F635" i="1"/>
  <c r="F637" i="1"/>
  <c r="F638" i="1"/>
  <c r="F639" i="1"/>
  <c r="F640" i="1"/>
  <c r="F641" i="1"/>
  <c r="F642" i="1"/>
  <c r="F643" i="1"/>
  <c r="F644" i="1"/>
  <c r="F646" i="1"/>
  <c r="F645" i="1" s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81" i="1"/>
  <c r="F682" i="1"/>
  <c r="F684" i="1"/>
  <c r="F685" i="1"/>
  <c r="F686" i="1"/>
  <c r="F687" i="1"/>
  <c r="F690" i="1"/>
  <c r="F691" i="1"/>
  <c r="F692" i="1"/>
  <c r="F693" i="1"/>
  <c r="F694" i="1"/>
  <c r="F695" i="1"/>
  <c r="F696" i="1"/>
  <c r="F699" i="1"/>
  <c r="F700" i="1"/>
  <c r="F701" i="1"/>
  <c r="F702" i="1"/>
  <c r="F703" i="1"/>
  <c r="F704" i="1"/>
  <c r="F705" i="1"/>
  <c r="F707" i="1"/>
  <c r="F708" i="1"/>
  <c r="F709" i="1"/>
  <c r="F714" i="1"/>
  <c r="F715" i="1"/>
  <c r="F716" i="1"/>
  <c r="F717" i="1"/>
  <c r="F720" i="1"/>
  <c r="F721" i="1"/>
  <c r="F723" i="1"/>
  <c r="F724" i="1"/>
  <c r="F725" i="1"/>
  <c r="F726" i="1"/>
  <c r="F727" i="1"/>
  <c r="F728" i="1"/>
  <c r="F729" i="1"/>
  <c r="F730" i="1"/>
  <c r="F734" i="1"/>
  <c r="F735" i="1"/>
  <c r="F736" i="1"/>
  <c r="F737" i="1"/>
  <c r="F740" i="1"/>
  <c r="F741" i="1"/>
  <c r="F743" i="1"/>
  <c r="F744" i="1"/>
  <c r="F745" i="1"/>
  <c r="F746" i="1"/>
  <c r="F747" i="1"/>
  <c r="F748" i="1"/>
  <c r="F749" i="1"/>
  <c r="F750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90" i="1"/>
  <c r="F791" i="1"/>
  <c r="F792" i="1"/>
  <c r="F793" i="1"/>
  <c r="F795" i="1"/>
  <c r="F796" i="1"/>
  <c r="F797" i="1"/>
  <c r="F798" i="1"/>
  <c r="F799" i="1"/>
  <c r="F800" i="1"/>
  <c r="F801" i="1"/>
  <c r="F803" i="1"/>
  <c r="F804" i="1"/>
  <c r="F805" i="1"/>
  <c r="F806" i="1"/>
  <c r="F808" i="1"/>
  <c r="F809" i="1"/>
  <c r="F810" i="1"/>
  <c r="F811" i="1"/>
  <c r="F812" i="1"/>
  <c r="F815" i="1"/>
  <c r="F816" i="1"/>
  <c r="F817" i="1"/>
  <c r="F818" i="1"/>
  <c r="F820" i="1"/>
  <c r="F821" i="1"/>
  <c r="F822" i="1"/>
  <c r="F823" i="1"/>
  <c r="F824" i="1"/>
  <c r="F825" i="1"/>
  <c r="F827" i="1"/>
  <c r="F828" i="1"/>
  <c r="F829" i="1"/>
  <c r="F830" i="1"/>
  <c r="F831" i="1"/>
  <c r="F832" i="1"/>
  <c r="F834" i="1"/>
  <c r="F835" i="1"/>
  <c r="F836" i="1"/>
  <c r="F837" i="1"/>
  <c r="F838" i="1"/>
  <c r="F839" i="1"/>
  <c r="F840" i="1"/>
  <c r="F841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3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20" i="1"/>
  <c r="F921" i="1"/>
  <c r="F922" i="1"/>
  <c r="F923" i="1"/>
  <c r="F924" i="1"/>
  <c r="F925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1" i="1"/>
  <c r="F942" i="1"/>
  <c r="F943" i="1"/>
  <c r="F944" i="1"/>
  <c r="F945" i="1"/>
  <c r="F946" i="1"/>
  <c r="F948" i="1"/>
  <c r="F949" i="1"/>
  <c r="F950" i="1"/>
  <c r="F951" i="1"/>
  <c r="F952" i="1"/>
  <c r="F953" i="1"/>
  <c r="F954" i="1"/>
  <c r="F955" i="1"/>
  <c r="F956" i="1"/>
  <c r="F959" i="1"/>
  <c r="F960" i="1"/>
  <c r="F961" i="1"/>
  <c r="F962" i="1"/>
  <c r="F963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80" i="1"/>
  <c r="F981" i="1"/>
  <c r="F982" i="1"/>
  <c r="F983" i="1"/>
  <c r="F984" i="1"/>
  <c r="F987" i="1"/>
  <c r="F988" i="1"/>
  <c r="F989" i="1"/>
  <c r="F990" i="1"/>
  <c r="F991" i="1"/>
  <c r="F995" i="1"/>
  <c r="F996" i="1"/>
  <c r="F997" i="1"/>
  <c r="F998" i="1"/>
  <c r="F999" i="1"/>
  <c r="F1001" i="1"/>
  <c r="F1002" i="1"/>
  <c r="F1003" i="1"/>
  <c r="F1004" i="1"/>
  <c r="F1005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3" i="1"/>
  <c r="F1024" i="1"/>
  <c r="F1025" i="1"/>
  <c r="F1026" i="1"/>
  <c r="F1028" i="1"/>
  <c r="F1027" i="1" s="1"/>
  <c r="F1030" i="1"/>
  <c r="F1031" i="1"/>
  <c r="F1032" i="1"/>
  <c r="F1033" i="1"/>
  <c r="F1034" i="1"/>
  <c r="F1037" i="1"/>
  <c r="F1038" i="1"/>
  <c r="F1039" i="1"/>
  <c r="F1040" i="1"/>
  <c r="F1041" i="1"/>
  <c r="F1043" i="1"/>
  <c r="F1044" i="1"/>
  <c r="F1045" i="1"/>
  <c r="F1046" i="1"/>
  <c r="F1048" i="1"/>
  <c r="F1047" i="1" s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70" i="1"/>
  <c r="F1071" i="1"/>
  <c r="F1072" i="1"/>
  <c r="F1074" i="1"/>
  <c r="F1075" i="1"/>
  <c r="F1076" i="1"/>
  <c r="F1077" i="1"/>
  <c r="F1078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7" i="1"/>
  <c r="F1098" i="1"/>
  <c r="F1099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4" i="1"/>
  <c r="F1115" i="1"/>
  <c r="F1116" i="1"/>
  <c r="F1117" i="1"/>
  <c r="F1119" i="1"/>
  <c r="F1120" i="1"/>
  <c r="F1121" i="1"/>
  <c r="F1122" i="1"/>
  <c r="F1123" i="1"/>
  <c r="F1125" i="1"/>
  <c r="F1126" i="1"/>
  <c r="F1127" i="1"/>
  <c r="F1128" i="1"/>
  <c r="F1129" i="1"/>
  <c r="F1130" i="1"/>
  <c r="F1132" i="1"/>
  <c r="F1131" i="1" s="1"/>
  <c r="F1136" i="1"/>
  <c r="F1137" i="1"/>
  <c r="F1138" i="1"/>
  <c r="F1140" i="1"/>
  <c r="F1141" i="1"/>
  <c r="F1142" i="1"/>
  <c r="F1145" i="1"/>
  <c r="F1146" i="1"/>
  <c r="F1147" i="1"/>
  <c r="F1148" i="1"/>
  <c r="F1149" i="1"/>
  <c r="F1150" i="1"/>
  <c r="F1151" i="1"/>
  <c r="F1152" i="1"/>
  <c r="F1153" i="1"/>
  <c r="F1154" i="1"/>
  <c r="F1155" i="1"/>
  <c r="F1157" i="1"/>
  <c r="F1158" i="1"/>
  <c r="F1159" i="1"/>
  <c r="F1160" i="1"/>
  <c r="F1162" i="1"/>
  <c r="F1161" i="1" s="1"/>
  <c r="F1165" i="1"/>
  <c r="F1166" i="1"/>
  <c r="F1167" i="1"/>
  <c r="F1168" i="1"/>
  <c r="F1169" i="1"/>
  <c r="F1170" i="1"/>
  <c r="F1171" i="1"/>
  <c r="F1173" i="1"/>
  <c r="F1172" i="1" s="1"/>
  <c r="F1176" i="1"/>
  <c r="F1175" i="1" s="1"/>
  <c r="F1178" i="1"/>
  <c r="F1177" i="1" s="1"/>
  <c r="F1180" i="1"/>
  <c r="F1181" i="1"/>
  <c r="F1182" i="1"/>
  <c r="F1183" i="1"/>
  <c r="F1184" i="1"/>
  <c r="F1186" i="1"/>
  <c r="F1187" i="1"/>
  <c r="F1188" i="1"/>
  <c r="F14" i="1"/>
  <c r="F13" i="1" s="1"/>
  <c r="F147" i="1" l="1"/>
  <c r="F680" i="1"/>
  <c r="F331" i="1"/>
  <c r="F1096" i="1"/>
  <c r="F1022" i="1"/>
  <c r="F986" i="1"/>
  <c r="F958" i="1"/>
  <c r="F802" i="1"/>
  <c r="F742" i="1"/>
  <c r="F722" i="1"/>
  <c r="F719" i="1"/>
  <c r="F609" i="1"/>
  <c r="F515" i="1"/>
  <c r="F432" i="1"/>
  <c r="F411" i="1"/>
  <c r="F277" i="1"/>
  <c r="F246" i="1"/>
  <c r="F241" i="1"/>
  <c r="F232" i="1"/>
  <c r="F171" i="1"/>
  <c r="F166" i="1"/>
  <c r="F57" i="1"/>
  <c r="F1029" i="1"/>
  <c r="F1069" i="1"/>
  <c r="F1036" i="1"/>
  <c r="F1006" i="1"/>
  <c r="F994" i="1"/>
  <c r="F940" i="1"/>
  <c r="F927" i="1"/>
  <c r="F919" i="1"/>
  <c r="F826" i="1"/>
  <c r="F713" i="1"/>
  <c r="F712" i="1" s="1"/>
  <c r="F706" i="1"/>
  <c r="F557" i="1"/>
  <c r="F508" i="1"/>
  <c r="F400" i="1"/>
  <c r="F395" i="1"/>
  <c r="F350" i="1"/>
  <c r="F335" i="1"/>
  <c r="F272" i="1"/>
  <c r="F227" i="1"/>
  <c r="F128" i="1"/>
  <c r="F114" i="1"/>
  <c r="F91" i="1"/>
  <c r="F85" i="1"/>
  <c r="F52" i="1"/>
  <c r="F28" i="1"/>
  <c r="F1080" i="1"/>
  <c r="F325" i="1"/>
  <c r="F132" i="1"/>
  <c r="F121" i="1"/>
  <c r="F62" i="1"/>
  <c r="F1164" i="1"/>
  <c r="F1163" i="1" s="1"/>
  <c r="F614" i="1"/>
  <c r="F177" i="1"/>
  <c r="F1156" i="1"/>
  <c r="F1124" i="1"/>
  <c r="F1073" i="1"/>
  <c r="F979" i="1"/>
  <c r="F947" i="1"/>
  <c r="F906" i="1"/>
  <c r="F870" i="1"/>
  <c r="F845" i="1"/>
  <c r="F833" i="1"/>
  <c r="F819" i="1"/>
  <c r="F814" i="1"/>
  <c r="F794" i="1"/>
  <c r="F789" i="1"/>
  <c r="F689" i="1"/>
  <c r="F683" i="1"/>
  <c r="F679" i="1" s="1"/>
  <c r="F636" i="1"/>
  <c r="F633" i="1"/>
  <c r="F542" i="1"/>
  <c r="F539" i="1"/>
  <c r="F520" i="1"/>
  <c r="F455" i="1"/>
  <c r="F442" i="1"/>
  <c r="F437" i="1"/>
  <c r="F389" i="1"/>
  <c r="F381" i="1"/>
  <c r="F368" i="1"/>
  <c r="F318" i="1"/>
  <c r="F317" i="1" s="1"/>
  <c r="F295" i="1"/>
  <c r="F257" i="1"/>
  <c r="F256" i="1" s="1"/>
  <c r="F224" i="1"/>
  <c r="F200" i="1"/>
  <c r="F191" i="1"/>
  <c r="F176" i="1" s="1"/>
  <c r="F141" i="1"/>
  <c r="F97" i="1"/>
  <c r="F75" i="1"/>
  <c r="F74" i="1" s="1"/>
  <c r="F33" i="1"/>
  <c r="F16" i="1"/>
  <c r="F527" i="1"/>
  <c r="F213" i="1"/>
  <c r="F1185" i="1"/>
  <c r="F1042" i="1"/>
  <c r="F1179" i="1"/>
  <c r="F1174" i="1" s="1"/>
  <c r="F1144" i="1"/>
  <c r="F1139" i="1"/>
  <c r="F1135" i="1"/>
  <c r="F1118" i="1"/>
  <c r="F1113" i="1"/>
  <c r="F1100" i="1"/>
  <c r="F1050" i="1"/>
  <c r="F1000" i="1"/>
  <c r="F964" i="1"/>
  <c r="F807" i="1"/>
  <c r="F751" i="1"/>
  <c r="F739" i="1"/>
  <c r="F738" i="1" s="1"/>
  <c r="F733" i="1"/>
  <c r="F732" i="1" s="1"/>
  <c r="F698" i="1"/>
  <c r="F697" i="1" s="1"/>
  <c r="F647" i="1"/>
  <c r="F626" i="1"/>
  <c r="F621" i="1"/>
  <c r="F602" i="1"/>
  <c r="F597" i="1"/>
  <c r="F584" i="1"/>
  <c r="F551" i="1"/>
  <c r="F503" i="1"/>
  <c r="F502" i="1" s="1"/>
  <c r="F447" i="1"/>
  <c r="F446" i="1" s="1"/>
  <c r="F416" i="1"/>
  <c r="F361" i="1"/>
  <c r="F360" i="1" s="1"/>
  <c r="F310" i="1"/>
  <c r="F290" i="1"/>
  <c r="F249" i="1"/>
  <c r="F205" i="1"/>
  <c r="F40" i="1"/>
  <c r="F276" i="1" l="1"/>
  <c r="F608" i="1"/>
  <c r="F334" i="1"/>
  <c r="F231" i="1"/>
  <c r="F367" i="1"/>
  <c r="F84" i="1"/>
  <c r="F146" i="1"/>
  <c r="F905" i="1"/>
  <c r="F1049" i="1"/>
  <c r="F56" i="1"/>
  <c r="F718" i="1"/>
  <c r="F957" i="1"/>
  <c r="F127" i="1"/>
  <c r="F410" i="1"/>
  <c r="F526" i="1"/>
  <c r="F431" i="1"/>
  <c r="F394" i="1"/>
  <c r="F688" i="1"/>
  <c r="F1079" i="1"/>
  <c r="F39" i="1"/>
  <c r="F1134" i="1"/>
  <c r="F632" i="1"/>
  <c r="F788" i="1"/>
  <c r="F1143" i="1"/>
  <c r="F926" i="1"/>
  <c r="F1035" i="1"/>
  <c r="F223" i="1"/>
  <c r="F731" i="1"/>
  <c r="F294" i="1"/>
  <c r="F844" i="1"/>
  <c r="F711" i="1"/>
  <c r="F583" i="1"/>
  <c r="F813" i="1"/>
  <c r="F324" i="1" l="1"/>
  <c r="F83" i="1"/>
  <c r="F255" i="1"/>
  <c r="F222" i="1" s="1"/>
  <c r="F501" i="1"/>
  <c r="F1133" i="1"/>
  <c r="F993" i="1"/>
  <c r="F388" i="1"/>
  <c r="F27" i="1"/>
  <c r="F904" i="1"/>
  <c r="F787" i="1" s="1"/>
  <c r="F710" i="1"/>
  <c r="F992" i="1" l="1"/>
  <c r="F985" i="1" s="1"/>
  <c r="F82" i="1"/>
  <c r="F26" i="1"/>
  <c r="E244" i="2" l="1"/>
  <c r="F244" i="2" s="1"/>
  <c r="E172" i="2" l="1"/>
  <c r="F172" i="2" s="1"/>
  <c r="E211" i="2" l="1"/>
  <c r="F211" i="2" s="1"/>
  <c r="E212" i="2"/>
  <c r="F212" i="2" s="1"/>
  <c r="E102" i="2"/>
  <c r="F102" i="2" s="1"/>
  <c r="E104" i="2"/>
  <c r="F104" i="2" s="1"/>
  <c r="E217" i="2"/>
  <c r="F217" i="2" s="1"/>
  <c r="E54" i="2"/>
  <c r="F54" i="2" s="1"/>
  <c r="E270" i="2"/>
  <c r="F270" i="2" s="1"/>
  <c r="E229" i="2"/>
  <c r="F229" i="2" s="1"/>
  <c r="E275" i="2"/>
  <c r="F275" i="2" s="1"/>
  <c r="E276" i="2"/>
  <c r="F276" i="2" s="1"/>
  <c r="E279" i="2"/>
  <c r="F279" i="2" s="1"/>
  <c r="E174" i="2"/>
  <c r="F174" i="2" s="1"/>
  <c r="E107" i="2"/>
  <c r="F107" i="2" s="1"/>
  <c r="E182" i="2"/>
  <c r="F182" i="2" s="1"/>
  <c r="E233" i="2"/>
  <c r="F233" i="2" s="1"/>
  <c r="E197" i="2"/>
  <c r="F197" i="2" s="1"/>
  <c r="E190" i="2"/>
  <c r="F190" i="2" s="1"/>
  <c r="E177" i="2"/>
  <c r="F177" i="2" s="1"/>
  <c r="E213" i="2"/>
  <c r="F213" i="2" s="1"/>
  <c r="E169" i="2"/>
  <c r="F169" i="2" s="1"/>
  <c r="E56" i="2"/>
  <c r="F56" i="2" s="1"/>
  <c r="E156" i="2"/>
  <c r="F156" i="2" s="1"/>
  <c r="E206" i="2"/>
  <c r="F206" i="2" s="1"/>
  <c r="E261" i="2"/>
  <c r="F261" i="2" s="1"/>
  <c r="E116" i="2"/>
  <c r="F116" i="2" s="1"/>
  <c r="E259" i="2"/>
  <c r="F259" i="2" s="1"/>
  <c r="E126" i="2"/>
  <c r="F126" i="2" s="1"/>
  <c r="E262" i="2"/>
  <c r="F262" i="2" s="1"/>
  <c r="E35" i="2"/>
  <c r="F35" i="2" s="1"/>
  <c r="E207" i="2"/>
  <c r="F207" i="2" s="1"/>
  <c r="E87" i="2"/>
  <c r="F87" i="2" s="1"/>
  <c r="E224" i="2"/>
  <c r="F224" i="2" s="1"/>
  <c r="E71" i="2"/>
  <c r="F71" i="2" s="1"/>
  <c r="E253" i="2"/>
  <c r="F253" i="2" s="1"/>
  <c r="E138" i="2"/>
  <c r="F138" i="2" s="1"/>
  <c r="E257" i="2"/>
  <c r="F257" i="2" s="1"/>
  <c r="E152" i="2"/>
  <c r="F152" i="2" s="1"/>
  <c r="E33" i="2"/>
  <c r="F33" i="2" s="1"/>
  <c r="D43" i="2"/>
  <c r="E17" i="2"/>
  <c r="F17" i="2" s="1"/>
  <c r="D96" i="2"/>
  <c r="E96" i="2"/>
  <c r="F96" i="2" s="1"/>
  <c r="E122" i="2"/>
  <c r="F122" i="2" s="1"/>
  <c r="E81" i="2"/>
  <c r="F81" i="2" s="1"/>
  <c r="E131" i="2"/>
  <c r="F131" i="2" s="1"/>
  <c r="E195" i="2"/>
  <c r="F195" i="2" s="1"/>
  <c r="E144" i="2"/>
  <c r="F144" i="2" s="1"/>
  <c r="E125" i="2"/>
  <c r="F125" i="2" s="1"/>
  <c r="E153" i="2"/>
  <c r="F153" i="2" s="1"/>
  <c r="E145" i="2"/>
  <c r="F145" i="2" s="1"/>
  <c r="E65" i="2"/>
  <c r="F65" i="2" s="1"/>
  <c r="E69" i="2"/>
  <c r="F69" i="2" s="1"/>
  <c r="E252" i="2"/>
  <c r="F252" i="2" s="1"/>
  <c r="E238" i="2"/>
  <c r="F238" i="2" s="1"/>
  <c r="E124" i="2"/>
  <c r="F124" i="2" s="1"/>
  <c r="E222" i="2"/>
  <c r="F222" i="2" s="1"/>
  <c r="E67" i="2"/>
  <c r="F67" i="2" s="1"/>
  <c r="E221" i="2"/>
  <c r="F221" i="2" s="1"/>
  <c r="E191" i="2"/>
  <c r="F191" i="2" s="1"/>
  <c r="E160" i="2"/>
  <c r="F160" i="2" s="1"/>
  <c r="E140" i="2"/>
  <c r="F140" i="2" s="1"/>
  <c r="E42" i="2"/>
  <c r="F42" i="2" s="1"/>
  <c r="E70" i="2"/>
  <c r="F70" i="2" s="1"/>
  <c r="E254" i="2"/>
  <c r="F254" i="2" s="1"/>
  <c r="E80" i="2"/>
  <c r="F80" i="2" s="1"/>
  <c r="E236" i="2"/>
  <c r="F236" i="2" s="1"/>
  <c r="E180" i="2"/>
  <c r="F180" i="2" s="1"/>
  <c r="E189" i="2"/>
  <c r="F189" i="2" s="1"/>
  <c r="D76" i="2"/>
  <c r="E76" i="2"/>
  <c r="F76" i="2" s="1"/>
  <c r="E25" i="2"/>
  <c r="F25" i="2" s="1"/>
  <c r="D146" i="2"/>
  <c r="D109" i="2"/>
  <c r="E109" i="2"/>
  <c r="F109" i="2" s="1"/>
  <c r="E271" i="2"/>
  <c r="F271" i="2" s="1"/>
  <c r="D264" i="2"/>
  <c r="E264" i="2"/>
  <c r="F264" i="2" s="1"/>
  <c r="E148" i="2"/>
  <c r="F148" i="2" s="1"/>
  <c r="E63" i="2"/>
  <c r="F63" i="2" s="1"/>
  <c r="D64" i="2"/>
  <c r="E202" i="2"/>
  <c r="F202" i="2" s="1"/>
  <c r="D29" i="2"/>
  <c r="D164" i="2"/>
  <c r="E176" i="2"/>
  <c r="F176" i="2" s="1"/>
  <c r="E88" i="2"/>
  <c r="F88" i="2" s="1"/>
  <c r="E121" i="2"/>
  <c r="F121" i="2" s="1"/>
  <c r="E223" i="2"/>
  <c r="F223" i="2" s="1"/>
  <c r="E232" i="2"/>
  <c r="F232" i="2" s="1"/>
  <c r="E143" i="2"/>
  <c r="F143" i="2" s="1"/>
  <c r="E26" i="2"/>
  <c r="F26" i="2" s="1"/>
  <c r="E83" i="2"/>
  <c r="F83" i="2" s="1"/>
  <c r="E19" i="2"/>
  <c r="F19" i="2" s="1"/>
  <c r="E159" i="2"/>
  <c r="F159" i="2" s="1"/>
  <c r="E142" i="2"/>
  <c r="F142" i="2" s="1"/>
  <c r="E128" i="2"/>
  <c r="F128" i="2" s="1"/>
  <c r="E18" i="2"/>
  <c r="F18" i="2" s="1"/>
  <c r="E136" i="2"/>
  <c r="F136" i="2" s="1"/>
  <c r="E77" i="2"/>
  <c r="F77" i="2" s="1"/>
  <c r="E89" i="2"/>
  <c r="F89" i="2" s="1"/>
  <c r="E61" i="2"/>
  <c r="F61" i="2" s="1"/>
  <c r="E235" i="2"/>
  <c r="F235" i="2" s="1"/>
  <c r="E210" i="2"/>
  <c r="F210" i="2" s="1"/>
  <c r="E141" i="2"/>
  <c r="F141" i="2" s="1"/>
  <c r="E167" i="2"/>
  <c r="F167" i="2" s="1"/>
  <c r="E59" i="2"/>
  <c r="F59" i="2" s="1"/>
  <c r="E209" i="2"/>
  <c r="F209" i="2" s="1"/>
  <c r="D14" i="2"/>
  <c r="E14" i="2"/>
  <c r="F14" i="2" s="1"/>
  <c r="E74" i="2"/>
  <c r="F74" i="2" s="1"/>
  <c r="E282" i="2"/>
  <c r="F282" i="2" s="1"/>
  <c r="E86" i="2"/>
  <c r="F86" i="2" s="1"/>
  <c r="E154" i="2"/>
  <c r="F154" i="2" s="1"/>
  <c r="E188" i="2"/>
  <c r="F188" i="2" s="1"/>
  <c r="E45" i="2"/>
  <c r="F45" i="2" s="1"/>
  <c r="E46" i="2"/>
  <c r="F46" i="2" s="1"/>
  <c r="E103" i="2"/>
  <c r="F103" i="2" s="1"/>
  <c r="E216" i="2"/>
  <c r="F216" i="2" s="1"/>
  <c r="E53" i="2"/>
  <c r="F53" i="2" s="1"/>
  <c r="E52" i="2"/>
  <c r="F52" i="2" s="1"/>
  <c r="E113" i="2"/>
  <c r="F113" i="2" s="1"/>
  <c r="E168" i="2"/>
  <c r="F168" i="2" s="1"/>
  <c r="E162" i="2"/>
  <c r="F162" i="2" s="1"/>
  <c r="E163" i="2"/>
  <c r="F163" i="2" s="1"/>
  <c r="E179" i="2"/>
  <c r="F179" i="2" s="1"/>
  <c r="E178" i="2"/>
  <c r="F178" i="2" s="1"/>
  <c r="E130" i="2"/>
  <c r="F130" i="2" s="1"/>
  <c r="E249" i="2"/>
  <c r="F249" i="2" s="1"/>
  <c r="E114" i="2"/>
  <c r="F114" i="2" s="1"/>
  <c r="E218" i="2"/>
  <c r="F218" i="2" s="1"/>
  <c r="E219" i="2"/>
  <c r="F219" i="2" s="1"/>
  <c r="E155" i="2"/>
  <c r="F155" i="2" s="1"/>
  <c r="E247" i="2"/>
  <c r="F247" i="2" s="1"/>
  <c r="E85" i="2"/>
  <c r="F85" i="2" s="1"/>
  <c r="E115" i="2"/>
  <c r="F115" i="2" s="1"/>
  <c r="E265" i="2"/>
  <c r="F265" i="2" s="1"/>
  <c r="E266" i="2"/>
  <c r="F266" i="2" s="1"/>
  <c r="E267" i="2"/>
  <c r="F267" i="2" s="1"/>
  <c r="E239" i="2"/>
  <c r="F239" i="2" s="1"/>
  <c r="E278" i="2"/>
  <c r="F278" i="2" s="1"/>
  <c r="E269" i="2"/>
  <c r="F269" i="2" s="1"/>
  <c r="E272" i="2"/>
  <c r="F272" i="2" s="1"/>
  <c r="E231" i="2"/>
  <c r="F231" i="2" s="1"/>
  <c r="E227" i="2"/>
  <c r="F227" i="2" s="1"/>
  <c r="E230" i="2"/>
  <c r="F230" i="2" s="1"/>
  <c r="E226" i="2"/>
  <c r="F226" i="2" s="1"/>
  <c r="E228" i="2"/>
  <c r="F228" i="2" s="1"/>
  <c r="E277" i="2"/>
  <c r="F277" i="2" s="1"/>
  <c r="E251" i="2"/>
  <c r="F251" i="2" s="1"/>
  <c r="E129" i="2"/>
  <c r="F129" i="2" s="1"/>
  <c r="E186" i="2"/>
  <c r="F186" i="2" s="1"/>
  <c r="E40" i="2"/>
  <c r="F40" i="2" s="1"/>
  <c r="E75" i="2"/>
  <c r="F75" i="2" s="1"/>
  <c r="E225" i="2"/>
  <c r="F225" i="2" s="1"/>
  <c r="E117" i="2"/>
  <c r="F117" i="2" s="1"/>
  <c r="E196" i="2"/>
  <c r="F196" i="2" s="1"/>
  <c r="E198" i="2"/>
  <c r="F198" i="2" s="1"/>
  <c r="E199" i="2"/>
  <c r="F199" i="2" s="1"/>
  <c r="E234" i="2"/>
  <c r="F234" i="2" s="1"/>
  <c r="E240" i="2"/>
  <c r="F240" i="2" s="1"/>
  <c r="E23" i="2"/>
  <c r="F23" i="2" s="1"/>
  <c r="E24" i="2"/>
  <c r="F24" i="2" s="1"/>
  <c r="E22" i="2"/>
  <c r="F22" i="2" s="1"/>
  <c r="E281" i="2"/>
  <c r="F281" i="2" s="1"/>
  <c r="E193" i="2"/>
  <c r="F193" i="2" s="1"/>
  <c r="E192" i="2"/>
  <c r="F192" i="2" s="1"/>
  <c r="E175" i="2"/>
  <c r="F175" i="2" s="1"/>
  <c r="E139" i="2"/>
  <c r="F139" i="2" s="1"/>
  <c r="E47" i="2"/>
  <c r="F47" i="2" s="1"/>
  <c r="E50" i="2"/>
  <c r="F50" i="2" s="1"/>
  <c r="E111" i="2"/>
  <c r="F111" i="2" s="1"/>
  <c r="E112" i="2"/>
  <c r="F112" i="2" s="1"/>
  <c r="E120" i="2"/>
  <c r="F120" i="2" s="1"/>
  <c r="E55" i="2"/>
  <c r="F55" i="2" s="1"/>
  <c r="E220" i="2"/>
  <c r="F220" i="2" s="1"/>
  <c r="E243" i="2"/>
  <c r="F243" i="2" s="1"/>
  <c r="E51" i="2"/>
  <c r="F51" i="2" s="1"/>
  <c r="E84" i="2"/>
  <c r="F84" i="2" s="1"/>
  <c r="E268" i="2"/>
  <c r="F268" i="2" s="1"/>
  <c r="E57" i="2"/>
  <c r="F57" i="2" s="1"/>
  <c r="E48" i="2"/>
  <c r="F48" i="2" s="1"/>
  <c r="E49" i="2"/>
  <c r="F49" i="2" s="1"/>
  <c r="E58" i="2"/>
  <c r="F58" i="2" s="1"/>
  <c r="E132" i="2"/>
  <c r="F132" i="2" s="1"/>
  <c r="E82" i="2"/>
  <c r="F82" i="2" s="1"/>
  <c r="E263" i="2"/>
  <c r="F263" i="2" s="1"/>
  <c r="E79" i="2"/>
  <c r="F79" i="2" s="1"/>
  <c r="D274" i="2"/>
  <c r="D21" i="2"/>
  <c r="E21" i="2"/>
  <c r="F21" i="2" s="1"/>
  <c r="E13" i="2"/>
  <c r="F13" i="2" s="1"/>
  <c r="D255" i="2"/>
  <c r="D241" i="2"/>
  <c r="D214" i="2"/>
  <c r="E147" i="2"/>
  <c r="F147" i="2" s="1"/>
  <c r="E110" i="2"/>
  <c r="F110" i="2" s="1"/>
  <c r="E248" i="2"/>
  <c r="F248" i="2" s="1"/>
  <c r="E170" i="2"/>
  <c r="F170" i="2" s="1"/>
  <c r="D157" i="2"/>
  <c r="E157" i="2"/>
  <c r="F157" i="2" s="1"/>
  <c r="D135" i="2"/>
  <c r="D204" i="2"/>
  <c r="D39" i="2"/>
  <c r="D203" i="2"/>
  <c r="E91" i="2"/>
  <c r="F91" i="2" s="1"/>
  <c r="E98" i="2"/>
  <c r="F98" i="2" s="1"/>
  <c r="E97" i="2"/>
  <c r="F97" i="2" s="1"/>
  <c r="E94" i="2"/>
  <c r="F94" i="2" s="1"/>
  <c r="E68" i="2"/>
  <c r="F68" i="2" s="1"/>
  <c r="E123" i="2"/>
  <c r="F123" i="2" s="1"/>
  <c r="E95" i="2"/>
  <c r="F95" i="2" s="1"/>
  <c r="E78" i="2"/>
  <c r="F78" i="2" s="1"/>
  <c r="E127" i="2"/>
  <c r="F127" i="2" s="1"/>
  <c r="E171" i="2"/>
  <c r="F171" i="2" s="1"/>
  <c r="E258" i="2"/>
  <c r="F258" i="2" s="1"/>
  <c r="E31" i="2"/>
  <c r="F31" i="2" s="1"/>
  <c r="E32" i="2"/>
  <c r="F32" i="2" s="1"/>
  <c r="E260" i="2"/>
  <c r="F260" i="2" s="1"/>
  <c r="E34" i="2"/>
  <c r="F34" i="2" s="1"/>
  <c r="E208" i="2"/>
  <c r="F208" i="2" s="1"/>
  <c r="E73" i="2"/>
  <c r="F73" i="2" s="1"/>
  <c r="E62" i="2"/>
  <c r="F62" i="2" s="1"/>
  <c r="E30" i="2"/>
  <c r="F30" i="2" s="1"/>
  <c r="E242" i="2"/>
  <c r="F242" i="2" s="1"/>
  <c r="E93" i="2"/>
  <c r="F93" i="2" s="1"/>
  <c r="E92" i="2"/>
  <c r="F92" i="2" s="1"/>
  <c r="E99" i="2"/>
  <c r="F99" i="2" s="1"/>
  <c r="D119" i="2"/>
  <c r="E119" i="2"/>
  <c r="F119" i="2" s="1"/>
  <c r="D118" i="2"/>
  <c r="E118" i="2"/>
  <c r="F118" i="2" s="1"/>
  <c r="D181" i="2"/>
  <c r="E181" i="2"/>
  <c r="F181" i="2" s="1"/>
  <c r="D15" i="2"/>
  <c r="E15" i="2"/>
  <c r="F15" i="2" s="1"/>
  <c r="D283" i="2"/>
  <c r="E283" i="2"/>
  <c r="F283" i="2" s="1"/>
  <c r="D12" i="2"/>
  <c r="E12" i="2"/>
  <c r="F12" i="2" s="1"/>
  <c r="D183" i="2"/>
  <c r="E183" i="2"/>
  <c r="F183" i="2" s="1"/>
  <c r="D36" i="2"/>
  <c r="E36" i="2"/>
  <c r="F36" i="2" s="1"/>
  <c r="D250" i="2"/>
  <c r="E250" i="2"/>
  <c r="F250" i="2" s="1"/>
  <c r="D284" i="2"/>
  <c r="E284" i="2"/>
  <c r="F284" i="2" s="1"/>
  <c r="D16" i="2"/>
  <c r="E16" i="2"/>
  <c r="F16" i="2" s="1"/>
  <c r="D90" i="2"/>
  <c r="E90" i="2"/>
  <c r="F90" i="2" s="1"/>
  <c r="D280" i="2" l="1"/>
  <c r="G90" i="2"/>
  <c r="G12" i="2"/>
  <c r="G96" i="2"/>
  <c r="G15" i="2"/>
  <c r="G16" i="2"/>
  <c r="G284" i="2"/>
  <c r="G118" i="2"/>
  <c r="G183" i="2"/>
  <c r="G181" i="2"/>
  <c r="G36" i="2"/>
  <c r="G250" i="2"/>
  <c r="G283" i="2"/>
  <c r="G119" i="2"/>
  <c r="D245" i="2"/>
  <c r="G264" i="2"/>
  <c r="G157" i="2"/>
  <c r="G109" i="2"/>
  <c r="G14" i="2"/>
  <c r="G21" i="2"/>
  <c r="D150" i="2"/>
  <c r="D149" i="2"/>
  <c r="G76" i="2"/>
  <c r="D152" i="2" l="1"/>
  <c r="G152" i="2" s="1"/>
  <c r="D253" i="2"/>
  <c r="G253" i="2" s="1"/>
  <c r="D71" i="2" l="1"/>
  <c r="G71" i="2" s="1"/>
  <c r="D187" i="2" l="1"/>
  <c r="D285" i="2"/>
  <c r="D20" i="2"/>
  <c r="E66" i="2"/>
  <c r="F66" i="2" s="1"/>
  <c r="D66" i="2"/>
  <c r="D148" i="2"/>
  <c r="G148" i="2" s="1"/>
  <c r="D63" i="2"/>
  <c r="G63" i="2" s="1"/>
  <c r="D271" i="2"/>
  <c r="G271" i="2" s="1"/>
  <c r="D110" i="2"/>
  <c r="G110" i="2" s="1"/>
  <c r="D147" i="2"/>
  <c r="G147" i="2" s="1"/>
  <c r="D189" i="2"/>
  <c r="G189" i="2" s="1"/>
  <c r="D35" i="2"/>
  <c r="G35" i="2" s="1"/>
  <c r="D262" i="2"/>
  <c r="G262" i="2" s="1"/>
  <c r="D116" i="2"/>
  <c r="G116" i="2" s="1"/>
  <c r="D206" i="2"/>
  <c r="G206" i="2" s="1"/>
  <c r="D257" i="2"/>
  <c r="G257" i="2" s="1"/>
  <c r="G66" i="2" l="1"/>
  <c r="D207" i="2"/>
  <c r="G207" i="2" s="1"/>
  <c r="D60" i="2"/>
  <c r="E137" i="2"/>
  <c r="F137" i="2" s="1"/>
  <c r="D137" i="2"/>
  <c r="E20" i="2"/>
  <c r="E285" i="2"/>
  <c r="F285" i="2" s="1"/>
  <c r="G285" i="2" s="1"/>
  <c r="D126" i="2"/>
  <c r="G126" i="2" s="1"/>
  <c r="D25" i="2"/>
  <c r="G25" i="2" s="1"/>
  <c r="D87" i="2"/>
  <c r="G87" i="2" s="1"/>
  <c r="G137" i="2" l="1"/>
  <c r="F20" i="2"/>
  <c r="G20" i="2" s="1"/>
  <c r="E43" i="2" l="1"/>
  <c r="F43" i="2" l="1"/>
  <c r="G43" i="2" s="1"/>
  <c r="E280" i="2" l="1"/>
  <c r="F280" i="2" s="1"/>
  <c r="G280" i="2" s="1"/>
  <c r="E161" i="2"/>
  <c r="F161" i="2" s="1"/>
  <c r="D161" i="2"/>
  <c r="D125" i="2"/>
  <c r="G125" i="2" s="1"/>
  <c r="D144" i="2"/>
  <c r="G144" i="2" s="1"/>
  <c r="D195" i="2"/>
  <c r="G195" i="2" s="1"/>
  <c r="D131" i="2"/>
  <c r="G131" i="2" s="1"/>
  <c r="G161" i="2" l="1"/>
  <c r="F607" i="1"/>
  <c r="D17" i="2"/>
  <c r="G17" i="2" s="1"/>
  <c r="D145" i="2"/>
  <c r="G145" i="2" s="1"/>
  <c r="D122" i="2"/>
  <c r="G122" i="2" s="1"/>
  <c r="D81" i="2"/>
  <c r="G81" i="2" s="1"/>
  <c r="D153" i="2"/>
  <c r="G153" i="2" s="1"/>
  <c r="D99" i="2" l="1"/>
  <c r="G99" i="2" s="1"/>
  <c r="D92" i="2"/>
  <c r="G92" i="2" s="1"/>
  <c r="E41" i="2"/>
  <c r="F41" i="2" s="1"/>
  <c r="E44" i="2"/>
  <c r="F44" i="2" s="1"/>
  <c r="D242" i="2"/>
  <c r="G242" i="2" s="1"/>
  <c r="D62" i="2"/>
  <c r="G62" i="2" s="1"/>
  <c r="D73" i="2"/>
  <c r="G73" i="2" s="1"/>
  <c r="D34" i="2"/>
  <c r="G34" i="2" s="1"/>
  <c r="D33" i="2"/>
  <c r="G33" i="2" s="1"/>
  <c r="D260" i="2"/>
  <c r="G260" i="2" s="1"/>
  <c r="D259" i="2"/>
  <c r="G259" i="2" s="1"/>
  <c r="D31" i="2"/>
  <c r="G31" i="2" s="1"/>
  <c r="D127" i="2"/>
  <c r="G127" i="2" s="1"/>
  <c r="E28" i="2"/>
  <c r="F28" i="2" s="1"/>
  <c r="D28" i="2"/>
  <c r="D123" i="2"/>
  <c r="G123" i="2" s="1"/>
  <c r="D94" i="2"/>
  <c r="G94" i="2" s="1"/>
  <c r="E203" i="2"/>
  <c r="E39" i="2"/>
  <c r="E204" i="2"/>
  <c r="D184" i="2"/>
  <c r="E166" i="2"/>
  <c r="F166" i="2" s="1"/>
  <c r="E135" i="2"/>
  <c r="D248" i="2"/>
  <c r="G248" i="2" s="1"/>
  <c r="E60" i="2"/>
  <c r="E187" i="2"/>
  <c r="E214" i="2"/>
  <c r="E241" i="2"/>
  <c r="E255" i="2"/>
  <c r="E246" i="2"/>
  <c r="F246" i="2" s="1"/>
  <c r="D151" i="2"/>
  <c r="E201" i="2"/>
  <c r="F201" i="2" s="1"/>
  <c r="E274" i="2"/>
  <c r="E150" i="2"/>
  <c r="D234" i="2"/>
  <c r="G234" i="2" s="1"/>
  <c r="D198" i="2"/>
  <c r="G198" i="2" s="1"/>
  <c r="E173" i="2"/>
  <c r="F173" i="2" s="1"/>
  <c r="E106" i="2"/>
  <c r="F106" i="2" s="1"/>
  <c r="E105" i="2"/>
  <c r="F105" i="2" s="1"/>
  <c r="E237" i="2"/>
  <c r="F237" i="2" s="1"/>
  <c r="E108" i="2"/>
  <c r="F108" i="2" s="1"/>
  <c r="E101" i="2"/>
  <c r="F101" i="2" s="1"/>
  <c r="D101" i="2"/>
  <c r="E100" i="2"/>
  <c r="F100" i="2" s="1"/>
  <c r="D154" i="2"/>
  <c r="G154" i="2" s="1"/>
  <c r="D86" i="2"/>
  <c r="G86" i="2" s="1"/>
  <c r="E205" i="2"/>
  <c r="F205" i="2" s="1"/>
  <c r="D133" i="2"/>
  <c r="E164" i="2"/>
  <c r="E215" i="2"/>
  <c r="F215" i="2" s="1"/>
  <c r="E273" i="2"/>
  <c r="F273" i="2" s="1"/>
  <c r="E149" i="2"/>
  <c r="D180" i="2"/>
  <c r="G180" i="2" s="1"/>
  <c r="D236" i="2"/>
  <c r="G236" i="2" s="1"/>
  <c r="D97" i="2" l="1"/>
  <c r="G97" i="2" s="1"/>
  <c r="D79" i="2"/>
  <c r="G79" i="2" s="1"/>
  <c r="F164" i="2"/>
  <c r="G164" i="2" s="1"/>
  <c r="F274" i="2"/>
  <c r="G274" i="2" s="1"/>
  <c r="F241" i="2"/>
  <c r="G241" i="2" s="1"/>
  <c r="F135" i="2"/>
  <c r="G135" i="2" s="1"/>
  <c r="F149" i="2"/>
  <c r="G149" i="2" s="1"/>
  <c r="F214" i="2"/>
  <c r="G214" i="2" s="1"/>
  <c r="F204" i="2"/>
  <c r="G204" i="2" s="1"/>
  <c r="F187" i="2"/>
  <c r="G187" i="2" s="1"/>
  <c r="F60" i="2"/>
  <c r="G60" i="2" s="1"/>
  <c r="F39" i="2"/>
  <c r="G39" i="2" s="1"/>
  <c r="F150" i="2"/>
  <c r="G150" i="2" s="1"/>
  <c r="F255" i="2"/>
  <c r="G255" i="2" s="1"/>
  <c r="F203" i="2"/>
  <c r="G203" i="2" s="1"/>
  <c r="E72" i="2"/>
  <c r="F72" i="2" s="1"/>
  <c r="D32" i="2"/>
  <c r="G32" i="2" s="1"/>
  <c r="D199" i="2"/>
  <c r="G199" i="2" s="1"/>
  <c r="G101" i="2"/>
  <c r="G28" i="2"/>
  <c r="D42" i="2"/>
  <c r="G42" i="2" s="1"/>
  <c r="D222" i="2"/>
  <c r="G222" i="2" s="1"/>
  <c r="E134" i="2"/>
  <c r="F134" i="2" s="1"/>
  <c r="D59" i="2"/>
  <c r="G59" i="2" s="1"/>
  <c r="E151" i="2"/>
  <c r="D210" i="2"/>
  <c r="G210" i="2" s="1"/>
  <c r="D130" i="2"/>
  <c r="G130" i="2" s="1"/>
  <c r="E38" i="2"/>
  <c r="F38" i="2" s="1"/>
  <c r="E200" i="2"/>
  <c r="F200" i="2" s="1"/>
  <c r="D132" i="2"/>
  <c r="G132" i="2" s="1"/>
  <c r="D201" i="2"/>
  <c r="G201" i="2" s="1"/>
  <c r="E184" i="2"/>
  <c r="D91" i="2"/>
  <c r="G91" i="2" s="1"/>
  <c r="D138" i="2"/>
  <c r="G138" i="2" s="1"/>
  <c r="D30" i="2"/>
  <c r="G30" i="2" s="1"/>
  <c r="D208" i="2"/>
  <c r="G208" i="2" s="1"/>
  <c r="D139" i="2"/>
  <c r="G139" i="2" s="1"/>
  <c r="E64" i="2"/>
  <c r="E133" i="2"/>
  <c r="D282" i="2"/>
  <c r="G282" i="2" s="1"/>
  <c r="D162" i="2"/>
  <c r="G162" i="2" s="1"/>
  <c r="D13" i="2"/>
  <c r="D246" i="2"/>
  <c r="G246" i="2" s="1"/>
  <c r="D261" i="2"/>
  <c r="G261" i="2" s="1"/>
  <c r="D44" i="2"/>
  <c r="G44" i="2" s="1"/>
  <c r="D41" i="2"/>
  <c r="G41" i="2" s="1"/>
  <c r="E29" i="2"/>
  <c r="D200" i="2"/>
  <c r="D78" i="2"/>
  <c r="G78" i="2" s="1"/>
  <c r="E146" i="2"/>
  <c r="E185" i="2"/>
  <c r="F185" i="2" s="1"/>
  <c r="E245" i="2"/>
  <c r="D167" i="2"/>
  <c r="G167" i="2" s="1"/>
  <c r="D103" i="2"/>
  <c r="G103" i="2" s="1"/>
  <c r="D219" i="2"/>
  <c r="G219" i="2" s="1"/>
  <c r="E194" i="2"/>
  <c r="F194" i="2" s="1"/>
  <c r="D263" i="2"/>
  <c r="G263" i="2" s="1"/>
  <c r="E165" i="2"/>
  <c r="F165" i="2" s="1"/>
  <c r="D95" i="2"/>
  <c r="G95" i="2" s="1"/>
  <c r="D258" i="2"/>
  <c r="G258" i="2" s="1"/>
  <c r="D93" i="2"/>
  <c r="G93" i="2" s="1"/>
  <c r="F245" i="2" l="1"/>
  <c r="G245" i="2" s="1"/>
  <c r="F146" i="2"/>
  <c r="G146" i="2" s="1"/>
  <c r="F133" i="2"/>
  <c r="G133" i="2" s="1"/>
  <c r="F29" i="2"/>
  <c r="G29" i="2" s="1"/>
  <c r="F151" i="2"/>
  <c r="G151" i="2" s="1"/>
  <c r="G13" i="2"/>
  <c r="F64" i="2"/>
  <c r="G64" i="2" s="1"/>
  <c r="F184" i="2"/>
  <c r="G184" i="2" s="1"/>
  <c r="G200" i="2"/>
  <c r="D224" i="2"/>
  <c r="G224" i="2" s="1"/>
  <c r="D160" i="2"/>
  <c r="G160" i="2" s="1"/>
  <c r="D191" i="2"/>
  <c r="G191" i="2" s="1"/>
  <c r="D140" i="2"/>
  <c r="G140" i="2" s="1"/>
  <c r="D82" i="2"/>
  <c r="G82" i="2" s="1"/>
  <c r="D254" i="2"/>
  <c r="G254" i="2" s="1"/>
  <c r="D70" i="2" l="1"/>
  <c r="G70" i="2" s="1"/>
  <c r="D165" i="2" l="1"/>
  <c r="G165" i="2" s="1"/>
  <c r="D202" i="2"/>
  <c r="G202" i="2" s="1"/>
  <c r="D185" i="2"/>
  <c r="G185" i="2" s="1"/>
  <c r="D166" i="2"/>
  <c r="G166" i="2" s="1"/>
  <c r="D170" i="2"/>
  <c r="G170" i="2" s="1"/>
  <c r="D158" i="2"/>
  <c r="D156" i="2"/>
  <c r="G156" i="2" s="1"/>
  <c r="D49" i="2"/>
  <c r="G49" i="2" s="1"/>
  <c r="D243" i="2"/>
  <c r="G243" i="2" s="1"/>
  <c r="D220" i="2"/>
  <c r="G220" i="2" s="1"/>
  <c r="D120" i="2"/>
  <c r="G120" i="2" s="1"/>
  <c r="D47" i="2"/>
  <c r="G47" i="2" s="1"/>
  <c r="D80" i="2"/>
  <c r="G80" i="2" s="1"/>
  <c r="D190" i="2"/>
  <c r="G190" i="2" s="1"/>
  <c r="D197" i="2"/>
  <c r="G197" i="2" s="1"/>
  <c r="D175" i="2"/>
  <c r="G175" i="2" s="1"/>
  <c r="D192" i="2"/>
  <c r="G192" i="2" s="1"/>
  <c r="D193" i="2"/>
  <c r="G193" i="2" s="1"/>
  <c r="D281" i="2"/>
  <c r="G281" i="2" s="1"/>
  <c r="D24" i="2"/>
  <c r="G24" i="2" s="1"/>
  <c r="D233" i="2"/>
  <c r="G233" i="2" s="1"/>
  <c r="D194" i="2"/>
  <c r="G194" i="2" s="1"/>
  <c r="D196" i="2"/>
  <c r="G196" i="2" s="1"/>
  <c r="E37" i="2"/>
  <c r="F37" i="2" s="1"/>
  <c r="D37" i="2"/>
  <c r="D117" i="2"/>
  <c r="G117" i="2" s="1"/>
  <c r="D40" i="2"/>
  <c r="G40" i="2" s="1"/>
  <c r="D173" i="2"/>
  <c r="G173" i="2" s="1"/>
  <c r="D38" i="2"/>
  <c r="G38" i="2" s="1"/>
  <c r="D106" i="2"/>
  <c r="G106" i="2" s="1"/>
  <c r="D105" i="2"/>
  <c r="G105" i="2" s="1"/>
  <c r="D186" i="2"/>
  <c r="G186" i="2" s="1"/>
  <c r="D129" i="2"/>
  <c r="G129" i="2" s="1"/>
  <c r="D251" i="2"/>
  <c r="G251" i="2" s="1"/>
  <c r="D174" i="2"/>
  <c r="G174" i="2" s="1"/>
  <c r="D279" i="2"/>
  <c r="G279" i="2" s="1"/>
  <c r="D275" i="2"/>
  <c r="G275" i="2" s="1"/>
  <c r="D256" i="2"/>
  <c r="D277" i="2"/>
  <c r="G277" i="2" s="1"/>
  <c r="D229" i="2"/>
  <c r="G229" i="2" s="1"/>
  <c r="D227" i="2"/>
  <c r="G227" i="2" s="1"/>
  <c r="D266" i="2"/>
  <c r="G266" i="2" s="1"/>
  <c r="D155" i="2"/>
  <c r="G155" i="2" s="1"/>
  <c r="D237" i="2"/>
  <c r="G237" i="2" s="1"/>
  <c r="D113" i="2"/>
  <c r="G113" i="2" s="1"/>
  <c r="D108" i="2"/>
  <c r="G108" i="2" s="1"/>
  <c r="D100" i="2"/>
  <c r="G100" i="2" s="1"/>
  <c r="D188" i="2"/>
  <c r="G188" i="2" s="1"/>
  <c r="D72" i="2"/>
  <c r="G72" i="2" s="1"/>
  <c r="D205" i="2"/>
  <c r="G205" i="2" s="1"/>
  <c r="D235" i="2"/>
  <c r="G235" i="2" s="1"/>
  <c r="D77" i="2"/>
  <c r="G77" i="2" s="1"/>
  <c r="D136" i="2"/>
  <c r="G136" i="2" s="1"/>
  <c r="D159" i="2"/>
  <c r="G159" i="2" s="1"/>
  <c r="D19" i="2"/>
  <c r="G19" i="2" s="1"/>
  <c r="D134" i="2"/>
  <c r="G134" i="2" s="1"/>
  <c r="D27" i="2"/>
  <c r="D98" i="2"/>
  <c r="G98" i="2" s="1"/>
  <c r="D176" i="2"/>
  <c r="G176" i="2" s="1"/>
  <c r="D65" i="2"/>
  <c r="G65" i="2" s="1"/>
  <c r="D171" i="2" l="1"/>
  <c r="G171" i="2" s="1"/>
  <c r="D273" i="2"/>
  <c r="G273" i="2" s="1"/>
  <c r="G37" i="2"/>
  <c r="D172" i="2"/>
  <c r="G172" i="2" s="1"/>
  <c r="D124" i="2"/>
  <c r="G124" i="2" s="1"/>
  <c r="E27" i="2"/>
  <c r="D232" i="2"/>
  <c r="G232" i="2" s="1"/>
  <c r="D88" i="2"/>
  <c r="G88" i="2" s="1"/>
  <c r="D212" i="2"/>
  <c r="G212" i="2" s="1"/>
  <c r="D209" i="2"/>
  <c r="G209" i="2" s="1"/>
  <c r="D74" i="2"/>
  <c r="G74" i="2" s="1"/>
  <c r="D114" i="2"/>
  <c r="G114" i="2" s="1"/>
  <c r="D218" i="2"/>
  <c r="G218" i="2" s="1"/>
  <c r="D247" i="2"/>
  <c r="G247" i="2" s="1"/>
  <c r="D239" i="2"/>
  <c r="G239" i="2" s="1"/>
  <c r="D278" i="2"/>
  <c r="G278" i="2" s="1"/>
  <c r="D269" i="2"/>
  <c r="G269" i="2" s="1"/>
  <c r="D182" i="2"/>
  <c r="G182" i="2" s="1"/>
  <c r="D52" i="2"/>
  <c r="G52" i="2" s="1"/>
  <c r="D55" i="2"/>
  <c r="G55" i="2" s="1"/>
  <c r="D56" i="2"/>
  <c r="G56" i="2" s="1"/>
  <c r="D18" i="2"/>
  <c r="D89" i="2"/>
  <c r="G89" i="2" s="1"/>
  <c r="D46" i="2"/>
  <c r="G46" i="2" s="1"/>
  <c r="D102" i="2"/>
  <c r="G102" i="2" s="1"/>
  <c r="D104" i="2"/>
  <c r="G104" i="2" s="1"/>
  <c r="D216" i="2"/>
  <c r="G216" i="2" s="1"/>
  <c r="D54" i="2"/>
  <c r="G54" i="2" s="1"/>
  <c r="D270" i="2"/>
  <c r="G270" i="2" s="1"/>
  <c r="D228" i="2"/>
  <c r="G228" i="2" s="1"/>
  <c r="D225" i="2"/>
  <c r="G225" i="2" s="1"/>
  <c r="D240" i="2"/>
  <c r="G240" i="2" s="1"/>
  <c r="D112" i="2"/>
  <c r="G112" i="2" s="1"/>
  <c r="D57" i="2"/>
  <c r="G57" i="2" s="1"/>
  <c r="D26" i="2"/>
  <c r="G26" i="2" s="1"/>
  <c r="D142" i="2"/>
  <c r="G142" i="2" s="1"/>
  <c r="D221" i="2"/>
  <c r="G221" i="2" s="1"/>
  <c r="D121" i="2"/>
  <c r="G121" i="2" s="1"/>
  <c r="D223" i="2"/>
  <c r="G223" i="2" s="1"/>
  <c r="D211" i="2"/>
  <c r="G211" i="2" s="1"/>
  <c r="D45" i="2"/>
  <c r="G45" i="2" s="1"/>
  <c r="D168" i="2"/>
  <c r="G168" i="2" s="1"/>
  <c r="D163" i="2"/>
  <c r="G163" i="2" s="1"/>
  <c r="D179" i="2"/>
  <c r="G179" i="2" s="1"/>
  <c r="D178" i="2"/>
  <c r="G178" i="2" s="1"/>
  <c r="D249" i="2"/>
  <c r="G249" i="2" s="1"/>
  <c r="D85" i="2"/>
  <c r="G85" i="2" s="1"/>
  <c r="D115" i="2"/>
  <c r="G115" i="2" s="1"/>
  <c r="D265" i="2"/>
  <c r="G265" i="2" s="1"/>
  <c r="D272" i="2"/>
  <c r="G272" i="2" s="1"/>
  <c r="D107" i="2"/>
  <c r="G107" i="2" s="1"/>
  <c r="D51" i="2"/>
  <c r="G51" i="2" s="1"/>
  <c r="D48" i="2"/>
  <c r="G48" i="2" s="1"/>
  <c r="E158" i="2"/>
  <c r="D143" i="2"/>
  <c r="G143" i="2" s="1"/>
  <c r="D128" i="2"/>
  <c r="G128" i="2" s="1"/>
  <c r="D61" i="2"/>
  <c r="G61" i="2" s="1"/>
  <c r="D217" i="2"/>
  <c r="G217" i="2" s="1"/>
  <c r="D84" i="2"/>
  <c r="G84" i="2" s="1"/>
  <c r="D267" i="2"/>
  <c r="G267" i="2" s="1"/>
  <c r="D231" i="2"/>
  <c r="G231" i="2" s="1"/>
  <c r="D230" i="2"/>
  <c r="G230" i="2" s="1"/>
  <c r="E256" i="2"/>
  <c r="D276" i="2"/>
  <c r="G276" i="2" s="1"/>
  <c r="D75" i="2"/>
  <c r="G75" i="2" s="1"/>
  <c r="D23" i="2"/>
  <c r="G23" i="2" s="1"/>
  <c r="D177" i="2"/>
  <c r="G177" i="2" s="1"/>
  <c r="D213" i="2"/>
  <c r="G213" i="2" s="1"/>
  <c r="D169" i="2"/>
  <c r="G169" i="2" s="1"/>
  <c r="D50" i="2"/>
  <c r="G50" i="2" s="1"/>
  <c r="D268" i="2"/>
  <c r="G268" i="2" s="1"/>
  <c r="D58" i="2"/>
  <c r="G58" i="2" s="1"/>
  <c r="D67" i="2"/>
  <c r="G67" i="2" s="1"/>
  <c r="D68" i="2"/>
  <c r="G68" i="2" s="1"/>
  <c r="D69" i="2"/>
  <c r="G69" i="2" s="1"/>
  <c r="D244" i="2"/>
  <c r="G244" i="2" s="1"/>
  <c r="D226" i="2" l="1"/>
  <c r="G226" i="2" s="1"/>
  <c r="D53" i="2"/>
  <c r="G53" i="2" s="1"/>
  <c r="F158" i="2"/>
  <c r="G158" i="2" s="1"/>
  <c r="F27" i="2"/>
  <c r="G27" i="2" s="1"/>
  <c r="F256" i="2"/>
  <c r="G256" i="2" s="1"/>
  <c r="G18" i="2"/>
  <c r="D111" i="2"/>
  <c r="G111" i="2" s="1"/>
  <c r="D83" i="2"/>
  <c r="G83" i="2" s="1"/>
  <c r="D141" i="2"/>
  <c r="G141" i="2" s="1"/>
  <c r="D22" i="2"/>
  <c r="G22" i="2" s="1"/>
  <c r="D215" i="2"/>
  <c r="G215" i="2" s="1"/>
  <c r="D238" i="2" l="1"/>
  <c r="G238" i="2" s="1"/>
  <c r="D252" i="2" l="1"/>
  <c r="G252" i="2" s="1"/>
  <c r="G286" i="2" s="1"/>
  <c r="K289" i="2" l="1"/>
  <c r="F1189" i="1" l="1"/>
</calcChain>
</file>

<file path=xl/sharedStrings.xml><?xml version="1.0" encoding="utf-8"?>
<sst xmlns="http://schemas.openxmlformats.org/spreadsheetml/2006/main" count="4341" uniqueCount="1420">
  <si>
    <t>PREFEITURA DO MUNICÍPIO DE MAUÁ</t>
  </si>
  <si>
    <t>Secretaria de Obras</t>
  </si>
  <si>
    <t>OBRA :  JD ORATÓRIO - PAC 1 4ª ETAPA</t>
  </si>
  <si>
    <t>Data base :</t>
  </si>
  <si>
    <t>ITEM</t>
  </si>
  <si>
    <t>DESCRIÇÃO</t>
  </si>
  <si>
    <t>UN.</t>
  </si>
  <si>
    <t>P.UNIT.</t>
  </si>
  <si>
    <t>P.UNIT. COM BDI</t>
  </si>
  <si>
    <t xml:space="preserve">VALOR </t>
  </si>
  <si>
    <t>FONTE</t>
  </si>
  <si>
    <t>CÓDIGO</t>
  </si>
  <si>
    <t>1</t>
  </si>
  <si>
    <t>MOBILIZAÇÃO E DESMOBILIZAÇÃO</t>
  </si>
  <si>
    <t>1.1</t>
  </si>
  <si>
    <t>ALUGUEL CONTAINER/ESCRIT/WC C/1 VASO/1 LAV/1 MIC/4 CHUV LARG =2,20M COMPR=6,20M ALT=2,50M CHAPA ACO NERV TRAPEZ FORROC/ ISOL TERMO-ACUST CHASSIS REFORC PISO COMPENS NAVAL INCL INST ELETR/HIDRO-SANIT EXCL TRANSP/CARGA/DESCARGA</t>
  </si>
  <si>
    <t>MÊS</t>
  </si>
  <si>
    <t>SINAPI</t>
  </si>
  <si>
    <t>73847/002</t>
  </si>
  <si>
    <t>1.2</t>
  </si>
  <si>
    <t>CUSTO HORARIO PRODUTIVO DIURNO - CAMINHAO CARROCERIA MERCEDES BENZ - 1418/48 184 HP</t>
  </si>
  <si>
    <t>CHP</t>
  </si>
  <si>
    <t>ADMINISTRAÇÃO LOCAL</t>
  </si>
  <si>
    <t>ENGENHEIRO DE OBRA PLENO</t>
  </si>
  <si>
    <t>H</t>
  </si>
  <si>
    <t>ENGENHEIRO DE OBRA JUNIOR</t>
  </si>
  <si>
    <t>1.3</t>
  </si>
  <si>
    <t xml:space="preserve">MESTRE DE OBRAS </t>
  </si>
  <si>
    <t>1.4</t>
  </si>
  <si>
    <t>ALMOXARIFE</t>
  </si>
  <si>
    <t>1.5</t>
  </si>
  <si>
    <t>VIGIA NOTURNO</t>
  </si>
  <si>
    <t>1.6</t>
  </si>
  <si>
    <t>AJUDANTE DE OPERACAO EM GERAL</t>
  </si>
  <si>
    <t>1.7</t>
  </si>
  <si>
    <t>MOTORISTA DE VEICULO LEVE</t>
  </si>
  <si>
    <t>1.8</t>
  </si>
  <si>
    <t>AUXILIAR DE TOPÓGRAFO</t>
  </si>
  <si>
    <t>1.9</t>
  </si>
  <si>
    <t>TOPÓGRAFO</t>
  </si>
  <si>
    <t>VOLKSWAGEN GOL 1.6 A ALCOOL</t>
  </si>
  <si>
    <t xml:space="preserve">UN </t>
  </si>
  <si>
    <t>SINAPI -FEV/15</t>
  </si>
  <si>
    <t>SICRO - JAN/15</t>
  </si>
  <si>
    <t>EDIF/SIURB - JUL/14</t>
  </si>
  <si>
    <t>FDE - JAN/15</t>
  </si>
  <si>
    <t xml:space="preserve">QUANT. </t>
  </si>
  <si>
    <t>MOVIMENTO DE TERRA</t>
  </si>
  <si>
    <t xml:space="preserve">ESCAVACAO MECANICA, A CEU ABERTO, EM MATERIAL DE 1A CATEGORIA, COM ESCAVADEIRA HIDRAULICA, CAPACIDADE DE 0,78 M3 </t>
  </si>
  <si>
    <t>M3</t>
  </si>
  <si>
    <t>83338</t>
  </si>
  <si>
    <t>REATERRO APILOADO EM CAMADAS 0,20M, UTILIZANDO MATERIAL ARGILO-ARENOSO ADQUIRIDO EM JAZIDA, JÁ CONSIDERANDO UM ACRÉSCIMO DE 25% NO VOLUME DO MATERIAL ADQUIRIDO, NÃO CONSIDERANDO O TRANSPORTE ATÉ O REATERRO</t>
  </si>
  <si>
    <t xml:space="preserve">CARGA E DESCARGA MECANICA DE SOLO UTILIZANDO CAMINHAO BASCULANTE 5,0M3 </t>
  </si>
  <si>
    <t>74010/001</t>
  </si>
  <si>
    <t>TRANSPORTE COMERCIAL COM CAMINHAO BASCULANTE 6 M3, RODOVIA COM REVESTI MENTO PRIMÁRIO</t>
  </si>
  <si>
    <t>M3XKM</t>
  </si>
  <si>
    <t>72886</t>
  </si>
  <si>
    <t>SERVIÇO DE DESCARGA NO BOTA-FORA</t>
  </si>
  <si>
    <t>T</t>
  </si>
  <si>
    <t>COTAÇÃO</t>
  </si>
  <si>
    <t>2</t>
  </si>
  <si>
    <t>CENTRO COMERCIAL</t>
  </si>
  <si>
    <t>2.1</t>
  </si>
  <si>
    <t>EDIFICAÇÃO</t>
  </si>
  <si>
    <t>2.1.1</t>
  </si>
  <si>
    <t>SERVIÇOS PRELIMINARES</t>
  </si>
  <si>
    <t>2.1.1.1</t>
  </si>
  <si>
    <t>CAPINA E LIMPEZA MANUAL DE TERRENO COM PEQUENOS ARBUSTOS</t>
  </si>
  <si>
    <t>M2</t>
  </si>
  <si>
    <t>73822/001</t>
  </si>
  <si>
    <t>2.1.1.2</t>
  </si>
  <si>
    <t xml:space="preserve">CARGA MANUAL DE TERRA EM CAMINHAO BASCULANTE </t>
  </si>
  <si>
    <t>74255/001</t>
  </si>
  <si>
    <t>2.1.1.3</t>
  </si>
  <si>
    <t>2.1.1.4</t>
  </si>
  <si>
    <t>2.1.1.5</t>
  </si>
  <si>
    <t>LOCACAO CONVENCIONAL DE OBRA, ATRAVÉS DE GABARITO DE TABUAS CORRIDAS PONTALETEADAS, SEM REAPROVEITAMENTO</t>
  </si>
  <si>
    <t>74077/001</t>
  </si>
  <si>
    <t>2.1.2</t>
  </si>
  <si>
    <t>DEMOLIÇÃO E REMOÇÃO</t>
  </si>
  <si>
    <t>2.1.2.1</t>
  </si>
  <si>
    <t>DEMOLICAO MANUAL CONCRETO ARMADO (PILAR / VIGA / LAJE) - INCL EMPILHACAO LATERAL NO CANTEIRO</t>
  </si>
  <si>
    <t>2.1.2.2</t>
  </si>
  <si>
    <t>ARRANCAMENTO DE GUIAS</t>
  </si>
  <si>
    <t>M</t>
  </si>
  <si>
    <t>2.1.2.3</t>
  </si>
  <si>
    <t>CARGA MANUAL DE ENTULHO EM CAMINHAO BASCULANTE 6 M3</t>
  </si>
  <si>
    <t>72897</t>
  </si>
  <si>
    <t>2.1.2.4</t>
  </si>
  <si>
    <t>2.1.2.5</t>
  </si>
  <si>
    <t>2.1.3</t>
  </si>
  <si>
    <t>FUNDAÇÃO</t>
  </si>
  <si>
    <t>2.1.3.1</t>
  </si>
  <si>
    <t>UN</t>
  </si>
  <si>
    <t>COMP - FDE</t>
  </si>
  <si>
    <t>2.1.3.2</t>
  </si>
  <si>
    <t>COMP - EDIF</t>
  </si>
  <si>
    <t>2.1.3.3</t>
  </si>
  <si>
    <t>CORTE E PREPARO EM CABECA DE ESTACA</t>
  </si>
  <si>
    <t>2.1.3.4</t>
  </si>
  <si>
    <t>ESCAVAÇÃO MANUAL DE VALA EM MATERIAL DE 1A CATEGORIA ATÉ 1,5M EXCLUINDO ESGOTAMENTO/ESCORAMENTO</t>
  </si>
  <si>
    <t>73965/010</t>
  </si>
  <si>
    <t>2.1.3.5</t>
  </si>
  <si>
    <t>2.1.3.6</t>
  </si>
  <si>
    <t>2.1.3.7</t>
  </si>
  <si>
    <t>REATERRO DE VALAS / CAVAS, COMPACTADA A MAÇO, EM CAMADAS DE ATÉ 30 CM</t>
  </si>
  <si>
    <t>73964/004</t>
  </si>
  <si>
    <t>2.1.3.8</t>
  </si>
  <si>
    <t>2.1.3.9</t>
  </si>
  <si>
    <t>REGULARIZACAO E COMPACTACAO MANUAL DE TERRENO COM SOQUETE</t>
  </si>
  <si>
    <t>2.1.3.10</t>
  </si>
  <si>
    <t>LASTRO DE CONCRETO, PREPARO MECANICO</t>
  </si>
  <si>
    <t>2.1.3.11</t>
  </si>
  <si>
    <t>FORMA TABUA PARA CONCRETO EM FUNDACAO, C/ REAPROVEITAMENTO 2X.</t>
  </si>
  <si>
    <t>2.1.3.12</t>
  </si>
  <si>
    <t>ARMACAO ACO CA-50, DIAM. 6,3 (1/4) À 12,5MM(1/2) -FORNECIMENTO/ CORTE(PERDA DE 10%) / DOBRA / COLOCAÇÃO</t>
  </si>
  <si>
    <t>KG</t>
  </si>
  <si>
    <t>74254/002</t>
  </si>
  <si>
    <t>2.1.3.13</t>
  </si>
  <si>
    <t>CONCRETO USINADO BOMBEADO FCK=30MPA, INCLUSIVE LANCAMENTO E ADENSAMENTO</t>
  </si>
  <si>
    <t>74138/004</t>
  </si>
  <si>
    <t>2.1.3.14</t>
  </si>
  <si>
    <t>ALVENARIA EMBASAMENTO E=20 CM BLOCO CONCRETO</t>
  </si>
  <si>
    <t>2.1.3.15</t>
  </si>
  <si>
    <t>IMPERMEABILIZACAO DE ESTRUTURAS ENTERRADAS, COM TINTA ASFALTICA, DUAS DEMAOS</t>
  </si>
  <si>
    <t>74106/001</t>
  </si>
  <si>
    <t>2.1.4</t>
  </si>
  <si>
    <t>ESTRUTURA</t>
  </si>
  <si>
    <t>2.1.4.1</t>
  </si>
  <si>
    <t>FORMA PARA ESTRUTURAS DE CONCRETO (PILAR, VIGA E LAJE) EM CHAPA DE MADEIRA COMPENSADA PLASTIFICADA, DE 1,10 X 2,20, ESPESSURA = 12 MM, 02 UILIZACOES. (FABRICACAO, MONTAGEM E DESMONTAGEM - EXCLUSIVE ESCORAMENTO)</t>
  </si>
  <si>
    <t>84217</t>
  </si>
  <si>
    <t>2.1.4.2</t>
  </si>
  <si>
    <t>ESCORAMENTO FORMAS DE H=3,30 A 3,50 M, COM MADEIRA 3A QUALIDADE, NAO APARELHADA, APROVEITAMENTO TABUAS 3X E PRUMOS 4X</t>
  </si>
  <si>
    <t>83515</t>
  </si>
  <si>
    <t>2.1.4.3</t>
  </si>
  <si>
    <t>2.1.4.4</t>
  </si>
  <si>
    <t>2.1.5</t>
  </si>
  <si>
    <t>VEDAÇÃO</t>
  </si>
  <si>
    <t>2.1.5.1</t>
  </si>
  <si>
    <t>ALVENARIA DE VEDAÇÃO DE BLOCOS VAZADOS DE CONCRETO DE 19X19X39CM (ESPESSURA 19CM) DE PAREDES COM ÁREA LÍQUIDA MAIOR OU IGUAL A 6M² SEM VÃOS E ARGAMASSA DE ASSENTAMENTO COM PREPARO EM BETONEIRA. AF_06/2014_P</t>
  </si>
  <si>
    <t>2.1.6</t>
  </si>
  <si>
    <t>COBERTURA</t>
  </si>
  <si>
    <t>2.1.6.1</t>
  </si>
  <si>
    <t>ESTRUTURA DE MADEIRA COM TESOURA, PARA VAOS DE 15 M E TELHA ONDULADA DE FIBROCIMENTO, ALUMINIO OU PLASTICA</t>
  </si>
  <si>
    <t>84031</t>
  </si>
  <si>
    <t>2.1.6.2</t>
  </si>
  <si>
    <t>COBERTURA COM TELHA DE ACO ZINCADO, TRAPEZOIDAL, ESPESSURA DE 0,5 MM INCLUINDO ACESSORIOS</t>
  </si>
  <si>
    <t>84040</t>
  </si>
  <si>
    <t>2.1.6.3</t>
  </si>
  <si>
    <t>CUMEEIRA EM PERFIL ONDULADO DE ALUMÍNIO</t>
  </si>
  <si>
    <t>75220</t>
  </si>
  <si>
    <t>2.1.6.4</t>
  </si>
  <si>
    <t>CALHA EM CHAPA DE ACO GALVANIZADO NUMERO 24, DESENVOLVIMENTO DE 50CM</t>
  </si>
  <si>
    <t>72105</t>
  </si>
  <si>
    <t>2.1.6.5</t>
  </si>
  <si>
    <t>RUFO EM CHAPA DE ACO GALVANIZADO NUMERO 24, DESENVOLVIMENTO DE 25CM</t>
  </si>
  <si>
    <t>72107</t>
  </si>
  <si>
    <t>2.1.7</t>
  </si>
  <si>
    <t>ESQUADRIAS</t>
  </si>
  <si>
    <t>2.1.7.1</t>
  </si>
  <si>
    <t>ESQUADRIAS DE MADEIRA</t>
  </si>
  <si>
    <t>2.1.7.1.1</t>
  </si>
  <si>
    <t>PORTA DE MADEIRA COMPENSADA LISA PARA CERA OU VERNIZ, 80X210X3,5CM, INCLUSO ADUELA 1A, ALIZAR 1A E DOBRADICAS COM ANEL</t>
  </si>
  <si>
    <t>73910/006</t>
  </si>
  <si>
    <t>2.1.7.1.2</t>
  </si>
  <si>
    <t>PM.04 - PORTA LISA ESPECIAL/ SÓLIDA PARA PORTADORES DE DEFICIÊNCIA FÍSICA - 82X210CM</t>
  </si>
  <si>
    <t>2.1.7.1.3</t>
  </si>
  <si>
    <t>PORTA DE MADEIRA PARA BANHEIRO, EM CHAPA DE MADEIRA COMPENSADA, REVESTIDA COM LAMINADO TEXTURIZADO, 60X160CM, INCLUSO MARCO E DOBRADICAS</t>
  </si>
  <si>
    <t>74139/002</t>
  </si>
  <si>
    <t>2.1.7.1.4</t>
  </si>
  <si>
    <t>FECHADURA DE EMBUTIR COMPLETA, PARA PORTAS EXTERNAS, PADRAO DE ACABANTO POPULAR</t>
  </si>
  <si>
    <t>74068/002</t>
  </si>
  <si>
    <t>2.1.7.1.5</t>
  </si>
  <si>
    <t>TARJETA TIPO LIVRE/OCUPADO PARA PORTA DE BANHEIRO</t>
  </si>
  <si>
    <t>74046/002</t>
  </si>
  <si>
    <t>2.1.7.2</t>
  </si>
  <si>
    <t>ESQUADRIAS METÁLICAS</t>
  </si>
  <si>
    <t>2.1.7.2.1</t>
  </si>
  <si>
    <t>CF.19 - CAIXILHO EM PERFIL DE CHAPA DOBRADA, VENEZIANA, FIXO COM VENTILAÇÃO PERMANENTE</t>
  </si>
  <si>
    <t>2.1.7.2.2</t>
  </si>
  <si>
    <t>PORTA DE ACO CHAPA 24, DE ENROLAR, RAIADA, LARGA COM ACABAMENTO GALVANIZADO NATURAL</t>
  </si>
  <si>
    <t>74136/003</t>
  </si>
  <si>
    <t>2.1.7.2.3</t>
  </si>
  <si>
    <t>ALCAPAO EM FERRO 60X60CM, INCLUSO FERRAGENS</t>
  </si>
  <si>
    <t>74073/001</t>
  </si>
  <si>
    <t>2.1.7.2.4</t>
  </si>
  <si>
    <t>CHAPA GALV PLANA 30GSG 0,399MM 3,204KG/M2</t>
  </si>
  <si>
    <t>11061</t>
  </si>
  <si>
    <t>2.1.7.3</t>
  </si>
  <si>
    <t>PEITORIL</t>
  </si>
  <si>
    <t>2.1.7.3.1</t>
  </si>
  <si>
    <t>PEITORIL EM GRANILITE PREMOLDADO, COMPRIMENTO DE 13 A 20CM, ASSENTADO COM ARGAMASSA TRACO 1:3 (CIMENTO E AREIA MEDIA), PREPARO MANUAL DA ARGAMASSA</t>
  </si>
  <si>
    <t>2.1.8</t>
  </si>
  <si>
    <t>INSTALAÇÕES ELÉTRICAS</t>
  </si>
  <si>
    <t>2.1.8.1</t>
  </si>
  <si>
    <t>ELÉTRICA</t>
  </si>
  <si>
    <t>2.1.8.1.1</t>
  </si>
  <si>
    <t>2.1.8.1.2</t>
  </si>
  <si>
    <t>2.1.8.1.3</t>
  </si>
  <si>
    <t>2.1.8.1.4</t>
  </si>
  <si>
    <t>2.1.8.1.5</t>
  </si>
  <si>
    <t>2.1.8.1.6</t>
  </si>
  <si>
    <t>2.1.8.1.7</t>
  </si>
  <si>
    <t>2.1.8.1.8</t>
  </si>
  <si>
    <t>2.1.8.1.9</t>
  </si>
  <si>
    <t>2.1.8.1.10</t>
  </si>
  <si>
    <t>2.1.8.1.11</t>
  </si>
  <si>
    <t>2.1.8.1.12</t>
  </si>
  <si>
    <t>2.1.8.1.13</t>
  </si>
  <si>
    <t>2.1.8.1.14</t>
  </si>
  <si>
    <t>2.1.8.1.15</t>
  </si>
  <si>
    <t>2.1.8.1.16</t>
  </si>
  <si>
    <t>2.1.8.1.17</t>
  </si>
  <si>
    <t>2.1.8.1.18</t>
  </si>
  <si>
    <t>2.1.8.2</t>
  </si>
  <si>
    <t>TV E TELEFONIA</t>
  </si>
  <si>
    <t>2.1.8.2.1</t>
  </si>
  <si>
    <t>2.1.8.2.2</t>
  </si>
  <si>
    <t>2.1.8.2.3</t>
  </si>
  <si>
    <t>2.1.8.3</t>
  </si>
  <si>
    <t>SPDA</t>
  </si>
  <si>
    <t>2.1.8.3.1</t>
  </si>
  <si>
    <t>2.1.8.3.2</t>
  </si>
  <si>
    <t>2.1.8.3.3</t>
  </si>
  <si>
    <t>2.1.8.3.4</t>
  </si>
  <si>
    <t>2.1.8.3.5</t>
  </si>
  <si>
    <t>2.1.9</t>
  </si>
  <si>
    <t>INSTALAÇÕES HIDRÁULICAS</t>
  </si>
  <si>
    <t>2.1.9.1</t>
  </si>
  <si>
    <t>HIDRÁULICA</t>
  </si>
  <si>
    <t>2.1.9.1.1</t>
  </si>
  <si>
    <t>TUBO PVC, SERIE NORMAL, ESGOTO PREDIAL, DN 40 MM, FORNECIDO E INSTALADO EM RAMAL DE DESCARGA OU RAMAL DE ESGOTO SANITÁRIO. AF_12/2014_P</t>
  </si>
  <si>
    <t>2.1.9.1.2</t>
  </si>
  <si>
    <t>TUBO PVC, SERIE NORMAL, ESGOTO PREDIAL, DN 50 MM, FORNECIDO E INSTALADO EM RAMAL DE DESCARGA OU RAMAL DE ESGOTO SANITÁRIO. AF_12/2014_P</t>
  </si>
  <si>
    <t>2.1.9.1.3</t>
  </si>
  <si>
    <t xml:space="preserve">TUBO PVC, SERIE NORMAL, ESGOTO PREDIAL, DN 75 MM, FORNECIDO E INSTALAD O EM RAMAL DE DESCARGA OU RAMAL DE ESGOTO SANITÁRIO. AF_12/2014_P </t>
  </si>
  <si>
    <t>2.1.9.1.4</t>
  </si>
  <si>
    <t>2.1.9.1.5</t>
  </si>
  <si>
    <t>2.1.9.1.6</t>
  </si>
  <si>
    <t>TUBO, PVC, SOLDÁVEL, DN 25MM, INSTALADO EM PRUMADA DE ÁGUA FORNECIMENTO E INSTALAÇÃO. AF_12/2014_P</t>
  </si>
  <si>
    <t>2.1.9.1.7</t>
  </si>
  <si>
    <t>TUBO, PVC, SOLDÁVEL, DN 32MM, INSTALADO EM PRUMADA DE ÁGUA FORNECIMENTO E INSTALAÇÃO. AF_12/2014_P</t>
  </si>
  <si>
    <t>2.1.9.1.8</t>
  </si>
  <si>
    <t>TUBO, PVC, SOLDÁVEL, DN 50MM, INSTALADO EM PRUMADA DE ÁGUA FORNECIMENTO E INSTALAÇÃO. AF_12/2014_P</t>
  </si>
  <si>
    <t>2.1.9.1.9</t>
  </si>
  <si>
    <t>2.1.9.1.10</t>
  </si>
  <si>
    <t>2.1.9.1.11</t>
  </si>
  <si>
    <t>2.1.9.1.12</t>
  </si>
  <si>
    <t>REGISTRO DE GAVETA BRUTO, LATÃO, ROSCÁVEL, 3/4, FORNECIDO E INSTALADO EM RAMAL DE ÁGUA. AF_12/2014</t>
  </si>
  <si>
    <t>2.1.9.1.13</t>
  </si>
  <si>
    <t>2.1.9.1.14</t>
  </si>
  <si>
    <t>2.1.9.1.15</t>
  </si>
  <si>
    <t>2.1.9.2</t>
  </si>
  <si>
    <t>GÁS</t>
  </si>
  <si>
    <t>2.1.9.2.1</t>
  </si>
  <si>
    <t>2.1.9.2.2</t>
  </si>
  <si>
    <t>2.1.9.2.3</t>
  </si>
  <si>
    <t>2.1.9.3</t>
  </si>
  <si>
    <t>LOUÇAS, METAIS E ACESSÓRIOS</t>
  </si>
  <si>
    <t>2.1.9.3.1</t>
  </si>
  <si>
    <t>VASO SANITÁRIO SIFONADO COM CAIXA ACOPLADA LOUÇA BRANCA - PADRÃO MÉDIO, INCLUSO ENGATE FLEXÍVEL EM METAL CROMADO, 1/2" X 40CM - FORNECIMENTO E INSTALAÇÃO. AF_12/2013_P</t>
  </si>
  <si>
    <t>86932</t>
  </si>
  <si>
    <t>2.1.9.3.2</t>
  </si>
  <si>
    <t>LAVATÓRIO LOUÇA BRANCA COM COLUNA, 45 X 55CM OU EQUIVALENTE, PADRÃO MEDIO - FORNECIMENTO E INSTALAÇÃO. AF_12/2013_P</t>
  </si>
  <si>
    <t>86903</t>
  </si>
  <si>
    <t>2.1.9.3.3</t>
  </si>
  <si>
    <t>TORNEIRA CROMADA DE MESA, 1/2" OU 3/4", PARA LAVATÓRIO, PADRÃO POPULAR - FORNECIMENTO E INSTALAÇÃO. AF_12/2013</t>
  </si>
  <si>
    <t>86906</t>
  </si>
  <si>
    <t>2.1.9.3.4</t>
  </si>
  <si>
    <t>ESPELHO CRISTAL, ESPESSURA 4MM, COM PARAFUSOS DE FIXACAO, SEM MOLDURA</t>
  </si>
  <si>
    <t>85005</t>
  </si>
  <si>
    <t>2.1.9.3.5</t>
  </si>
  <si>
    <t>PAPELEIRA DE LOUCA BRANCA</t>
  </si>
  <si>
    <t>2.1.9.3.6</t>
  </si>
  <si>
    <t>DISPENSER DE SABÃO, DE PAREDE, MANUAL, PARA SANITÁRIOS, ABS, ALTO IMPACTO, COM RESERVATÓRIO DE 800/ 900ML</t>
  </si>
  <si>
    <t>2.1.9.3.7</t>
  </si>
  <si>
    <t>DISPENSER PAPEL TOALHA, DE PAREDE, MANUAL, PARA SANITÁRIOS - ABS - ALTO IMPACTO - AUTO CORTE</t>
  </si>
  <si>
    <t>2.1.9.3.8</t>
  </si>
  <si>
    <t>DIVISORIA EM MARMORITE ESPESSURA 35MM, CHUMBAMENTO NO PISO E PAREDE COM ARGAMASSA DE CIMENTO E AREIA, POLIMENTO MANUAL, EXCLUSIVE FERRAGENS</t>
  </si>
  <si>
    <t>73774/001</t>
  </si>
  <si>
    <t>2.1.9.3.9</t>
  </si>
  <si>
    <t>MICTORIO SIFONADO DE LOUCA BRANCA COM PERTENCES, COM REGISTRO DE PRESSAO 1/2" COM CANOPLA CROMADA ACABAMENTO SIMPLES E CONJUNTO PARA FIXACAO - FORNECIMENTO E INSTALACAO</t>
  </si>
  <si>
    <t>74234/001</t>
  </si>
  <si>
    <t>2.1.9.3.10</t>
  </si>
  <si>
    <t>BACIA SANITÁRIA ALTERADA PARA PORTADORES DE DEFICIÊNCIA FÍSICA</t>
  </si>
  <si>
    <t>2.1.9.3.11</t>
  </si>
  <si>
    <t>LAVATÓRIO DE LOUÇA INDIVIDUAL PARA PORTADORES DE DEFICIÊNCIA FÍSICA</t>
  </si>
  <si>
    <t>2.1.9.3.12</t>
  </si>
  <si>
    <t>BARRA DE APOIO TUBULAR COM ALMA EM FERRO, ESPESSURA DE 2,25MM, COMPRIMENTO DE 80CM,ACABAMENTO COM PINTURA EM ESMALTE SINTÉTICO</t>
  </si>
  <si>
    <t>2.1.10</t>
  </si>
  <si>
    <t>REVESTIMENTOS</t>
  </si>
  <si>
    <t>2.1.10.1</t>
  </si>
  <si>
    <t>CHAPISCO APLICADO TANTO EM PILARES E VIGAS DE CONCRETO COMO EM ALVENARIAS DE PAREDES INTERNAS, COM COLHER DE PEDREIRO. ARGAMASSA TRAÇO 1:3 COM PREPARO EM BETONEIRA 400L. AF_06/2014</t>
  </si>
  <si>
    <t>87879</t>
  </si>
  <si>
    <t>2.1.10.2</t>
  </si>
  <si>
    <t>REBOCO COM ARGAMASSA PRE-FABRICADA, ESPESSURA 0,5CM, PREPARO MECANICO DA ARGAMASSA</t>
  </si>
  <si>
    <t>74001/001</t>
  </si>
  <si>
    <t>2.1.10.3</t>
  </si>
  <si>
    <t>EMBOÇO, PARA RECEBIMENTO DE CERÂMICA, EM ARGAMASSA TRAÇO 1:2:8, PREPARO MECÂNICO COM BETONEIRA 400L, APLICADO MANUALMENTE EM FACES INTERNAS DE PAREDES DE AMBIENTES COM ÁREA MAIOR QUE 10M2, ESPESSURA DE 20MM, COM EXECUÇÃO DE TALISCAS. AF_06/2014</t>
  </si>
  <si>
    <t>87535</t>
  </si>
  <si>
    <t>2.1.10.4</t>
  </si>
  <si>
    <t>AZULEJOS, JUNTAS AMARRAÇÃO OU A PRUMO - ASSENTES COM ARGAMASSA COMUM</t>
  </si>
  <si>
    <t>2.1.11</t>
  </si>
  <si>
    <t>PISOS</t>
  </si>
  <si>
    <t>2.1.11.1</t>
  </si>
  <si>
    <t>PISO EM CONCRETO 20MPA PREPARO MECANICO, ESPESSURA 7 CM, COM ARMACAO EM TELA SOLDADA</t>
  </si>
  <si>
    <t>72183</t>
  </si>
  <si>
    <t>2.1.11.2</t>
  </si>
  <si>
    <t>LASTRO DE BRITA</t>
  </si>
  <si>
    <t>74164/004</t>
  </si>
  <si>
    <t>2.1.11.3</t>
  </si>
  <si>
    <t>2.1.11.4</t>
  </si>
  <si>
    <t>RODAPE EM CONCRETO (CIMENTO, AREIA GROSSA E PEDRISCO), ALTURA 8CM</t>
  </si>
  <si>
    <t>73630</t>
  </si>
  <si>
    <t>2.1.11.5</t>
  </si>
  <si>
    <t>SOLEIRA EM MARMORITE LARGURA 15CM SOBRE ARGAMASSA TRACO 1:4 (CIMENTO E AREIA)</t>
  </si>
  <si>
    <t>74192/001</t>
  </si>
  <si>
    <t>2.1.12</t>
  </si>
  <si>
    <t>PINTURA</t>
  </si>
  <si>
    <t>2.1.12.1</t>
  </si>
  <si>
    <t>APLICAÇÃO MANUAL DE PINTURA COM TINTA LÁTEX PVA EM PAREDES, DUAS DEMÃOS. AF_06/2014</t>
  </si>
  <si>
    <t>2.1.12.2</t>
  </si>
  <si>
    <t>APLICAÇÃO MANUAL DE PINTURA COM TINTA LÁTEX ACRÍLICA EM PAREDES, DUAS DEMÃOS. AF_06/2014</t>
  </si>
  <si>
    <t>2.1.12.3</t>
  </si>
  <si>
    <t>APLICAÇÃO E LIXAMENTO DE MASSA LÁTEX EM PAREDES, DUAS DEMÃOS. AF_06/2014</t>
  </si>
  <si>
    <t>2.1.12.4</t>
  </si>
  <si>
    <t>VERNIZ SINTETICO BRILHANTE EM CONCRETO OU TIJOLO, DUAS DEMAOS</t>
  </si>
  <si>
    <t>2.1.12.5</t>
  </si>
  <si>
    <t>PINTURA ESMALTE FOSCO PARA MADEIRA, DUAS DEMAOS, SOBRE FUNDO NIVELADOR BRANCO</t>
  </si>
  <si>
    <t>74065/001</t>
  </si>
  <si>
    <t>2.1.12.6</t>
  </si>
  <si>
    <t>PINTURA ESMALTE BRILHANTE (2 DEMAOS) SOBRE SUPERFICIE METALICA, INCLUSIVE PROTECAO COM ZARCAO (1 DEMAO)</t>
  </si>
  <si>
    <t>6067</t>
  </si>
  <si>
    <t>2.1.13</t>
  </si>
  <si>
    <t>LIMPEZA GERAL</t>
  </si>
  <si>
    <t>2.1.13.1</t>
  </si>
  <si>
    <t>LIMPEZA FINAL DA OBRA</t>
  </si>
  <si>
    <t>9537</t>
  </si>
  <si>
    <t>2.2</t>
  </si>
  <si>
    <t>IMPLANTAÇÃO</t>
  </si>
  <si>
    <t>2.2.1</t>
  </si>
  <si>
    <t>2.2.1.1</t>
  </si>
  <si>
    <t>PISOS EXTERNOS</t>
  </si>
  <si>
    <t>2.2.1.1.1</t>
  </si>
  <si>
    <t>2.2.1.1.2</t>
  </si>
  <si>
    <t>PISO EM CONCRETO 20 MPA PREPARO MECANICO, ESPESSURA 7CM, INCLUSO JUNTA S DE DILATACAO EM POLIURETANO 2X2M</t>
  </si>
  <si>
    <t>72182</t>
  </si>
  <si>
    <t>2.2.1.1.3</t>
  </si>
  <si>
    <t>PINTURA ACRILICA EM PISO CIMENTADO, TRES DEMAOS</t>
  </si>
  <si>
    <t>79500/002</t>
  </si>
  <si>
    <t>2.2.1.2</t>
  </si>
  <si>
    <t>GUIAS E SARJETAS</t>
  </si>
  <si>
    <t>2.2.1.2.1</t>
  </si>
  <si>
    <t>CONCRETO USINADO BOMBEADO FCK=15MPA, INCLUSIVE LANCAMENTO E ADENSAMENTO</t>
  </si>
  <si>
    <t xml:space="preserve">74138/001 </t>
  </si>
  <si>
    <t>2.2.1.2.2</t>
  </si>
  <si>
    <t xml:space="preserve">74012/001 </t>
  </si>
  <si>
    <t>2.2.1.2.3</t>
  </si>
  <si>
    <t>MEIO-FIO (GUIA) DE CONCRETO PRE-MOLDADO, DIMENSÕES 12X15X30X100CM (FACE SUPERIORXFACE INFERIORXALTURAXCOMPRIMENTO),REJUNTADO C/ARGAMASSA 1:4 CIMENTO:AREIA, INCLUINDO ESCAVAÇÃO E REATERRO.</t>
  </si>
  <si>
    <t xml:space="preserve">74223/001 </t>
  </si>
  <si>
    <t>2.2.2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</si>
  <si>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</si>
  <si>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</si>
  <si>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</si>
  <si>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</si>
  <si>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</si>
  <si>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</si>
  <si>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</si>
  <si>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2.2.2.1.7</t>
  </si>
  <si>
    <t>2.2.2.1.8</t>
  </si>
  <si>
    <t>2.2.2.1.9</t>
  </si>
  <si>
    <t>2.2.2.1.10</t>
  </si>
  <si>
    <t>2.2.2.1.11</t>
  </si>
  <si>
    <t>2.2.2.2</t>
  </si>
  <si>
    <t>2.2.2.2.1</t>
  </si>
  <si>
    <t>2.2.2.2.2</t>
  </si>
  <si>
    <t>2.2.2.2.3</t>
  </si>
  <si>
    <t>2.2.2.2.4</t>
  </si>
  <si>
    <t>2.2.2.3</t>
  </si>
  <si>
    <t>2.2.2.3.1</t>
  </si>
  <si>
    <t>2.2.3</t>
  </si>
  <si>
    <t>2.2.3.1</t>
  </si>
  <si>
    <t>2.2.3.1.1</t>
  </si>
  <si>
    <t>TUBO PVC, SERIE NORMAL, ESGOTO PREDIAL, DN 100 MM, FORNECIDO E INSTALADO EM RAMAL DE DESCARGA OU RAMAL DE ESGOTO SANITÁRIO. AF_12/2014_P</t>
  </si>
  <si>
    <t>2.2.3.1.2</t>
  </si>
  <si>
    <t>CAIXA SIFONADA, PVC, DN 100 X 100 X 50 MM, JUNTA ELÁSTICA, FORNECIDA E  INSTALADA EM RAMAL DE DESCARGA OU EM RAMAL DE ESGOTO SANITÁRIO. AF_12 /2014_P</t>
  </si>
  <si>
    <t>2.2.3.1.3</t>
  </si>
  <si>
    <t>2.2.3.1.4</t>
  </si>
  <si>
    <t>2.2.3.1.5</t>
  </si>
  <si>
    <t>CAIXA SIFONADA, PVC, DN 150 X 185 X 75 MM, FORNECIDA E INSTALADA EM RAMAIS DE ENCAMINHAMENTO DE ÁGUA PLUVIAL. AF_12/2014_P</t>
  </si>
  <si>
    <t>2.2.3.1.6</t>
  </si>
  <si>
    <t>2.2.3.1.7</t>
  </si>
  <si>
    <t>2.2.3.2</t>
  </si>
  <si>
    <t>2.2.3.2.1</t>
  </si>
  <si>
    <t>2.2.4</t>
  </si>
  <si>
    <t>URBANISMO E PAISAGISMO</t>
  </si>
  <si>
    <t>2.2.4.1</t>
  </si>
  <si>
    <t>DIVERSOS</t>
  </si>
  <si>
    <t>2.2.4.1.1</t>
  </si>
  <si>
    <t>LASTRO DE AREIA MEDIA</t>
  </si>
  <si>
    <t>2.2.4.2</t>
  </si>
  <si>
    <t>URBANISMO</t>
  </si>
  <si>
    <t>2.2.4.2.1</t>
  </si>
  <si>
    <t>IV.02/03 - BANCO EM BLOCOS DE CONCRETO APARENTE</t>
  </si>
  <si>
    <t>2.2.4.3</t>
  </si>
  <si>
    <t>ÁRVORES E FORRAÇÕES</t>
  </si>
  <si>
    <t>2.2.4.3.1</t>
  </si>
  <si>
    <t>ORLA DE SEPARAÇÃO EM CONCRETO NC.26</t>
  </si>
  <si>
    <t>2.2.4.3.2</t>
  </si>
  <si>
    <t>PLANTIO DE GRAMA ESMERALDA EM ROLO</t>
  </si>
  <si>
    <t>2.2.4.3.3</t>
  </si>
  <si>
    <t>TUTOR E AMARILHO PARA ÁRVORES</t>
  </si>
  <si>
    <t>2.2.4.3.4</t>
  </si>
  <si>
    <t>PROTETOR TIPO PARQUE PARA ÁRVORES</t>
  </si>
  <si>
    <t>2.2.4.3.5</t>
  </si>
  <si>
    <t>IPÊ AMARELO (TABEBUIA CHRYSOTRICHA)</t>
  </si>
  <si>
    <t>2.2.5</t>
  </si>
  <si>
    <t>PLAYGROUND</t>
  </si>
  <si>
    <t>2.2.5.1</t>
  </si>
  <si>
    <t>2.2.5.2</t>
  </si>
  <si>
    <t>2.2.5.3</t>
  </si>
  <si>
    <t>TOTAL GERAL</t>
  </si>
  <si>
    <t>ÁREA 1 - PAVIMENTAÇÃO E MURO DE CONTENÇÃO 1</t>
  </si>
  <si>
    <t>LIMPEZA DO TERRENO</t>
  </si>
  <si>
    <t>1.1.1</t>
  </si>
  <si>
    <t>1.1.2</t>
  </si>
  <si>
    <t>1.1.3</t>
  </si>
  <si>
    <t>1.1.4</t>
  </si>
  <si>
    <t>1.2.1</t>
  </si>
  <si>
    <t>1.2.2</t>
  </si>
  <si>
    <t>53527</t>
  </si>
  <si>
    <t>1.2.3</t>
  </si>
  <si>
    <t>1.2.4</t>
  </si>
  <si>
    <t>1.2.5</t>
  </si>
  <si>
    <t>PAVIMENTAÇÃO</t>
  </si>
  <si>
    <t>1.3.1</t>
  </si>
  <si>
    <t>PAVIMENTO FLEXIVEL</t>
  </si>
  <si>
    <t>1.3.1.1</t>
  </si>
  <si>
    <t>1.3.1.2</t>
  </si>
  <si>
    <t>1.3.1.3</t>
  </si>
  <si>
    <t>1.3.1.4</t>
  </si>
  <si>
    <t>1.3.1.5</t>
  </si>
  <si>
    <t>1.3.1.6</t>
  </si>
  <si>
    <t xml:space="preserve">PINTURA DE LIGACAO COM EMULSAO RR-1C </t>
  </si>
  <si>
    <t>72942</t>
  </si>
  <si>
    <t>1.3.1.7</t>
  </si>
  <si>
    <t xml:space="preserve">IMPRIMACAO DE BASE DE PAVIMENTACAO COM EMULSAO CM-30 </t>
  </si>
  <si>
    <t>1.3.1.8</t>
  </si>
  <si>
    <t>FABRICAÇÃO E APLICAÇÃO DE CONCRETO BETUMINOSO USINADO A QUENTE(CBUQ), CAP 50/70, EXCLUSIVE TRANSPORTE</t>
  </si>
  <si>
    <t>1.3.1.9</t>
  </si>
  <si>
    <t>BASE PARA PAVIMENTACAO COM BRITA GRADUADA, INCLUSIVE COMPACTACAO</t>
  </si>
  <si>
    <t>73710</t>
  </si>
  <si>
    <t>1.3.1.10</t>
  </si>
  <si>
    <t xml:space="preserve">CARGA, MANOBRAS E DESCARGA DE MISTURA BETUMINOSA A QUENTE, COM CAMINHAO BASCULANTE </t>
  </si>
  <si>
    <t>72846</t>
  </si>
  <si>
    <t>1.3.1.11</t>
  </si>
  <si>
    <t>TRANSPORTE QQ NAT CAM BASCULANTE 30 KM / H T EXCL DESPESA CARGA / DESC ESPERA DO CAMINHAO / SERVENTE / E OU EQUIP. AUX.</t>
  </si>
  <si>
    <t>TXKM</t>
  </si>
  <si>
    <t>73370</t>
  </si>
  <si>
    <t>1.3.2</t>
  </si>
  <si>
    <t>1.3.2.1</t>
  </si>
  <si>
    <t>1.3.2.2</t>
  </si>
  <si>
    <t xml:space="preserve">SARJETA EM CONCRETO, PREPARO MANUAL, COM SEIXO ROLADO, ESPESSURA = 8CM </t>
  </si>
  <si>
    <t>1.3.2.3</t>
  </si>
  <si>
    <t>SOLO GRAMPEADO</t>
  </si>
  <si>
    <t>1.4.1</t>
  </si>
  <si>
    <t>1.4.1.1</t>
  </si>
  <si>
    <t>1.4.1.2</t>
  </si>
  <si>
    <t>1.4.1.3</t>
  </si>
  <si>
    <t>1.4.1.4</t>
  </si>
  <si>
    <t>1.4.2</t>
  </si>
  <si>
    <t>CONTENÇÃO EM SOLO GRAMPEADO</t>
  </si>
  <si>
    <t>1.4.2.1</t>
  </si>
  <si>
    <t>PERFURAÇÃO PARA DRENO SUB-HORIZONTAL MAT. 1A CAT</t>
  </si>
  <si>
    <t>SICRO</t>
  </si>
  <si>
    <t>2 S 04 002 01</t>
  </si>
  <si>
    <t>1.4.2.2</t>
  </si>
  <si>
    <t>CIMENTO PORTLAND COMPOSTO CP II-32 KG</t>
  </si>
  <si>
    <t>1.4.2.3</t>
  </si>
  <si>
    <t>ARMACAO ACO CA-50 DIAM.16,0 (5/8) À 25,0MM (1) - FORNECIMENTO/ CORTE(PERDA DE 10%) / DOBRA / COLOCAÇÃO</t>
  </si>
  <si>
    <t>74254/001</t>
  </si>
  <si>
    <t>1.4.2.4</t>
  </si>
  <si>
    <t>COMP - SIURB</t>
  </si>
  <si>
    <t>1.4.2.5</t>
  </si>
  <si>
    <t>FORNECIMENTO E APLICAÇÃO DE TELA DE AÇO</t>
  </si>
  <si>
    <t>1.4.2.6</t>
  </si>
  <si>
    <t>DRENO HORIZONTAL PROFUNDO (DHP)</t>
  </si>
  <si>
    <t>83658</t>
  </si>
  <si>
    <t>1.4.2.7</t>
  </si>
  <si>
    <t>TUBO, PVC, SOLDÁVEL, DN 40MM, INSTALADO EM PRUMADA DE ÁGUA FORNECIMENTO E INSTALAÇÃO. AF_12/2014_P</t>
  </si>
  <si>
    <t>89353</t>
  </si>
  <si>
    <t>1.4.2.8</t>
  </si>
  <si>
    <t>TUBO PVC D=3" COM MATERIAL DRENANTE PARA DRENO/BARBACA - FORNECIMENTO E INSTALAÇÃO</t>
  </si>
  <si>
    <t>83680</t>
  </si>
  <si>
    <t>1.4.2.9</t>
  </si>
  <si>
    <t>FORNECIMENTO E INSTALACAO DE MANTA BIDIM RT - 14</t>
  </si>
  <si>
    <t>1.4.2.10</t>
  </si>
  <si>
    <t>CAMADA HORIZONTAL DRENANTE C/ PEDRA BRITADA 1 E 2</t>
  </si>
  <si>
    <t>1.4.2.11</t>
  </si>
  <si>
    <t xml:space="preserve">CANALETA DE CONCRETO </t>
  </si>
  <si>
    <t>PAISAGISMO</t>
  </si>
  <si>
    <t>1.5.1</t>
  </si>
  <si>
    <t>1.5.1.1</t>
  </si>
  <si>
    <t>1.5.1.2</t>
  </si>
  <si>
    <t>85180</t>
  </si>
  <si>
    <t>1.5.1.3</t>
  </si>
  <si>
    <t>1.5.1.4</t>
  </si>
  <si>
    <t>1.5.1.5</t>
  </si>
  <si>
    <t>ÁRVORE ORNAMENTAL CHÁ-DE-BUGRE (CAPITÃO DO CAMPO) H=2,00M</t>
  </si>
  <si>
    <t>1.5.1.6</t>
  </si>
  <si>
    <t>IPE-ROXO</t>
  </si>
  <si>
    <t>ÁREA 2 - CENTRO COMERCIAL</t>
  </si>
  <si>
    <t>SERVIÇOS PRELIMINARES E MOVIMENTO DE TERRA</t>
  </si>
  <si>
    <t>2.1.1.1.1</t>
  </si>
  <si>
    <t>2.1.1.1.2</t>
  </si>
  <si>
    <t>2.1.1.1.3</t>
  </si>
  <si>
    <t>2.1.1.1.4</t>
  </si>
  <si>
    <t>2.1.1.1.5</t>
  </si>
  <si>
    <t>2.1.1.2.1</t>
  </si>
  <si>
    <t>2.1.1.2.2</t>
  </si>
  <si>
    <t xml:space="preserve">REATERRO COMPACTADO MANUALMENTE </t>
  </si>
  <si>
    <t>2.1.1.2.3</t>
  </si>
  <si>
    <t>2.1.1.2.4</t>
  </si>
  <si>
    <t>2.1.1.2.5</t>
  </si>
  <si>
    <t>2.1.2.6</t>
  </si>
  <si>
    <t>2.1.2.7</t>
  </si>
  <si>
    <t>2.1.2.8</t>
  </si>
  <si>
    <t>2.1.2.9</t>
  </si>
  <si>
    <t>2.1.2.10</t>
  </si>
  <si>
    <t>5622</t>
  </si>
  <si>
    <t>2.1.2.11</t>
  </si>
  <si>
    <t>83532</t>
  </si>
  <si>
    <t>2.1.2.12</t>
  </si>
  <si>
    <t>2.1.2.13</t>
  </si>
  <si>
    <t>2.1.2.14</t>
  </si>
  <si>
    <t>2.1.2.15</t>
  </si>
  <si>
    <t>83518</t>
  </si>
  <si>
    <t>2.1.2.16</t>
  </si>
  <si>
    <t>87457</t>
  </si>
  <si>
    <t>2.1.5.2</t>
  </si>
  <si>
    <t>2.1.5.3</t>
  </si>
  <si>
    <t>2.1.5.4</t>
  </si>
  <si>
    <t>2.1.5.5</t>
  </si>
  <si>
    <t>2.1.6.1.1</t>
  </si>
  <si>
    <t>2.1.6.1.2</t>
  </si>
  <si>
    <t>PORTA DE MADEIRA COMPENSADA LISA PARA PINTURA, 160X210X3,5CM, 2 FOLHAS, INCLUSO ADUELA 2A, ALIZAR 2A E DOBRADICAS</t>
  </si>
  <si>
    <t>73910/011</t>
  </si>
  <si>
    <t>2.1.6.1.3</t>
  </si>
  <si>
    <t>2.1.6.2.1</t>
  </si>
  <si>
    <t>2.1.6.2.2</t>
  </si>
  <si>
    <t>JANELA DE ALUMINIO TIPO MAXIM AR, INCLUSO GUARNICOES E VIDRO FANTASIA</t>
  </si>
  <si>
    <t>73809/001</t>
  </si>
  <si>
    <t>2.1.6.2.3</t>
  </si>
  <si>
    <t>CAIXILHO FIXO, DE ALUMINIO, PARA VIDRO</t>
  </si>
  <si>
    <t>85010</t>
  </si>
  <si>
    <t>2.1.6.2.4</t>
  </si>
  <si>
    <t>2.1.6.2.5</t>
  </si>
  <si>
    <t>2.1.6.2.6</t>
  </si>
  <si>
    <t>VIDROS</t>
  </si>
  <si>
    <t>2.1.6.3.1</t>
  </si>
  <si>
    <t>VIDRO LISO COMUM TRANSPARENTE, ESPESSURA 6MM</t>
  </si>
  <si>
    <t>84959</t>
  </si>
  <si>
    <t>2.1.6.4.1</t>
  </si>
  <si>
    <t>CORRIMAO EM TUBO ACO GALVANIZADO 2 1/2" COM BRACADEIRA</t>
  </si>
  <si>
    <t>74072/002</t>
  </si>
  <si>
    <t>2.1.6.4.2</t>
  </si>
  <si>
    <t>GUARDA-CORPO EM TUBO DE ACO GALVANIZADO 1 1/2"</t>
  </si>
  <si>
    <t>73631</t>
  </si>
  <si>
    <t>2.1.6.5.1</t>
  </si>
  <si>
    <t>84086</t>
  </si>
  <si>
    <t>2.1.7.1.6</t>
  </si>
  <si>
    <t>2.1.7.1.7</t>
  </si>
  <si>
    <t>2.1.7.1.8</t>
  </si>
  <si>
    <t>2.1.7.1.9</t>
  </si>
  <si>
    <t>2.1.7.1.10</t>
  </si>
  <si>
    <t>2.1.7.1.11</t>
  </si>
  <si>
    <t>2.1.7.1.12</t>
  </si>
  <si>
    <t>2.1.7.1.13</t>
  </si>
  <si>
    <t>2.1.7.1.14</t>
  </si>
  <si>
    <t>2.1.7.1.15</t>
  </si>
  <si>
    <t>2.1.7.1.16</t>
  </si>
  <si>
    <t>2.1.7.1.17</t>
  </si>
  <si>
    <t>2.1.7.1.18</t>
  </si>
  <si>
    <t>2.1.7.3.2</t>
  </si>
  <si>
    <t>2.1.7.3.3</t>
  </si>
  <si>
    <t>2.1.7.3.4</t>
  </si>
  <si>
    <t>89446</t>
  </si>
  <si>
    <t>89449</t>
  </si>
  <si>
    <t>4267</t>
  </si>
  <si>
    <t>2.1.8.2.4</t>
  </si>
  <si>
    <t>2.1.8.2.5</t>
  </si>
  <si>
    <t>2.1.8.2.6</t>
  </si>
  <si>
    <t>2.1.8.2.7</t>
  </si>
  <si>
    <t>2.1.8.2.8</t>
  </si>
  <si>
    <t>2.1.9.4</t>
  </si>
  <si>
    <t>PISO EM GRANILITE, MARMORITE OU GRANITINA ESPESSURA 8 MM, INCLUSO JUNTAS DE DILATACAO PLASTICAS</t>
  </si>
  <si>
    <t>PISO EM GRANITO BRANCO 50X50CM LEVIGADO ESPESSURA 2CM, ASSENTADO COM ARGAMASSA COLANTE DUPLA COLAGEM, COM REJUNTAMENTO EM CIMENTO BRANCO</t>
  </si>
  <si>
    <t>84190</t>
  </si>
  <si>
    <t>2.1.10.5</t>
  </si>
  <si>
    <t>RODAPE EM MARMORITE, ALTURA 10CM</t>
  </si>
  <si>
    <t>73850/001</t>
  </si>
  <si>
    <t>2.1.10.6</t>
  </si>
  <si>
    <t>2.1.10.7</t>
  </si>
  <si>
    <t>88487</t>
  </si>
  <si>
    <t>2.1.11.6</t>
  </si>
  <si>
    <t>EXECUÇÃO DE PASSEIO (CALÇADA) EM CONCRETO 12 MPA, TRAÇO 1:3:5 (CIMENTO /AREIA/BRITA), PREPARO MECÂNICO, ESPESSURA 7CM, COM JUNTA DE DILATAÇÃO EM MADEIRA, INCLUSO LANÇAMENTO E ADENSAMENTO</t>
  </si>
  <si>
    <t xml:space="preserve">73892/002 </t>
  </si>
  <si>
    <t>ESCADA</t>
  </si>
  <si>
    <t>2.2.2.3.2</t>
  </si>
  <si>
    <t>2.2.3.3</t>
  </si>
  <si>
    <t>2.2.3.4</t>
  </si>
  <si>
    <t>2.2.3.5</t>
  </si>
  <si>
    <t>MUROS</t>
  </si>
  <si>
    <t>MURO - 1</t>
  </si>
  <si>
    <t>2.2.4.1.1.1</t>
  </si>
  <si>
    <t>ESTACA A TRADO(BROCA) D=25CM C/CONCRETO FCK=15MPA+20KG ACO/M3</t>
  </si>
  <si>
    <t>74156/001</t>
  </si>
  <si>
    <t>2.2.4.1.1.2</t>
  </si>
  <si>
    <t>2.2.4.1.1.3</t>
  </si>
  <si>
    <t>2.2.4.1.1.4</t>
  </si>
  <si>
    <t>REATERRO MANUAL COM APILOAMENTO MECÂNICO</t>
  </si>
  <si>
    <t>2.2.4.1.1.5</t>
  </si>
  <si>
    <t>2.2.4.1.1.6</t>
  </si>
  <si>
    <t>2.2.4.1.1.7</t>
  </si>
  <si>
    <t>2.2.4.1.1.8</t>
  </si>
  <si>
    <t>2.2.4.1.1.9</t>
  </si>
  <si>
    <t>2.2.4.1.1.10</t>
  </si>
  <si>
    <t>2.2.4.1.1.11</t>
  </si>
  <si>
    <t>2.2.4.1.1.12</t>
  </si>
  <si>
    <t>CONCRETO USINADO BOMBEADO FCK=25MPA, INCLUSIVE LANCAMENTO E ADENSAMENTO</t>
  </si>
  <si>
    <t>74138/003</t>
  </si>
  <si>
    <t>2.2.4.1.1.13</t>
  </si>
  <si>
    <t>2.2.4.1.1.14</t>
  </si>
  <si>
    <t>TUBO PVC D=2 COM MATERIAL DRENANTE PARA DRENO/BARBACA - FORNECIMENTO E INSTALACAO</t>
  </si>
  <si>
    <t>83679</t>
  </si>
  <si>
    <t>2.2.4.1.2</t>
  </si>
  <si>
    <t>2.2.4.1.2.1</t>
  </si>
  <si>
    <t>2.2.4.1.2.2</t>
  </si>
  <si>
    <t>2.2.4.1.2.3</t>
  </si>
  <si>
    <t>MURO - 2 E 3</t>
  </si>
  <si>
    <t>2.2.4.2.1.1</t>
  </si>
  <si>
    <t>2.2.4.2.1.2</t>
  </si>
  <si>
    <t>2.2.4.2.1.3</t>
  </si>
  <si>
    <t>2.2.4.2.1.4</t>
  </si>
  <si>
    <t>2.2.4.2.1.5</t>
  </si>
  <si>
    <t>2.2.4.2.1.6</t>
  </si>
  <si>
    <t>2.2.4.2.1.7</t>
  </si>
  <si>
    <t>2.2.4.2.1.8</t>
  </si>
  <si>
    <t>2.2.4.2.1.9</t>
  </si>
  <si>
    <t>2.2.4.2.1.10</t>
  </si>
  <si>
    <t>2.2.4.2.1.11</t>
  </si>
  <si>
    <t>2.2.4.2.1.12</t>
  </si>
  <si>
    <t>2.2.4.2.2</t>
  </si>
  <si>
    <t>2.2.4.2.2.1</t>
  </si>
  <si>
    <t>2.2.4.2.2.2</t>
  </si>
  <si>
    <t>2.2.4.2.2.3</t>
  </si>
  <si>
    <t>MURO - DIVISA</t>
  </si>
  <si>
    <t>2.2.4.3.1.1</t>
  </si>
  <si>
    <t>2.2.4.3.1.2</t>
  </si>
  <si>
    <t>2.2.4.3.1.3</t>
  </si>
  <si>
    <t>2.2.4.3.1.4</t>
  </si>
  <si>
    <t>2.2.4.3.1.5</t>
  </si>
  <si>
    <t>2.2.4.3.1.6</t>
  </si>
  <si>
    <t>2.2.4.3.1.7</t>
  </si>
  <si>
    <t>2.2.4.3.1.8</t>
  </si>
  <si>
    <t>2.2.4.3.1.9</t>
  </si>
  <si>
    <t>2.2.4.3.1.10</t>
  </si>
  <si>
    <t>2.2.4.3.1.11</t>
  </si>
  <si>
    <t>2.2.4.3.1.12</t>
  </si>
  <si>
    <t>2.2.4.3.1.13</t>
  </si>
  <si>
    <t>2.2.4.3.1.14</t>
  </si>
  <si>
    <t>ALVENARIA</t>
  </si>
  <si>
    <t>2.2.4.3.2.1</t>
  </si>
  <si>
    <t>2.2.4.3.2.2</t>
  </si>
  <si>
    <t>2.2.4.3.2.3</t>
  </si>
  <si>
    <t>CONCRETO GROUT, PREPARADO NO LOCAL, LANCADO E ADENSADO</t>
  </si>
  <si>
    <t>74004/003</t>
  </si>
  <si>
    <t>2.2.4.3.2.4</t>
  </si>
  <si>
    <t>2.2.4.3.2.5</t>
  </si>
  <si>
    <t>2.2.4.3.2.6</t>
  </si>
  <si>
    <t>2.2.5.1.1</t>
  </si>
  <si>
    <t>2.2.5.1.2</t>
  </si>
  <si>
    <t>FORRAÇÃO GRAMA-AMENDOIM</t>
  </si>
  <si>
    <t>2.2.5.1.3</t>
  </si>
  <si>
    <t>2.2.5.1.4</t>
  </si>
  <si>
    <t>2.2.5.1.5</t>
  </si>
  <si>
    <t>UVAIA</t>
  </si>
  <si>
    <t>3</t>
  </si>
  <si>
    <t>ÁREA 3 - ÁREA DE LAZER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</si>
  <si>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</si>
  <si>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</si>
  <si>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</si>
  <si>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</si>
  <si>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</si>
  <si>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</si>
  <si>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</si>
  <si>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</si>
  <si>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</si>
  <si>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3.3</t>
  </si>
  <si>
    <t>QUADRA</t>
  </si>
  <si>
    <t>3.3.1</t>
  </si>
  <si>
    <t>ARQUIBANCADA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</si>
  <si>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</si>
  <si>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</si>
  <si>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</si>
  <si>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</si>
  <si>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</si>
  <si>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</si>
  <si>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</si>
  <si>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</si>
  <si>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</si>
  <si>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</si>
  <si>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3.3.1.11</t>
  </si>
  <si>
    <t>3.3.1.12</t>
  </si>
  <si>
    <t>3.3.1.13</t>
  </si>
  <si>
    <t>3.3.1.14</t>
  </si>
  <si>
    <t>3.3.2</t>
  </si>
  <si>
    <t>3.3.2.1</t>
  </si>
  <si>
    <t>3.3.2.2</t>
  </si>
  <si>
    <t>3.3.2.3</t>
  </si>
  <si>
    <t xml:space="preserve">APLICACAO DE TINTA A BASE DE EPOXI SOBRE PISO </t>
  </si>
  <si>
    <t>72815</t>
  </si>
  <si>
    <t>3.3.2.4</t>
  </si>
  <si>
    <t>3.3.2.5</t>
  </si>
  <si>
    <t>ALAMBRADO PARA QUADRA POLIESPORTIVA, ESTRUTURADO POR TUBOS DE ACO GALVANIZADO, COM COSTURA, DIN 2440, DIAMETRO 2", COM TELA DE ARAME GALVANIZADO, FIO 14 BWG E MALHA QUADRADA 5X5CM</t>
  </si>
  <si>
    <t>74244/001</t>
  </si>
  <si>
    <t>3.3.2.6</t>
  </si>
  <si>
    <t>3.3.2.7</t>
  </si>
  <si>
    <t>TRAVE PARA FUTEBOL DE SALÃO, INCLUSIVE PINTURA E REDE</t>
  </si>
  <si>
    <t>3.3.2.8</t>
  </si>
  <si>
    <t>TABELA PARA BASQUETE, ENGLOBANDO DESDE FUNDAÇÃO ATÉ A CESTA DE NYLON</t>
  </si>
  <si>
    <t>3.3.2.9</t>
  </si>
  <si>
    <t>POSTES PARA VOLEIBOL, INCLUSIVE PINTURA E REDE</t>
  </si>
  <si>
    <t>3.4</t>
  </si>
  <si>
    <t>3.4.1</t>
  </si>
  <si>
    <t>3.4.1.1</t>
  </si>
  <si>
    <t>3.4.1.2</t>
  </si>
  <si>
    <t>3.4.1.3</t>
  </si>
  <si>
    <t>3.4.1.4</t>
  </si>
  <si>
    <t>3.4.1.5</t>
  </si>
  <si>
    <t>3.5</t>
  </si>
  <si>
    <t>MURO - 4</t>
  </si>
  <si>
    <t>3.5.1</t>
  </si>
  <si>
    <t>3.5.1.1</t>
  </si>
  <si>
    <t>3.5.1.2</t>
  </si>
  <si>
    <t>3.5.1.3</t>
  </si>
  <si>
    <t>3.5.1.4</t>
  </si>
  <si>
    <t>3.5.1.5</t>
  </si>
  <si>
    <t>3.5.1.6</t>
  </si>
  <si>
    <t>3.5.1.7</t>
  </si>
  <si>
    <t>3.5.1.8</t>
  </si>
  <si>
    <t>3.5.1.9</t>
  </si>
  <si>
    <t>3.5.1.10</t>
  </si>
  <si>
    <t>3.5.1.11</t>
  </si>
  <si>
    <t>3.5.1.12</t>
  </si>
  <si>
    <t>3.5.2</t>
  </si>
  <si>
    <t>3.5.2.1</t>
  </si>
  <si>
    <t>3.5.2.2</t>
  </si>
  <si>
    <t>3.5.2.3</t>
  </si>
  <si>
    <t>3.5.2.4</t>
  </si>
  <si>
    <t>3.5.2.5</t>
  </si>
  <si>
    <t>3.5.2.6</t>
  </si>
  <si>
    <t>4</t>
  </si>
  <si>
    <t>ÁREA 4 - MUROS DE CONTENÇÃO</t>
  </si>
  <si>
    <t>4.1</t>
  </si>
  <si>
    <t>4.1.1</t>
  </si>
  <si>
    <t>4.1.2</t>
  </si>
  <si>
    <t>4.1.3</t>
  </si>
  <si>
    <t>4.1.4</t>
  </si>
  <si>
    <t>4.2</t>
  </si>
  <si>
    <t>SOLO GRAMPEADO - CONTENÇÃO 2</t>
  </si>
  <si>
    <t>4.2.1</t>
  </si>
  <si>
    <t>4.2.1.1</t>
  </si>
  <si>
    <t>4.2.1.2</t>
  </si>
  <si>
    <t>4.2.1.3</t>
  </si>
  <si>
    <t>4.2.1.4</t>
  </si>
  <si>
    <t>4.2.2</t>
  </si>
  <si>
    <t xml:space="preserve">CONTENÇÃO EM SOLO GRAMPEADO </t>
  </si>
  <si>
    <t>4.2.2.1</t>
  </si>
  <si>
    <t>CALDA DE CIMENTO PARA INJEÇÃO - FORNECIMENTO, PREPARO E APLICAÇÃO</t>
  </si>
  <si>
    <t>L</t>
  </si>
  <si>
    <t>4.2.2.2</t>
  </si>
  <si>
    <t>4.2.2.3</t>
  </si>
  <si>
    <t>4.2.2.4</t>
  </si>
  <si>
    <t>4.2.2.5</t>
  </si>
  <si>
    <t>73994/001</t>
  </si>
  <si>
    <t>4.2.2.6</t>
  </si>
  <si>
    <t>DRENO SUBHORIZONTAL - DSH 01</t>
  </si>
  <si>
    <t>2S 04 520 01</t>
  </si>
  <si>
    <t>4.2.2.7</t>
  </si>
  <si>
    <t>4.2.2.8</t>
  </si>
  <si>
    <t>4.2.2.9</t>
  </si>
  <si>
    <t>4.3</t>
  </si>
  <si>
    <t>CORTINA ATIRANTADA - CONTENÇÃO 3</t>
  </si>
  <si>
    <t>4.3.1</t>
  </si>
  <si>
    <t>4.3.1.1</t>
  </si>
  <si>
    <t>4.3.1.2</t>
  </si>
  <si>
    <t>4.3.1.3</t>
  </si>
  <si>
    <t>4.3.1.4</t>
  </si>
  <si>
    <t>4.3.2</t>
  </si>
  <si>
    <t xml:space="preserve">MURO CORTINA ATIRANTADA </t>
  </si>
  <si>
    <t>4.3.2.1</t>
  </si>
  <si>
    <t>4.3.2.2</t>
  </si>
  <si>
    <t>4.3.2.3</t>
  </si>
  <si>
    <t>4.3.2.4</t>
  </si>
  <si>
    <t>4.3.2.5</t>
  </si>
  <si>
    <t>4.3.2.6</t>
  </si>
  <si>
    <t>4.3.2.7</t>
  </si>
  <si>
    <t>TIRANTES P/PROTENSAO E ANCORAGEM EM SOLO TRECHO LIVRE C/16 FIOS ACO DURO 8MM INCLUSIVE PROTECAO ANTICORROSIVA.</t>
  </si>
  <si>
    <t>79504/008</t>
  </si>
  <si>
    <t>4.3.2.8</t>
  </si>
  <si>
    <t>4.3.2.9</t>
  </si>
  <si>
    <t>4.3.2.10</t>
  </si>
  <si>
    <t>4.3.2.11</t>
  </si>
  <si>
    <t>4.3.2.12</t>
  </si>
  <si>
    <t>HIDROSSEMEADURA</t>
  </si>
  <si>
    <t>2S 05 102 00</t>
  </si>
  <si>
    <t>4.3.2.13</t>
  </si>
  <si>
    <t>4.3.2.14</t>
  </si>
  <si>
    <t>ESTACA TIPO RAIZ, 200MM, COM PERFURAÇÃO EM SOLO - 50T</t>
  </si>
  <si>
    <t>4.4</t>
  </si>
  <si>
    <t>4.4.1</t>
  </si>
  <si>
    <t>4.4.1.1</t>
  </si>
  <si>
    <t>4.4.1.2</t>
  </si>
  <si>
    <t>4.4.2</t>
  </si>
  <si>
    <t>MOBILIÁRIO</t>
  </si>
  <si>
    <t>4.4.2.1</t>
  </si>
  <si>
    <t>4.4.3</t>
  </si>
  <si>
    <t>4.4.3.1</t>
  </si>
  <si>
    <t>4.4.3.2</t>
  </si>
  <si>
    <t>4.4.3.3</t>
  </si>
  <si>
    <t>4.4.3.4</t>
  </si>
  <si>
    <t>4.4.4</t>
  </si>
  <si>
    <t>4.4.4.1</t>
  </si>
  <si>
    <t>PLAYGROUND BRINQUEDOS DE MADEIRA - GANGORRA DUPLA</t>
  </si>
  <si>
    <t>4.4.4.2</t>
  </si>
  <si>
    <t>BALANÇO DE 3 LUGARES COM PNEUS COMPR=4,50M H=2,50M - ESTRUTURA METÁLICA</t>
  </si>
  <si>
    <t>4.4.4.3</t>
  </si>
  <si>
    <t>PLAYGROUND BRINQUEDOS DE MADEIRA - ESCORREGADOR ( ALT.=1,80M COMP.=3,00M)</t>
  </si>
  <si>
    <t>5</t>
  </si>
  <si>
    <t>GERAL</t>
  </si>
  <si>
    <t>5.1</t>
  </si>
  <si>
    <t>DEMOLIÇÃO</t>
  </si>
  <si>
    <t>5.1.1</t>
  </si>
  <si>
    <t>DEMOLICAO DE ALVENARIA DE TIJOLOS FURADOS S/REAPROVEITAMENTO</t>
  </si>
  <si>
    <t>73899/002</t>
  </si>
  <si>
    <t>5.1.2</t>
  </si>
  <si>
    <t>84152</t>
  </si>
  <si>
    <t>5.1.3</t>
  </si>
  <si>
    <t>DEMOLICAO DE TELHAS ONDULADAS</t>
  </si>
  <si>
    <t>5.1.4</t>
  </si>
  <si>
    <t>DEMOLICAO DE DIVISORIAS EM CHAPAS OU TABUAS, INCLUSIVE DEMOLICAO DE ENTARUGAMENTO</t>
  </si>
  <si>
    <t>72218</t>
  </si>
  <si>
    <t>5.1.5</t>
  </si>
  <si>
    <t>5.1.6</t>
  </si>
  <si>
    <t>5.1.7</t>
  </si>
  <si>
    <t>5.2</t>
  </si>
  <si>
    <t>DRENAGEM</t>
  </si>
  <si>
    <t>5.2.1</t>
  </si>
  <si>
    <t>5.2.2</t>
  </si>
  <si>
    <t>ESCAVACAO MECANICA DE VALA EM MATERIAL 2A. CATEGORIA DE 2,01 ATE 4,00 M3 DE PROFUNDIDADE COM UTILIZACAO DE ESCAVADEIRA HIDRAULICA</t>
  </si>
  <si>
    <t>5.2.3</t>
  </si>
  <si>
    <t>5.2.4</t>
  </si>
  <si>
    <t>5.2.5</t>
  </si>
  <si>
    <t>5.2.6</t>
  </si>
  <si>
    <t>5.2.7</t>
  </si>
  <si>
    <t>5.2.8</t>
  </si>
  <si>
    <t>5.2.9</t>
  </si>
  <si>
    <t>DEMOLICAO DE PAVIMENTACAO ASFALTICA, EXCLUSIVE TRANSPORTE DO MATERIAL RETIRADO</t>
  </si>
  <si>
    <t>5.2.10</t>
  </si>
  <si>
    <t>CONCRETO BETUMINOSO USINADO A QUENTE COM CAP 50/70, BINDER, INCLUSO USINADO E APLICACAO, EXCLUSIVE O TRANSPORTE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</si>
  <si>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</si>
  <si>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</si>
  <si>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</si>
  <si>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</si>
  <si>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</si>
  <si>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</si>
  <si>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</si>
  <si>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</si>
  <si>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</si>
  <si>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</si>
  <si>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</si>
  <si>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TUBO CONCRETO ARMADO CLASSE PA-2 PB NBR-8890/2007 DN 600 MM PARA ÁGUAS PLUVIAIS</t>
  </si>
  <si>
    <t>5.2.22</t>
  </si>
  <si>
    <t>ASSENTAMENTO DE TUBO DE CONCRETO DIAMETRO 600 MM, JUNTAS COM ANEL DE BORRACHA, MONTAGEM COM AUXÍLIO DE EQUIPAMENTOS</t>
  </si>
  <si>
    <t>73879/004</t>
  </si>
  <si>
    <t>5.2.23</t>
  </si>
  <si>
    <t>TUBO DE CONCRETO ARMADO CLASSE PA-2 PB NBR 8890/2007 DN 800MM PARA ÁGUAS PLUVIAIS</t>
  </si>
  <si>
    <t>7763</t>
  </si>
  <si>
    <t>5.2.24</t>
  </si>
  <si>
    <t>ASSENTAMENTO DE TUBO DE CONCRETO DIAMETRO 800MM, JUNTAS COM ANEL DE BORRACHA, MONTAGEM COM AUXÍLIO DE EQUIPAMENTOS</t>
  </si>
  <si>
    <t>73879/006</t>
  </si>
  <si>
    <t>5.2.25</t>
  </si>
  <si>
    <t>5.2.26</t>
  </si>
  <si>
    <t>5.2.27</t>
  </si>
  <si>
    <t>POCO DE VISITA PARA DRENAGEM PLUVIAL, EM CONCRETO ESTRUTURAL, DIMENSOES INTERNAS DE 90X150X80CM (LARGXCOMPXALT), PARA REDE DE 600 MM, EXCLUSOS TAMPAO E CHAMINE.</t>
  </si>
  <si>
    <t>74224/001</t>
  </si>
  <si>
    <t>5.2.28</t>
  </si>
  <si>
    <t>CHAMINE P/ POCO DE VISITA EM ALVENARIA, EXCLUSOS TAMPAO E ANEL</t>
  </si>
  <si>
    <t>5.2.29</t>
  </si>
  <si>
    <t>CALHA EM CONCRETO SIMPLES, MEIA CANA DE CONCRETO, DIAMETRO 300 M</t>
  </si>
  <si>
    <t>73882/002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</si>
  <si>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</si>
  <si>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</si>
  <si>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</si>
  <si>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</si>
  <si>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</si>
  <si>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</si>
  <si>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</si>
  <si>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</si>
  <si>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 xml:space="preserve">BASE PARA PAVIMENTACAO COM BRITA GRADUADA, INCLUSIVE COMPACTACAO </t>
  </si>
  <si>
    <t>5.2.38</t>
  </si>
  <si>
    <t>BASE DE BRITA GRADUADA TRATADA COM CIMENTO - BGTC</t>
  </si>
  <si>
    <t>5.2.39</t>
  </si>
  <si>
    <t>5.2.40</t>
  </si>
  <si>
    <t>5.2.41</t>
  </si>
  <si>
    <t>5.2.42</t>
  </si>
  <si>
    <t>5.2.43</t>
  </si>
  <si>
    <t>5.3</t>
  </si>
  <si>
    <t>CALÇAMENTO</t>
  </si>
  <si>
    <t>5.3.1</t>
  </si>
  <si>
    <t xml:space="preserve">MORADIAS </t>
  </si>
  <si>
    <t>1.2.6</t>
  </si>
  <si>
    <t xml:space="preserve">DEMOLICAO DE PISO DE MARMORE E ARGAMASSA DE ASSENTAMENTO </t>
  </si>
  <si>
    <t>73895/001</t>
  </si>
  <si>
    <t>1.3.3</t>
  </si>
  <si>
    <t>1.3.4</t>
  </si>
  <si>
    <t>2.3</t>
  </si>
  <si>
    <t>2.4</t>
  </si>
  <si>
    <t>2.5</t>
  </si>
  <si>
    <t xml:space="preserve">ESCAVACAO MANUAL EM SOLO-PROF. ATE 1,50 M </t>
  </si>
  <si>
    <t>79517/001</t>
  </si>
  <si>
    <t>3.1.6</t>
  </si>
  <si>
    <t>3.1.7</t>
  </si>
  <si>
    <t>3.1.8</t>
  </si>
  <si>
    <t>3.1.9</t>
  </si>
  <si>
    <t>3.1.10</t>
  </si>
  <si>
    <t>3.1.11</t>
  </si>
  <si>
    <t>TRANSPORTE QQ NAT CAM BASCULANTE 30 KM/H 8.00 T EXCL DESPESA CARGA/DESC ESPERA DO CAMINHAO/SERVENTE/E OU EQUIP AUX.</t>
  </si>
  <si>
    <t>VIELAS</t>
  </si>
  <si>
    <t>CONCRETO USINADO BOMBEADO FCK=20MPA, INCLUSIVE LANCAMENTO E ADENSAMENTO</t>
  </si>
  <si>
    <t>74138/002</t>
  </si>
  <si>
    <t>ESCADAS</t>
  </si>
  <si>
    <t>ESTACA A TRADO (BROCA) DIAMETRO 30CM EM CONCRETO ARMADO MOLDADA IN-LOCO, 20 MPA</t>
  </si>
  <si>
    <t>72819</t>
  </si>
  <si>
    <t>3.3.3</t>
  </si>
  <si>
    <t>3.3.4</t>
  </si>
  <si>
    <t>3.3.5</t>
  </si>
  <si>
    <t>PISO CIMENTADO TRACO 1:3 (CIMENTO E AREIA) ACABAMENTO LISO ESPESSURA 2,0CM, PREPARO MANUAL DA ARGAMASSA</t>
  </si>
  <si>
    <t>73922/003</t>
  </si>
  <si>
    <t>3.3.6</t>
  </si>
  <si>
    <t>3.3.7</t>
  </si>
  <si>
    <t>FORMA TABUA PARA CONCRETO EM FUNDACAO C/ REAPROVEITAMENTO 5X</t>
  </si>
  <si>
    <t>5651</t>
  </si>
  <si>
    <t>3.3.8</t>
  </si>
  <si>
    <t>ARMAÇÃO AÇO CA-50, DIAM. 6,3 (1/4) À 12,5MM (1/2) - FORNECIMENTO/CORTE (PERDA DE 10%)/DOBRA/COLOCAÇÃO</t>
  </si>
  <si>
    <t>3.4.2</t>
  </si>
  <si>
    <t>3.4.3</t>
  </si>
  <si>
    <t>PASSEIO</t>
  </si>
  <si>
    <t>ESCAVAÇÃO, CARGA E TRANSPORTE DE MATERIAL DE 1A CATEGORIA, CAMINHO DE SERVIÇO REVESTIMENTO PRIMÁRIO, COM ESCAVADEIRA HIDRÁULICA E CAMINHÃO BASCULANTE 6 M3, DMT 800 ATÉ 1.000M</t>
  </si>
  <si>
    <t>72829</t>
  </si>
  <si>
    <t>4.5</t>
  </si>
  <si>
    <t>4.6</t>
  </si>
  <si>
    <t>4.7</t>
  </si>
  <si>
    <t>4.8</t>
  </si>
  <si>
    <t>4.9</t>
  </si>
  <si>
    <t>4.10</t>
  </si>
  <si>
    <t>ESCORAMENTO DE VALAS DESCONTÍNUO</t>
  </si>
  <si>
    <t>4.11</t>
  </si>
  <si>
    <t>4.12</t>
  </si>
  <si>
    <t>EXECUÇÃO DE LASTRO EM CONCRETO (1:2,5:6), PREPARO MANUAL</t>
  </si>
  <si>
    <t>74115/001</t>
  </si>
  <si>
    <t>4.13</t>
  </si>
  <si>
    <t>TUBO DE CONCRETO SIMPLES CLASSE - PS1, PB NBR-8890 DN 500MM P/ ÁGUAS PLUVIAIS</t>
  </si>
  <si>
    <t>4.14</t>
  </si>
  <si>
    <t>ASSENTAMENTO DE TUBO DE CONCRETO DIÂMETRO 500 MM, JUNTAS COM ANEL DE BORRACHA, MONTAGEM COM AUXÍLIO DE EQUIPAMENTOS</t>
  </si>
  <si>
    <t>73879/003</t>
  </si>
  <si>
    <t>4.15</t>
  </si>
  <si>
    <t>TUBO DE CONCRETO ARMADO CLASSE PA-2 PB NBR-8890/2007 DN 600 MM PARA ÁGUAS PLUVIAIS</t>
  </si>
  <si>
    <t>4.16</t>
  </si>
  <si>
    <t>ASSENTAMENTO DE TUBO DE CONCRETO DIÂMETRO 600 MM, JUNTAS COM ANEL DE BORRACHA, MONTAGEM COM AUXÍLIO DE EQUIPAMENTOS</t>
  </si>
  <si>
    <t>4.17</t>
  </si>
  <si>
    <t>4.18</t>
  </si>
  <si>
    <t>CHAMINÉ DE POÇO DE VISITA COM ALVENARIA DE UM TIJOLO COMUM</t>
  </si>
  <si>
    <t>4.19</t>
  </si>
  <si>
    <t>ASSENTAMENTO DE TAMPÃO DE FERRO FUNDIDO 600 MM</t>
  </si>
  <si>
    <t>73607</t>
  </si>
  <si>
    <t>4.20</t>
  </si>
  <si>
    <t>TAMPÃO FOFO ARTICULADO83KG CARGA MAX 12500KG DIAM ABERT 600MM P/ POÇO VISITA DE REDE ÁGUA PLUVIAL, ESGOTO ETC</t>
  </si>
  <si>
    <t>4.21</t>
  </si>
  <si>
    <t>INSTALAÇÃO DE BOCA DE LEÃO DUPLA COM GRELHA ARTICULADA, EXCETO O FORNECIMENTO DA GRELHA</t>
  </si>
  <si>
    <t>4.22</t>
  </si>
  <si>
    <t>GRELHA FOFO PARA CAPTACAO DE AGUA PLUVIAL EM VIAS URBANAS, COM REQUADRO, CAIXA RALO DE *290 X870* MM, *80* KG, CARGA MAXIMA DE 8000 KG</t>
  </si>
  <si>
    <t>4.23</t>
  </si>
  <si>
    <t>4.24</t>
  </si>
  <si>
    <t>CONCRETO USINADO BOMBEADO FCK=30MPA, INCLUSIVE LANÇAMENTO E ADENSAMENTO</t>
  </si>
  <si>
    <t>4.25</t>
  </si>
  <si>
    <t>FORMA TABUAS MADEIRA 3A P/ PEÇAS CONCRETO ARM, REAPR 2X, ENCL MONTAGEM E DESMONTAGEM</t>
  </si>
  <si>
    <t>74007/002</t>
  </si>
  <si>
    <t xml:space="preserve">MURO </t>
  </si>
  <si>
    <t>5.1.8</t>
  </si>
  <si>
    <t>5.1.9</t>
  </si>
  <si>
    <t>5.1.10</t>
  </si>
  <si>
    <t>IMPERMEABILIZACAO DE ESTRUTURAS ENTERRADAS, COM TINTA ASFALTICA, DUAS DEMÃOS</t>
  </si>
  <si>
    <t>5.1.11</t>
  </si>
  <si>
    <t>5.1.12</t>
  </si>
  <si>
    <t xml:space="preserve">LASTRO DE AREIA MEDIA </t>
  </si>
  <si>
    <t>FORMA PARA ESTRUTURAS DE CONCRETO (PILAR, VIGA E LAJE) EM CHAPA DE MADEIRA COMPENSADA PLASTIFICADA, DE 1,10 X 2,20, ESPESSURA = 12 MM, 02 UTILIZACOES. (FABRICACAO, MONTAGEM E DESMONTAGEM - EXCLUSIVE ESCORAMENTO)</t>
  </si>
  <si>
    <t xml:space="preserve">ALVENARIA DE VEDAÇÃO DE BLOCOS VAZADOS DE CONCRETO DE 14X19X39CM </t>
  </si>
  <si>
    <t>87456</t>
  </si>
  <si>
    <t>6</t>
  </si>
  <si>
    <t>6.1</t>
  </si>
  <si>
    <t>6.1.1</t>
  </si>
  <si>
    <t>6.2</t>
  </si>
  <si>
    <t>6.2.1</t>
  </si>
  <si>
    <t>VEDELIA</t>
  </si>
  <si>
    <t>MORADIAS</t>
  </si>
  <si>
    <t>2.6</t>
  </si>
  <si>
    <t>3.2.3</t>
  </si>
  <si>
    <t>3.2.4</t>
  </si>
  <si>
    <t>3.2.5</t>
  </si>
  <si>
    <t>3.2.6</t>
  </si>
  <si>
    <t>3.2.7</t>
  </si>
  <si>
    <t>3.2.8</t>
  </si>
  <si>
    <t>TUBO DE CONCRETO ARMADO CLASSE PA-2 PB NBR-8890/2007 DN 800 MM PARA ÁGUAS PLUVIAIS</t>
  </si>
  <si>
    <t>ASSENTAMENTO DE TUBO DE CONCRETO DIÂMETRO 800 MM, JUNTAS COM ANEL DE BORRACHA, MONTAGEM COM AUXÍLIO DE EQUIPAMENTOS</t>
  </si>
  <si>
    <t xml:space="preserve">CHAMINE P/ POCO DE VISITA EM ALVENARIA, EXCLUSOS TAMPAO E ANEL </t>
  </si>
  <si>
    <t>BOCA DE LOBO DUPLA</t>
  </si>
  <si>
    <t>4.26</t>
  </si>
  <si>
    <t>4.27</t>
  </si>
  <si>
    <t>DEMOLIÇÃO DE CONCRETO SIMPLES</t>
  </si>
  <si>
    <t>4.28</t>
  </si>
  <si>
    <t>DEMOLIÇÃO DE ALVENARIA DE TIJOLOS MACIÇOS S/ REAPROVEITAMENTO</t>
  </si>
  <si>
    <t>4.29</t>
  </si>
  <si>
    <t>DEMOLIÇÃO MANUAL DE ESTRUTURA DE CONCRETO ARMADO</t>
  </si>
  <si>
    <t>4.30</t>
  </si>
  <si>
    <t>4.32</t>
  </si>
  <si>
    <t>BELA EMÍLIA (PLUMBAGO CAPENSIS)</t>
  </si>
  <si>
    <t>PATA DE VACA (BAUHINIA VARIEGATA)</t>
  </si>
  <si>
    <t>1.2.7</t>
  </si>
  <si>
    <t>VIELAS - TRECHO 1</t>
  </si>
  <si>
    <t>VIELAS - TRECHO 2</t>
  </si>
  <si>
    <t>3.4.4</t>
  </si>
  <si>
    <t>3.4.5</t>
  </si>
  <si>
    <t>3.4.6</t>
  </si>
  <si>
    <t>3.4.7</t>
  </si>
  <si>
    <t>3.4.8</t>
  </si>
  <si>
    <t>TRECHO 1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</si>
  <si>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</si>
  <si>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</si>
  <si>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</si>
  <si>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</si>
  <si>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</si>
  <si>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</si>
  <si>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</si>
  <si>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</si>
  <si>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</si>
  <si>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</si>
  <si>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</si>
  <si>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</si>
  <si>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</si>
  <si>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</si>
  <si>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</si>
  <si>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</si>
  <si>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</si>
  <si>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</si>
  <si>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</si>
  <si>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COMP- SIURB</t>
  </si>
  <si>
    <t>4.1.24</t>
  </si>
  <si>
    <t>TRECHO 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</si>
  <si>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</si>
  <si>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</si>
  <si>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</si>
  <si>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</si>
  <si>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</si>
  <si>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</si>
  <si>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</si>
  <si>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</si>
  <si>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</si>
  <si>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</si>
  <si>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</si>
  <si>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</si>
  <si>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</si>
  <si>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</si>
  <si>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</si>
  <si>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</si>
  <si>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</si>
  <si>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</si>
  <si>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</si>
  <si>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</si>
  <si>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</si>
  <si>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</si>
  <si>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</si>
  <si>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</si>
  <si>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</si>
  <si>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</si>
  <si>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</si>
  <si>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</si>
  <si>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</si>
  <si>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</si>
  <si>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</si>
  <si>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MURO - 1 e 2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</si>
  <si>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</si>
  <si>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</si>
  <si>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</si>
  <si>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</si>
  <si>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</si>
  <si>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</si>
  <si>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</si>
  <si>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</si>
  <si>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FORMA TABUA PARA CONCRETO EM FUNDACAO, C/ REAPROVEITAMENTO 2X</t>
  </si>
  <si>
    <t>5.1.1.9</t>
  </si>
  <si>
    <t>5.1.1.10</t>
  </si>
  <si>
    <t>5.1.1.11</t>
  </si>
  <si>
    <t>5.1.1.12</t>
  </si>
  <si>
    <t>5.1.2.1</t>
  </si>
  <si>
    <t>5.1.2.2</t>
  </si>
  <si>
    <t>5.1.2.3</t>
  </si>
  <si>
    <t>5.1.2.4</t>
  </si>
  <si>
    <t>5.1.2.5</t>
  </si>
  <si>
    <t>5.1.2.6</t>
  </si>
  <si>
    <t>MURO - 3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</si>
  <si>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</si>
  <si>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</si>
  <si>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</si>
  <si>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</si>
  <si>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</si>
  <si>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</si>
  <si>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</si>
  <si>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</si>
  <si>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</si>
  <si>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</si>
  <si>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</si>
  <si>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5.2.1.12</t>
  </si>
  <si>
    <t>5.2.2.1</t>
  </si>
  <si>
    <t>5.2.2.2</t>
  </si>
  <si>
    <t>5.2.2.3</t>
  </si>
  <si>
    <t>5.2.2.4</t>
  </si>
  <si>
    <t>5.2.2.5</t>
  </si>
  <si>
    <t>5.2.2.6</t>
  </si>
  <si>
    <t xml:space="preserve">MURO SOLO GRAMPEADO </t>
  </si>
  <si>
    <t>5.3.2</t>
  </si>
  <si>
    <t>ARMACAO ACO CA-50 DIAM.16,0 (5/8) À 25,0MM (1) - FORNECIMENTO/ CORTE(PERDA DE 10%) / DOBRA / COLOCAÇÃO.</t>
  </si>
  <si>
    <t>5.3.3</t>
  </si>
  <si>
    <t>EXECUÇÃO DE CONCRETO PROJETADO - CONSUMO DE CIMENTO 350 KG/M³</t>
  </si>
  <si>
    <t>5.3.4</t>
  </si>
  <si>
    <t>5.3.5</t>
  </si>
  <si>
    <t>FORNECIMENTO E APLICAÇÃO DE TELA DE AÇO Q138</t>
  </si>
  <si>
    <t>5.3.6</t>
  </si>
  <si>
    <t>5.3.7</t>
  </si>
  <si>
    <t>5.3.8</t>
  </si>
  <si>
    <t>5.3.9</t>
  </si>
  <si>
    <t>6.1.2</t>
  </si>
  <si>
    <t>CORRIMAO EM TUBO ACO GALVANIZADO 3/4" COM BRACADEIRA</t>
  </si>
  <si>
    <t>74072/001</t>
  </si>
  <si>
    <t>6.1.3</t>
  </si>
  <si>
    <t>CARACOL - DEMARCAÇÃO DE PISO (RD-06)</t>
  </si>
  <si>
    <t>6.1.4</t>
  </si>
  <si>
    <t>AMARELINHA DEMARCAÇÃO DE PISO (RD-05)</t>
  </si>
  <si>
    <t>6.1.5</t>
  </si>
  <si>
    <t>XADREZ - DEMARCAÇÃO DE PISO (RD-04)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</si>
  <si>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</si>
  <si>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</si>
  <si>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</si>
  <si>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</si>
  <si>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</si>
  <si>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</si>
  <si>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</si>
  <si>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</si>
  <si>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</si>
  <si>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</si>
  <si>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</si>
  <si>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</si>
  <si>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</si>
  <si>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6.3</t>
  </si>
  <si>
    <t>6.3.1</t>
  </si>
  <si>
    <t>6.3.2</t>
  </si>
  <si>
    <t>6.3.3</t>
  </si>
  <si>
    <t>6.3.4</t>
  </si>
  <si>
    <t>6.3.5</t>
  </si>
  <si>
    <t>1.1.5</t>
  </si>
  <si>
    <t>1.1.6</t>
  </si>
  <si>
    <t>1.1.7</t>
  </si>
  <si>
    <t>ESTACA A TRADO(BROCA) D=25CM C/CONCRETO FCK=15MPA+20KG ACO/M3 MOLD.IN-LOCO</t>
  </si>
  <si>
    <t>TRAVESSA LAGUNA</t>
  </si>
  <si>
    <t>1.1.1.1</t>
  </si>
  <si>
    <t>1.1.1.2</t>
  </si>
  <si>
    <t>1.1.1.3</t>
  </si>
  <si>
    <t>TRANSPORTE COMERCIAL COM CAMINHAO BASCULANTE 6 M3, RODOVIA COM REVESTIMENTO PRIMÁRIO</t>
  </si>
  <si>
    <t>1.1.1.4</t>
  </si>
  <si>
    <t>1.2.1.1</t>
  </si>
  <si>
    <t>1.2.1.2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</si>
  <si>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</si>
  <si>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</si>
  <si>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</si>
  <si>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</si>
  <si>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</si>
  <si>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</si>
  <si>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</si>
  <si>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</si>
  <si>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TRAVESSA CHAPECÓ</t>
  </si>
  <si>
    <t>2.2.2.4</t>
  </si>
  <si>
    <t>2.2.2.5</t>
  </si>
  <si>
    <t>2.2.2.6</t>
  </si>
  <si>
    <t>2.2.2.7</t>
  </si>
  <si>
    <t>2.2.2.8</t>
  </si>
  <si>
    <t>2.3.1</t>
  </si>
  <si>
    <t>2.3.2</t>
  </si>
  <si>
    <t>2.3.3</t>
  </si>
  <si>
    <t xml:space="preserve">REATERRO MANUAL COM APILOAMENTO MECANICO 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</si>
  <si>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</si>
  <si>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</si>
  <si>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</si>
  <si>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</si>
  <si>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</si>
  <si>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</si>
  <si>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</si>
  <si>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</si>
  <si>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</si>
  <si>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</si>
  <si>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</si>
  <si>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</si>
  <si>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</si>
  <si>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</si>
  <si>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</si>
  <si>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</si>
  <si>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</si>
  <si>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</si>
  <si>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</si>
  <si>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</si>
  <si>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</si>
  <si>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</si>
  <si>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</si>
  <si>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</si>
  <si>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</si>
  <si>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</si>
  <si>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</si>
  <si>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</si>
  <si>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</si>
  <si>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</si>
  <si>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</si>
  <si>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</si>
  <si>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 xml:space="preserve">GRELHA FOFO ARTICULADA C/ REQUADRO P/ CAIXA RALO 290 X 870MM 135KG CARGA MAX 1.000KG P/ CAPTACAO AGUA PLUVIAL </t>
  </si>
  <si>
    <t xml:space="preserve">PLANILHA CONSOLIDADA DE PREÇOS ESTIMADOS </t>
  </si>
  <si>
    <t>VALOR TOTAL</t>
  </si>
  <si>
    <t>LARGO DOGE</t>
  </si>
  <si>
    <t>RUA DOURADOS</t>
  </si>
  <si>
    <t>RUA GUARUJÁ</t>
  </si>
  <si>
    <t>TRAVESSA CANDEAL E ÁREA MACEIÓ</t>
  </si>
  <si>
    <t>TRAVESSA LAGUNA E TRAVESSA CHAPECÓ</t>
  </si>
  <si>
    <t>RUA PORTO ALEGRE</t>
  </si>
  <si>
    <t>FOZ DO IGUAÇU</t>
  </si>
  <si>
    <t>18-15-13</t>
  </si>
  <si>
    <t>05-01-00</t>
  </si>
  <si>
    <t>ARRANCAMENTO E REMOÇÃO DE CANALIZAÇÃO, 30,0CM &lt; 0 &lt; OU = A 60CM</t>
  </si>
  <si>
    <t>16.03.214</t>
  </si>
  <si>
    <t>ASSENTAMENTO DE TUBO DE CONCRETO DIÂMETRO 1000 MM, JUNTAS COM ANEL DE BORRACHA, MONTAGEM COM AUXÍLIO DE EQUIPAMENTOS</t>
  </si>
  <si>
    <t>73879/008</t>
  </si>
  <si>
    <t>ASSENTAMENTO DE TUBO DE CONCRETO DIAMETRO 1200MM, JUNTAS COM ANEL DE BORRACHA, MONTAGEM COM AUXÍLIO DE EQUIPAMENTOS</t>
  </si>
  <si>
    <t>73879/009</t>
  </si>
  <si>
    <t>10-13-05</t>
  </si>
  <si>
    <t>18-14-15</t>
  </si>
  <si>
    <t>05-90-00</t>
  </si>
  <si>
    <t>CABO DE COBRE ISOLADO PVC 450/750V 2,5MM2 RESISTENTE A CHAMA</t>
  </si>
  <si>
    <t>73860/008</t>
  </si>
  <si>
    <t>CABO DE COBRE ISOLADO PVC 450/750V 6MM2 RESISTENTE A CHAMA</t>
  </si>
  <si>
    <t>73860/010</t>
  </si>
  <si>
    <t xml:space="preserve">CABO DE COBRE ISOLAMENTO TERMOPLASTICO 0,6/1KV 10MM2 ANTI-CHAMA </t>
  </si>
  <si>
    <t>CAIXA DE GORDURA DUPLA EM CONCRETO PRE-MOLDADO DN 60MM COM TAMPA</t>
  </si>
  <si>
    <t>74051/001</t>
  </si>
  <si>
    <t>CAIXA DE INSPEÇÃO 90X90X80CM EM ALVENARIA - EXECUÇÃO</t>
  </si>
  <si>
    <t>CAIXA DE PASSAGEM 30X30X40 COM TAMPA E DRENO BRITA</t>
  </si>
  <si>
    <t>CAIXA DE PASSAGEM 50X50X60 FUNDO BRITA C/ TAMPA</t>
  </si>
  <si>
    <t>CAIXA DE PASSAGEM PVC 3" OCTOGONAL</t>
  </si>
  <si>
    <t>CAIXA DE PASSAGEM PVC 4X2" - FORNECIMENTO E INSTALACAO</t>
  </si>
  <si>
    <t>CAIXA DE PASSAGEM PVC 4X4" - FORNECIMENTO E INSTALACAO</t>
  </si>
  <si>
    <t>CAIXA DE PROTECAO PARA MEDIDOR MONOFASICO, FORNECIMENTO E INSTALACAO</t>
  </si>
  <si>
    <t>CAIXA PARA HIDROMETRO CONCRETO PRE-MOLDADO</t>
  </si>
  <si>
    <t>74102/001</t>
  </si>
  <si>
    <t>18-15-10</t>
  </si>
  <si>
    <t>CARGA, MANOBRAS E DESCARGAS DE AREIA, BRITA, PEDRA DE MAO E SOLOS COM CAMINHAO BASCULANTE 6 M3 (DESCARGA LIVRE)</t>
  </si>
  <si>
    <t>08-02-43</t>
  </si>
  <si>
    <t xml:space="preserve">CORDOALHA DE COBRE NU, INCLUSIVE ISOLADORES - 35,00 MM2 </t>
  </si>
  <si>
    <t>CORDOALHA DE COBRE NU, INCLUSIVE ISOLADORES - 50,00 MM2</t>
  </si>
  <si>
    <t>73899/001</t>
  </si>
  <si>
    <t>73616</t>
  </si>
  <si>
    <t>85364</t>
  </si>
  <si>
    <t>DISJUNTOR TERMOMAGNETICO BIPOLAR PADRAO NEMA (AMERICANO) 10 A 50A 240V</t>
  </si>
  <si>
    <t>74130/003</t>
  </si>
  <si>
    <t>DISJUNTOR TERMOMAGNÉTICO DIFERENCIAL BIPOLAR - 16A - SENSIBILIDADE 30MA - 230V</t>
  </si>
  <si>
    <t>09-08-80</t>
  </si>
  <si>
    <t>DISJUNTOR TERMOMAGNÉTICO DIFERENCIAL BIPOLAR - 32A - SENSIBILIDADE 30MA - 230V</t>
  </si>
  <si>
    <t>09-08-83</t>
  </si>
  <si>
    <t>DISJUNTOR TERMOMAGNETICO MONOPOLAR PADRAO NEMA (AMERICANO) 10 A 30A 240V</t>
  </si>
  <si>
    <t>74130/001</t>
  </si>
  <si>
    <t>DISJUNTOR TERMOMAGNETICO TRIPOLAR PADRAO NEMA (AMERICANO) 10 A 50A 240V</t>
  </si>
  <si>
    <t>74130/004</t>
  </si>
  <si>
    <t>10-14-52</t>
  </si>
  <si>
    <t>10-14-66</t>
  </si>
  <si>
    <t>DPS - DISPOSITIVO PROTEÇÃO CONTRA SURTOS 275V - 40KA</t>
  </si>
  <si>
    <t>09-17-01</t>
  </si>
  <si>
    <t>DUTO ESPIRAL FLEXIVEL SINGELO PEAD D=50MM(2") REVESTIDO COM PVC COM FIO GUIA DE ACO GALVANIZADO, LANCADO DIRETO NO SOLO, INCL CONEXOES</t>
  </si>
  <si>
    <t>73798/001</t>
  </si>
  <si>
    <t>DUTO ESPIRAL FLEXIVEL SINGELO PEAD D=75MM(3") REVESTIDO COM PVC COM FIO GUIA DE ACO GALVANIZADO, LANCADO DIRETO NO SOLO, INCL CONEXOES</t>
  </si>
  <si>
    <t>73798/003</t>
  </si>
  <si>
    <t>ELETRODUTO DE PVC FLEXIVEL CORRUGADO DN 20MM (3/4")</t>
  </si>
  <si>
    <t>ELETRODUTO DE PVC FLEXIVEL CORRUGADO DN 25MM (1")</t>
  </si>
  <si>
    <t>ELETRODUTO DE PVC RIGIDO ROSCAVEL DN 50MM (2"), INCL CONEXOES</t>
  </si>
  <si>
    <t>EMBASAMENTO DE MATERIAL GRANULAR - RACHAO</t>
  </si>
  <si>
    <t>73817/002</t>
  </si>
  <si>
    <t>ENTRADA DE ENERGIA ELÉTRICA AÉREA MONOFÁSICA 50A COM POSTE DE CONCRETO, INCLUSIVE CABEAMENTO, CAIXA DE PROTEÇÃO PARA MEDIDOR E ATERRAMENTO</t>
  </si>
  <si>
    <t>ESCORAMENTO DE VALAS CONTINUO</t>
  </si>
  <si>
    <t>83867</t>
  </si>
  <si>
    <t>ESPELHO PLASTICO 4X2" - FORNECIMENTO E INSTALACAO</t>
  </si>
  <si>
    <t>ESTACA RAIZ DIÂMETRO DE 250MM PARA ATÉ 80 TF</t>
  </si>
  <si>
    <t>ESTACA RAIZ DIÂMETRO DE 310MM PARA ATÉ 100 TF</t>
  </si>
  <si>
    <t>10-07-04</t>
  </si>
  <si>
    <t>EXECUCAO DE LASTRO DE CONCRETO (1:2 , 5:6), PREPARO MANUAL</t>
  </si>
  <si>
    <t>FORNECIMENTO, PREPARO E APLICAÇÃO DE CONCRETO PROJETADO, MEDIDO NO PROJETO - FCK = 30MPA - EM OBRAS DE CONTENÇÃO</t>
  </si>
  <si>
    <t>16.03.107</t>
  </si>
  <si>
    <t>FV.12/13 - MURETA DE ARRIMO EM BLOCOS DE CONCRETO, H=1,00 M</t>
  </si>
  <si>
    <t>HASTE COPPERWELD 5/8 X 3,0M COM CONECTOR</t>
  </si>
  <si>
    <t>HIDROMETRO 5,00M3/H, D=3/4"</t>
  </si>
  <si>
    <t>74217/002</t>
  </si>
  <si>
    <t>HV.19 - ABRIGO PARA GÁS EM ALVENARIA REVESTIDA PARA 2 CILINDROS</t>
  </si>
  <si>
    <t>UNID</t>
  </si>
  <si>
    <t>10-07-69</t>
  </si>
  <si>
    <t>INTERRUPTOR PARALELO DE EMBUTIR 10A/250V 1 TECLA, SEM PLACA</t>
  </si>
  <si>
    <t>INTERRUPTOR SIMPLES DE EMBUTIR 10A/250V 2 TECLAS, COM PLACA</t>
  </si>
  <si>
    <t>18-02-27</t>
  </si>
  <si>
    <t>LAMPADA FLUORESCENTE 40W - FORNECIMENTO E INSTALACAO</t>
  </si>
  <si>
    <t>LAMPADA VAPOR METALICO 400W - FORNECIMENTO E INSTALACAO</t>
  </si>
  <si>
    <t>10-13-14</t>
  </si>
  <si>
    <t>LUMINARIA FECHADA PARA ILUMINACAO PUBLICA - LAMPADAS DE 250/500W</t>
  </si>
  <si>
    <t>LUMINARIA TIPO CALHA, DE SOBREPOR, COM REATOR DE PARTIDA RAPIDA E LAMPADA FLUORESCENTE 2X40W, COMPLETA, FORNECIMENTO E INSTALACAO</t>
  </si>
  <si>
    <t>73953/006</t>
  </si>
  <si>
    <t>LUMINARIA TIPO SPOT PARA 1 LAMPADA INCANDESCENTE/FLUORESCENTE COMPACTA</t>
  </si>
  <si>
    <t>74094/001</t>
  </si>
  <si>
    <t>NR.10 - ORLA PARA ÁRVORE EM PARALELEPÍPEDO - 1,20 X 1,20 M</t>
  </si>
  <si>
    <t>18-02-90</t>
  </si>
  <si>
    <t>PISO CERÂMICO ESMALTADO  (PEI-5) - ASSENTADO COM ARGAMASSA COLANTE</t>
  </si>
  <si>
    <t>13-02-42</t>
  </si>
  <si>
    <t>PISO PODOTÁTIL, ALERTA OU DIRECIONAL, EM BORRACHA SINTÉTICA ASSENTES COM ARGAMASSA</t>
  </si>
  <si>
    <t>13-02-44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</si>
  <si>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</si>
  <si>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17-02-47</t>
  </si>
  <si>
    <t>18-14-45</t>
  </si>
  <si>
    <t>18-14-46</t>
  </si>
  <si>
    <t>07-01-04</t>
  </si>
  <si>
    <t>POCO DE VISITA CONCRETO ARMADO P/ AG. PLUV, 1,40 X 1,40 X 1,50 COLETOR D = 90 CM PAREDE E = 15 CM BASE CONCRETO FCK = 10 MPA REVESTIDO COM ARGAMASSA CIMENTO/AREIA DEGRAUS FF INCL FORN TODOS MATERIAIS</t>
  </si>
  <si>
    <t>74124/005</t>
  </si>
  <si>
    <t>POCO DE VISITA CONCRETO ARMADO P/ AG. PLUV, 1,60 X 1,60 X 1,70 COLETOR D = 110 CM PAREDE E = 15 CM BASE CONCRETO FCK = 10 MPA REVESTIDO COM ARGAMASSA CIMENTO/AREIA DEGRAUS FF INCL FORN TODOS MATERIAIS</t>
  </si>
  <si>
    <t>74124/007</t>
  </si>
  <si>
    <t>POSTE CONCRETO SEÇÃO CIRCULAR COMPRIMENTO=7M CARGA NOMINAL NO TOPO 300 KG INCLUSIVE ESCAVACAO EXCLUSIVE TRANSPORTE - FORNECIMENTO E COLOCAÇÃO</t>
  </si>
  <si>
    <t>73783/012</t>
  </si>
  <si>
    <t>17-03-60</t>
  </si>
  <si>
    <t>QUADRO DE DISTRIBUICAO DE ENERGIA EM CHAPA DE ACO GALVANIZADO, PARA 12 DISJUNTORES TERMOMAGNETICOS MONOPOLARES</t>
  </si>
  <si>
    <t>QUADRO DE DISTRIBUICAO DE ENERGIA P/ 6 DISJUNTORES TERMOMAGNETICOS MONOPOLARES SEM BARRAMENTO, DE EMBUTIR, EM CHAPA METALICA</t>
  </si>
  <si>
    <t>QUADRO DE DISTRIBUICAO PARA TELEFONE N.3, 40X40X12CM EM CHAPA METALICA</t>
  </si>
  <si>
    <t>QUADRO DE DISTRIBUICAO PARA TELEFONE N.4, 60X60X12CM EM CHAPA METALICA</t>
  </si>
  <si>
    <t>QUADRO DE MEDICAO GERAL EM CHAPA METALICA PARA EDIFICIOS COM 16 APTOS, INCLUSIVE DISJUNTORES E ATERRAMENTO</t>
  </si>
  <si>
    <t>74052/005</t>
  </si>
  <si>
    <t>REGISTRO DE GAVETA COM CANOPLA Ø 25MM (1)</t>
  </si>
  <si>
    <t>REGISTRO GAVETA 1" BRUTO LATAO</t>
  </si>
  <si>
    <t>74184/001</t>
  </si>
  <si>
    <t>REGISTRO GAVETA 1" COM CANOPLA ACABAMENTO CROMADO SIMPLES</t>
  </si>
  <si>
    <t>74175/001</t>
  </si>
  <si>
    <t>REGISTRO GAVETA 1.1/2" BRUTO LATAO</t>
  </si>
  <si>
    <t>74182/001</t>
  </si>
  <si>
    <t>REGISTRO GAVETA 1.1/2" COM CANOPLA ACABAMENTO CROMADO SIMPLES</t>
  </si>
  <si>
    <t>74174/001</t>
  </si>
  <si>
    <t>SENSOR DE PRESENÇA</t>
  </si>
  <si>
    <t>09.10.030</t>
  </si>
  <si>
    <t>SIFÃO DO TIPO FLEXÍVEL EM PVC 3/4" X 1.1/2"</t>
  </si>
  <si>
    <t>17-03-63</t>
  </si>
  <si>
    <t>TAMPAO FOFO P/ CAIXA R1 PADRAO TELEBRAS COMPLETO</t>
  </si>
  <si>
    <t>TAXA DE MOBILIZAÇÃO ESTACA RAIZ</t>
  </si>
  <si>
    <t>02.02.093</t>
  </si>
  <si>
    <t>TELA DE NYLON PARA COBERTURA DE QUADRA</t>
  </si>
  <si>
    <t>17-03-65</t>
  </si>
  <si>
    <t>TERMINAL AEREO EM ACO GALVANIZADO COM BASE DE FIXACAO H = 30CM</t>
  </si>
  <si>
    <t>TOMADA DE EMBUTIR 2P+T 10A/250V C/ PLACA - FORNECIMENTO E INSTALACAO</t>
  </si>
  <si>
    <t>TRANSPORTE DE PAVIMENTACAO REMOVIDA (RODOVIAS NÃO URBANAS)</t>
  </si>
  <si>
    <t>17-03-61</t>
  </si>
  <si>
    <t>TUBO DE COBRE SEM COSTURA, CLASSE A 1"</t>
  </si>
  <si>
    <t>10-06-28</t>
  </si>
  <si>
    <t>TUBO DE CONCRETO ARMADO CLASSE PA-2 PB NBR 8890/2007 DN 1000MM PARA ÁGUAS PLUVIAIS</t>
  </si>
  <si>
    <t>7765</t>
  </si>
  <si>
    <t>TUBO DE CONCRETO ARMADO CLASSE PA-2 PB NBR 8890/2007 DN 1200MM PARA ÁGUAS PLUVIAIS</t>
  </si>
  <si>
    <t>7766</t>
  </si>
  <si>
    <t>TUBO DE CONCRETO ARMADO CLASSE PA-2 PB NBR 8890/2007 DN 600MM PARA ÁGUAS PLUVIAIS</t>
  </si>
  <si>
    <t>7762</t>
  </si>
  <si>
    <t>TUBO DE CONCRETO SIMPLES DN 500 MM PARA DRENAGEM - FORNECIMENTO E INSTALAÇÃO, INCLUSIVE ESCAVAÇÃO MANUAL DE 2M3/M</t>
  </si>
  <si>
    <t>16.03.491</t>
  </si>
  <si>
    <t>VÁLVULA DE ESFERA EM BRONZE Ø 1/2"</t>
  </si>
  <si>
    <t>73870/001</t>
  </si>
  <si>
    <t>VÁLVULA DE ESFERA EM BRONZE Ø 1"</t>
  </si>
  <si>
    <t>73870/003</t>
  </si>
  <si>
    <t>VALVULA DESCARGA 1.1/2" COM REGISTRO, ACABAMENTO EM METAL CROMADO</t>
  </si>
  <si>
    <t>VÁLVULA EM PLÁSTICO 1" PARA PIA, TANQUE OU LAVATÓRIO, COM OU SEM LADRÃO</t>
  </si>
  <si>
    <t>18-03-29</t>
  </si>
  <si>
    <t>18-15-14</t>
  </si>
  <si>
    <t>TUBO DE CONCRETO ARMADO CLASSE PA-2 PB NBR-8890/2007 DN 1000 MM PARA ÁGUAS PLUVIAIS</t>
  </si>
  <si>
    <t>PINTURA DE LIGACAO COM EMULSAO RR - 1C</t>
  </si>
  <si>
    <t>IMPRIMACAO DE BASE DE PAVIMENTACAO COM EMULSAO CM - 30</t>
  </si>
  <si>
    <t>FABRICACAO E APLICACAO DE CONCRETO BETUMINOSO USINADO A QUENTE (CBUQ), CAP 50/70, EXCLUSIVE TRANSPORTE</t>
  </si>
  <si>
    <t>CARGA, MANOBRAS E DESCARGAS DE MISTURA BETUMINOSA A QUENTE, COM CAMINHAO BASCULANTE 6 M3</t>
  </si>
  <si>
    <t>ESCORAMENTO DE VALAS DESCONTINUO</t>
  </si>
  <si>
    <t>TAMPAO FOFO ARTICULADO 83KG CARGA MAX 125000KG DIAM ABERT 600MM P/ POCO DE VISITA DE REDE AGUAS PLUVIAL, ESGOTO ETC</t>
  </si>
  <si>
    <t>ASSENTAMENTO DE TAMPAO DE FERRO FUNDIDO 600MM</t>
  </si>
  <si>
    <t>ASSENTAMENTO DE TUBO DE CONCRETO DIAMETRO 1000MM, JUNTAS COM ANEL DE BORRACHA, MONTAGEM COM AUXÍLIO DE EQUIPAMENTOS</t>
  </si>
  <si>
    <t>ASSENTAMENTO DE TUBO DE CONCRETO DIAMETRO 600MM, JUNTAS COM ANEL DE BORRACHA, MONTAGEM COM AUXÍLIO DE EQUIPAMENTOS</t>
  </si>
  <si>
    <t xml:space="preserve">                                   PREFEITURA DO MUNICÍPIO DE MAUÁ</t>
  </si>
  <si>
    <t xml:space="preserve">                                              SECRETARIA DE OBRAS</t>
  </si>
  <si>
    <t>Base:</t>
  </si>
  <si>
    <t>OBJETO : Execução das obras de urbanização  do Assentamento Precário Jardim Oratório – 4ª Etapa (PAC)</t>
  </si>
  <si>
    <t xml:space="preserve">PREÇO UNIT. </t>
  </si>
  <si>
    <t>UNID.</t>
  </si>
  <si>
    <t>CONCORRÊNCIA Nº 14/2015</t>
  </si>
  <si>
    <t>OUTUBRO/15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</si>
</sst>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  <numFmt numFmtId="167" formatCode="_-* #,##0.00\ &quot;R$&quot;_-;\-* #,##0.00\ &quot;R$&quot;_-;_-* &quot;-&quot;??\ &quot;R$&quot;_-;_-@_-"/>
    <numFmt numFmtId="168" formatCode="_([$€]* #,##0.00_);_([$€]* \(#,##0.00\);_([$€]* &quot;-&quot;??_);_(@_)"/>
    <numFmt numFmtId="169" formatCode="_(* #,##0.00_);_(* \(#,##0.00\);_(* \-??_);_(@_)"/>
    <numFmt numFmtId="170" formatCode="#,##0.00\ ;&quot; (&quot;#,##0.00\);&quot; -&quot;#\ ;@\ "/>
    <numFmt numFmtId="171" formatCode="* #,##0.00\ ;* \(#,##0.00\);* \-#\ ;@\ "/>
    <numFmt numFmtId="172" formatCode="0\-00\-00"/>
    <numFmt numFmtId="173" formatCode="\$#,##0\ ;\(\$#,##0\)"/>
    <numFmt numFmtId="174" formatCode="&quot;$&quot;#,##0_);[Red]\(&quot;$&quot;#,##0\)"/>
    <numFmt numFmtId="175" formatCode="_(* #,##0.0_);_(* \(#,##0.0\);_(* &quot;-&quot;??_);_(@_)"/>
    <numFmt numFmtId="176" formatCode="00"/>
    <numFmt numFmtId="177" formatCode="_-* #,##0.00\ _€_-;\-* #,##0.00\ _€_-;_-* &quot;-&quot;??\ _€_-;_-@_-"/>
    <numFmt numFmtId="178" formatCode="&quot;Ativar&quot;;&quot;Ativar&quot;;&quot;Desativar&quot;"/>
    <numFmt numFmtId="179" formatCode="_(&quot;R$ &quot;* #.##0.00_);_(&quot;R$ &quot;* \(#.##0.00\);_(&quot;R$ &quot;* \-??_);_(@_)"/>
    <numFmt numFmtId="180" formatCode="[$R$-416]\ #,##0.00;[Red]\-[$R$-416]\ 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9" tint="-0.499984740745262"/>
      <name val="Arial"/>
      <family val="2"/>
    </font>
    <font>
      <sz val="9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rgb="FF000000"/>
      <name val="Arial"/>
      <family val="2"/>
    </font>
    <font>
      <sz val="9"/>
      <color theme="8" tint="-0.24994659260841701"/>
      <name val="Arial"/>
      <family val="2"/>
    </font>
    <font>
      <u/>
      <sz val="10"/>
      <color indexed="1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6"/>
      <color indexed="2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31"/>
        <bgColor indexed="22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51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30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4" fillId="18" borderId="11" applyNumberFormat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23" borderId="1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0" fontId="17" fillId="0" borderId="0"/>
    <xf numFmtId="0" fontId="4" fillId="0" borderId="0"/>
    <xf numFmtId="0" fontId="9" fillId="0" borderId="0"/>
    <xf numFmtId="0" fontId="18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26" borderId="0" applyNumberFormat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2" fillId="0" borderId="0"/>
    <xf numFmtId="168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" fillId="0" borderId="0" applyNumberFormat="0" applyBorder="0" applyAlignment="0">
      <alignment horizontal="center"/>
    </xf>
    <xf numFmtId="0" fontId="8" fillId="0" borderId="0" applyNumberFormat="0" applyBorder="0" applyAlignment="0">
      <alignment horizontal="center"/>
    </xf>
    <xf numFmtId="0" fontId="4" fillId="0" borderId="0"/>
    <xf numFmtId="0" fontId="8" fillId="0" borderId="0" applyNumberFormat="0" applyBorder="0" applyAlignment="0">
      <alignment horizontal="center"/>
    </xf>
    <xf numFmtId="0" fontId="8" fillId="0" borderId="0" applyNumberFormat="0" applyBorder="0" applyAlignment="0">
      <alignment horizontal="center"/>
    </xf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/>
    <xf numFmtId="0" fontId="8" fillId="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4" fillId="8" borderId="13" applyNumberFormat="0" applyAlignment="0" applyProtection="0"/>
    <xf numFmtId="0" fontId="9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0" fontId="26" fillId="6" borderId="14" applyNumberFormat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4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Protection="0">
      <alignment horizont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0" fontId="23" fillId="0" borderId="0"/>
    <xf numFmtId="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 applyNumberFormat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Alignment="0" applyProtection="0"/>
    <xf numFmtId="167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ill="0" applyBorder="0" applyAlignment="0" applyProtection="0"/>
    <xf numFmtId="180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49" fontId="6" fillId="0" borderId="5" xfId="3" applyNumberFormat="1" applyFont="1" applyBorder="1" applyAlignment="1">
      <alignment vertical="top"/>
    </xf>
    <xf numFmtId="0" fontId="5" fillId="0" borderId="0" xfId="3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/>
    </xf>
    <xf numFmtId="49" fontId="6" fillId="0" borderId="6" xfId="1" applyNumberFormat="1" applyFont="1" applyFill="1" applyBorder="1" applyAlignment="1">
      <alignment horizontal="left"/>
    </xf>
    <xf numFmtId="164" fontId="4" fillId="0" borderId="0" xfId="3" applyNumberFormat="1" applyBorder="1" applyAlignment="1">
      <alignment horizontal="center" vertical="center"/>
    </xf>
    <xf numFmtId="4" fontId="4" fillId="0" borderId="0" xfId="3" applyNumberFormat="1" applyBorder="1" applyAlignment="1">
      <alignment horizontal="center"/>
    </xf>
    <xf numFmtId="0" fontId="6" fillId="0" borderId="8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center" vertical="center"/>
    </xf>
    <xf numFmtId="4" fontId="6" fillId="0" borderId="9" xfId="3" applyNumberFormat="1" applyFont="1" applyFill="1" applyBorder="1" applyAlignment="1">
      <alignment horizontal="center" vertical="center"/>
    </xf>
    <xf numFmtId="4" fontId="6" fillId="0" borderId="8" xfId="3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4" fontId="6" fillId="0" borderId="9" xfId="5" applyNumberFormat="1" applyFont="1" applyFill="1" applyBorder="1" applyAlignment="1" applyProtection="1">
      <alignment horizontal="center" vertical="center" wrapText="1"/>
    </xf>
    <xf numFmtId="0" fontId="1" fillId="0" borderId="0" xfId="2" applyFill="1"/>
    <xf numFmtId="164" fontId="5" fillId="0" borderId="0" xfId="1" applyFont="1" applyFill="1" applyBorder="1" applyAlignment="1"/>
    <xf numFmtId="164" fontId="6" fillId="0" borderId="0" xfId="1" applyFont="1" applyBorder="1" applyAlignment="1">
      <alignment horizontal="center"/>
    </xf>
    <xf numFmtId="164" fontId="6" fillId="0" borderId="0" xfId="1" applyFont="1" applyBorder="1" applyAlignment="1"/>
    <xf numFmtId="164" fontId="6" fillId="0" borderId="0" xfId="1" applyFont="1" applyFill="1" applyBorder="1" applyAlignment="1">
      <alignment horizontal="center"/>
    </xf>
    <xf numFmtId="164" fontId="6" fillId="0" borderId="5" xfId="1" applyFont="1" applyBorder="1" applyAlignment="1">
      <alignment vertical="top"/>
    </xf>
    <xf numFmtId="164" fontId="6" fillId="0" borderId="0" xfId="1" applyFont="1" applyBorder="1" applyAlignment="1">
      <alignment vertical="top"/>
    </xf>
    <xf numFmtId="4" fontId="5" fillId="4" borderId="8" xfId="4" applyNumberFormat="1" applyFont="1" applyFill="1" applyBorder="1" applyAlignment="1" applyProtection="1">
      <alignment horizontal="center" vertical="center" wrapText="1"/>
    </xf>
    <xf numFmtId="4" fontId="6" fillId="0" borderId="8" xfId="5" applyNumberFormat="1" applyFont="1" applyFill="1" applyBorder="1" applyAlignment="1" applyProtection="1">
      <alignment horizontal="center" vertical="center" wrapText="1"/>
    </xf>
    <xf numFmtId="172" fontId="6" fillId="0" borderId="8" xfId="5519" applyNumberFormat="1" applyFont="1" applyFill="1" applyBorder="1" applyAlignment="1" applyProtection="1">
      <alignment horizontal="center" vertical="center"/>
    </xf>
    <xf numFmtId="4" fontId="6" fillId="0" borderId="0" xfId="11495" applyNumberFormat="1" applyFont="1" applyBorder="1" applyAlignment="1">
      <alignment horizontal="center"/>
    </xf>
    <xf numFmtId="4" fontId="6" fillId="0" borderId="0" xfId="5" applyNumberFormat="1" applyFont="1" applyFill="1" applyBorder="1" applyAlignment="1" applyProtection="1">
      <alignment horizontal="center" vertical="center" wrapText="1"/>
    </xf>
    <xf numFmtId="4" fontId="4" fillId="0" borderId="0" xfId="11495" applyNumberFormat="1" applyFont="1" applyBorder="1" applyAlignment="1">
      <alignment horizontal="center"/>
    </xf>
    <xf numFmtId="4" fontId="6" fillId="0" borderId="0" xfId="11495" applyNumberFormat="1" applyFont="1" applyBorder="1" applyAlignment="1">
      <alignment horizontal="center" vertical="top"/>
    </xf>
    <xf numFmtId="164" fontId="7" fillId="0" borderId="0" xfId="1" applyFont="1" applyBorder="1" applyAlignment="1">
      <alignment horizontal="center" vertical="top"/>
    </xf>
    <xf numFmtId="0" fontId="8" fillId="4" borderId="8" xfId="0" applyFont="1" applyFill="1" applyBorder="1" applyAlignment="1" applyProtection="1">
      <alignment horizontal="center" vertical="center" wrapText="1"/>
    </xf>
    <xf numFmtId="49" fontId="8" fillId="4" borderId="8" xfId="0" applyNumberFormat="1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 wrapText="1"/>
    </xf>
    <xf numFmtId="164" fontId="8" fillId="4" borderId="8" xfId="0" applyNumberFormat="1" applyFont="1" applyFill="1" applyBorder="1" applyAlignment="1" applyProtection="1">
      <alignment horizontal="center" vertical="center" wrapText="1"/>
    </xf>
    <xf numFmtId="4" fontId="8" fillId="4" borderId="8" xfId="11495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" fontId="6" fillId="27" borderId="8" xfId="3" applyNumberFormat="1" applyFont="1" applyFill="1" applyBorder="1" applyAlignment="1">
      <alignment horizontal="center" vertical="center"/>
    </xf>
    <xf numFmtId="49" fontId="6" fillId="0" borderId="8" xfId="5519" applyNumberFormat="1" applyFont="1" applyFill="1" applyBorder="1" applyAlignment="1" applyProtection="1">
      <alignment horizontal="center" vertical="center"/>
    </xf>
    <xf numFmtId="4" fontId="0" fillId="0" borderId="0" xfId="0" applyNumberFormat="1" applyFill="1"/>
    <xf numFmtId="0" fontId="0" fillId="0" borderId="0" xfId="0" applyFill="1"/>
    <xf numFmtId="169" fontId="0" fillId="0" borderId="0" xfId="11475" applyFont="1" applyFill="1" applyBorder="1" applyAlignment="1" applyProtection="1">
      <alignment horizontal="left" vertical="center" wrapText="1"/>
    </xf>
    <xf numFmtId="0" fontId="6" fillId="27" borderId="8" xfId="3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 applyAlignment="1"/>
    <xf numFmtId="0" fontId="0" fillId="0" borderId="0" xfId="0" applyAlignment="1"/>
    <xf numFmtId="4" fontId="0" fillId="0" borderId="0" xfId="0" applyNumberFormat="1" applyFill="1" applyAlignment="1"/>
    <xf numFmtId="0" fontId="6" fillId="27" borderId="8" xfId="3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3" fillId="0" borderId="0" xfId="0" applyFont="1"/>
    <xf numFmtId="4" fontId="3" fillId="0" borderId="0" xfId="0" applyNumberFormat="1" applyFont="1"/>
    <xf numFmtId="0" fontId="3" fillId="0" borderId="0" xfId="0" applyFont="1" applyFill="1"/>
    <xf numFmtId="0" fontId="6" fillId="0" borderId="6" xfId="3" applyFont="1" applyBorder="1" applyAlignment="1">
      <alignment horizontal="left"/>
    </xf>
    <xf numFmtId="164" fontId="7" fillId="0" borderId="5" xfId="1" applyFont="1" applyBorder="1" applyAlignment="1">
      <alignment horizontal="center" vertical="top"/>
    </xf>
    <xf numFmtId="0" fontId="3" fillId="0" borderId="0" xfId="2" applyFont="1" applyFill="1"/>
    <xf numFmtId="4" fontId="5" fillId="28" borderId="8" xfId="11495" applyNumberFormat="1" applyFont="1" applyFill="1" applyBorder="1" applyAlignment="1" applyProtection="1">
      <alignment horizontal="center" vertical="center" wrapText="1"/>
    </xf>
    <xf numFmtId="4" fontId="5" fillId="28" borderId="8" xfId="3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38" fillId="0" borderId="8" xfId="14253" applyNumberFormat="1" applyFont="1" applyFill="1" applyBorder="1" applyAlignment="1">
      <alignment horizontal="center" vertical="center"/>
    </xf>
    <xf numFmtId="4" fontId="5" fillId="28" borderId="8" xfId="11495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/>
    <xf numFmtId="4" fontId="0" fillId="0" borderId="0" xfId="0" applyNumberFormat="1" applyFont="1" applyFill="1"/>
    <xf numFmtId="0" fontId="0" fillId="0" borderId="0" xfId="0" applyFont="1" applyFill="1"/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2" fillId="27" borderId="0" xfId="0" applyNumberFormat="1" applyFont="1" applyFill="1"/>
    <xf numFmtId="4" fontId="43" fillId="0" borderId="0" xfId="0" applyNumberFormat="1" applyFont="1" applyAlignment="1">
      <alignment horizontal="center" vertical="center"/>
    </xf>
    <xf numFmtId="4" fontId="6" fillId="27" borderId="9" xfId="3" applyNumberFormat="1" applyFont="1" applyFill="1" applyBorder="1" applyAlignment="1">
      <alignment horizontal="center" vertical="center"/>
    </xf>
    <xf numFmtId="4" fontId="6" fillId="27" borderId="8" xfId="1" applyNumberFormat="1" applyFont="1" applyFill="1" applyBorder="1" applyAlignment="1">
      <alignment horizontal="center" vertical="center"/>
    </xf>
    <xf numFmtId="4" fontId="6" fillId="27" borderId="9" xfId="5" applyNumberFormat="1" applyFont="1" applyFill="1" applyBorder="1" applyAlignment="1" applyProtection="1">
      <alignment horizontal="center" vertical="center" wrapText="1"/>
    </xf>
    <xf numFmtId="49" fontId="6" fillId="27" borderId="8" xfId="5519" applyNumberFormat="1" applyFont="1" applyFill="1" applyBorder="1" applyAlignment="1" applyProtection="1">
      <alignment horizontal="center" vertical="center"/>
    </xf>
    <xf numFmtId="172" fontId="6" fillId="27" borderId="8" xfId="5519" applyNumberFormat="1" applyFont="1" applyFill="1" applyBorder="1" applyAlignment="1" applyProtection="1">
      <alignment horizontal="center" vertical="center"/>
    </xf>
    <xf numFmtId="2" fontId="6" fillId="0" borderId="0" xfId="1" applyNumberFormat="1" applyFont="1" applyBorder="1" applyAlignment="1">
      <alignment horizontal="center"/>
    </xf>
    <xf numFmtId="2" fontId="6" fillId="0" borderId="0" xfId="1" applyNumberFormat="1" applyFont="1" applyFill="1" applyBorder="1" applyAlignment="1">
      <alignment horizontal="left"/>
    </xf>
    <xf numFmtId="0" fontId="45" fillId="28" borderId="33" xfId="2" applyFont="1" applyFill="1" applyBorder="1" applyAlignment="1" applyProtection="1">
      <alignment horizontal="center" vertical="center" wrapText="1"/>
    </xf>
    <xf numFmtId="4" fontId="45" fillId="28" borderId="34" xfId="5" applyNumberFormat="1" applyFont="1" applyFill="1" applyBorder="1" applyAlignment="1" applyProtection="1">
      <alignment horizontal="center" vertical="center" wrapText="1"/>
    </xf>
    <xf numFmtId="4" fontId="45" fillId="28" borderId="35" xfId="11495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/>
    <xf numFmtId="2" fontId="44" fillId="0" borderId="5" xfId="3" applyNumberFormat="1" applyFont="1" applyBorder="1" applyAlignment="1" applyProtection="1">
      <alignment vertical="top"/>
      <protection locked="0"/>
    </xf>
    <xf numFmtId="2" fontId="5" fillId="0" borderId="0" xfId="1" applyNumberFormat="1" applyFont="1" applyFill="1" applyBorder="1" applyAlignment="1" applyProtection="1">
      <alignment wrapText="1"/>
      <protection locked="0"/>
    </xf>
    <xf numFmtId="2" fontId="5" fillId="0" borderId="0" xfId="3" applyNumberFormat="1" applyFont="1" applyBorder="1" applyAlignment="1" applyProtection="1">
      <alignment horizontal="center"/>
      <protection locked="0"/>
    </xf>
    <xf numFmtId="4" fontId="6" fillId="0" borderId="0" xfId="3" applyNumberFormat="1" applyFont="1" applyFill="1" applyBorder="1" applyAlignment="1" applyProtection="1">
      <alignment horizontal="center"/>
      <protection locked="0"/>
    </xf>
    <xf numFmtId="4" fontId="6" fillId="0" borderId="0" xfId="1" applyNumberFormat="1" applyFont="1" applyBorder="1" applyAlignment="1" applyProtection="1">
      <alignment horizontal="center"/>
      <protection locked="0"/>
    </xf>
    <xf numFmtId="2" fontId="6" fillId="0" borderId="5" xfId="3" applyNumberFormat="1" applyFont="1" applyBorder="1" applyAlignment="1" applyProtection="1">
      <alignment vertical="top"/>
      <protection locked="0"/>
    </xf>
    <xf numFmtId="2" fontId="6" fillId="0" borderId="0" xfId="1" applyNumberFormat="1" applyFont="1" applyBorder="1" applyAlignment="1" applyProtection="1">
      <alignment wrapText="1"/>
      <protection locked="0"/>
    </xf>
    <xf numFmtId="4" fontId="6" fillId="0" borderId="0" xfId="1" applyNumberFormat="1" applyFont="1" applyFill="1" applyBorder="1" applyAlignment="1" applyProtection="1">
      <alignment horizontal="center"/>
      <protection locked="0"/>
    </xf>
    <xf numFmtId="4" fontId="4" fillId="0" borderId="0" xfId="3" applyNumberFormat="1" applyBorder="1" applyAlignment="1" applyProtection="1">
      <alignment horizontal="center"/>
      <protection locked="0"/>
    </xf>
    <xf numFmtId="2" fontId="45" fillId="0" borderId="5" xfId="1" applyNumberFormat="1" applyFont="1" applyBorder="1" applyAlignment="1" applyProtection="1">
      <alignment horizontal="left" vertical="top"/>
      <protection locked="0"/>
    </xf>
    <xf numFmtId="4" fontId="45" fillId="28" borderId="34" xfId="1" applyNumberFormat="1" applyFont="1" applyFill="1" applyBorder="1" applyAlignment="1" applyProtection="1">
      <alignment horizontal="center" vertical="center"/>
    </xf>
    <xf numFmtId="0" fontId="45" fillId="28" borderId="29" xfId="2" applyFont="1" applyFill="1" applyBorder="1" applyAlignment="1" applyProtection="1">
      <alignment horizontal="center" vertical="center" wrapText="1"/>
    </xf>
    <xf numFmtId="4" fontId="45" fillId="28" borderId="8" xfId="5" applyNumberFormat="1" applyFont="1" applyFill="1" applyBorder="1" applyAlignment="1" applyProtection="1">
      <alignment horizontal="center" vertical="center" wrapText="1"/>
    </xf>
    <xf numFmtId="4" fontId="45" fillId="28" borderId="31" xfId="5" applyNumberFormat="1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4" fontId="25" fillId="0" borderId="8" xfId="1" applyNumberFormat="1" applyFont="1" applyFill="1" applyBorder="1" applyAlignment="1" applyProtection="1">
      <alignment horizontal="center" vertical="center"/>
      <protection locked="0"/>
    </xf>
    <xf numFmtId="4" fontId="25" fillId="0" borderId="31" xfId="5" applyNumberFormat="1" applyFont="1" applyFill="1" applyBorder="1" applyAlignment="1" applyProtection="1">
      <alignment horizontal="center" vertical="center" wrapText="1"/>
    </xf>
    <xf numFmtId="4" fontId="45" fillId="28" borderId="8" xfId="3" applyNumberFormat="1" applyFont="1" applyFill="1" applyBorder="1" applyAlignment="1" applyProtection="1">
      <alignment horizontal="center" vertical="center"/>
    </xf>
    <xf numFmtId="4" fontId="25" fillId="0" borderId="8" xfId="5" applyNumberFormat="1" applyFont="1" applyFill="1" applyBorder="1" applyAlignment="1" applyProtection="1">
      <alignment horizontal="center" vertical="center" wrapText="1"/>
    </xf>
    <xf numFmtId="4" fontId="45" fillId="5" borderId="8" xfId="1" applyNumberFormat="1" applyFont="1" applyFill="1" applyBorder="1" applyAlignment="1" applyProtection="1">
      <alignment horizontal="center" vertical="center"/>
    </xf>
    <xf numFmtId="4" fontId="45" fillId="5" borderId="32" xfId="5" applyNumberFormat="1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 wrapText="1"/>
    </xf>
    <xf numFmtId="4" fontId="45" fillId="5" borderId="8" xfId="11475" applyNumberFormat="1" applyFont="1" applyFill="1" applyBorder="1" applyAlignment="1" applyProtection="1">
      <alignment vertical="center"/>
    </xf>
    <xf numFmtId="4" fontId="25" fillId="0" borderId="8" xfId="5" applyNumberFormat="1" applyFont="1" applyFill="1" applyBorder="1" applyAlignment="1" applyProtection="1">
      <alignment horizontal="center" vertical="center" wrapText="1"/>
      <protection locked="0"/>
    </xf>
    <xf numFmtId="4" fontId="25" fillId="0" borderId="8" xfId="5" applyNumberFormat="1" applyFont="1" applyFill="1" applyBorder="1" applyAlignment="1" applyProtection="1">
      <alignment horizontal="left" vertical="center" wrapText="1"/>
    </xf>
    <xf numFmtId="4" fontId="45" fillId="5" borderId="8" xfId="3" applyNumberFormat="1" applyFont="1" applyFill="1" applyBorder="1" applyAlignment="1" applyProtection="1">
      <alignment horizontal="center" vertical="center"/>
    </xf>
    <xf numFmtId="4" fontId="25" fillId="0" borderId="8" xfId="5519" applyNumberFormat="1" applyFont="1" applyFill="1" applyBorder="1" applyAlignment="1" applyProtection="1">
      <alignment horizontal="center" vertical="center"/>
    </xf>
    <xf numFmtId="4" fontId="25" fillId="0" borderId="8" xfId="5519" applyNumberFormat="1" applyFont="1" applyFill="1" applyBorder="1" applyAlignment="1" applyProtection="1">
      <alignment horizontal="center" vertical="center" wrapText="1"/>
    </xf>
    <xf numFmtId="4" fontId="45" fillId="28" borderId="32" xfId="5" applyNumberFormat="1" applyFont="1" applyFill="1" applyBorder="1" applyAlignment="1" applyProtection="1">
      <alignment horizontal="center" vertical="center" wrapText="1"/>
    </xf>
    <xf numFmtId="0" fontId="45" fillId="0" borderId="29" xfId="0" applyFont="1" applyFill="1" applyBorder="1" applyAlignment="1" applyProtection="1">
      <alignment horizontal="center" vertical="center" wrapText="1"/>
    </xf>
    <xf numFmtId="4" fontId="45" fillId="0" borderId="8" xfId="5" applyNumberFormat="1" applyFont="1" applyFill="1" applyBorder="1" applyAlignment="1" applyProtection="1">
      <alignment horizontal="left" vertical="center" wrapText="1"/>
    </xf>
    <xf numFmtId="4" fontId="45" fillId="0" borderId="8" xfId="5" applyNumberFormat="1" applyFont="1" applyFill="1" applyBorder="1" applyAlignment="1" applyProtection="1">
      <alignment horizontal="center" vertical="center" wrapText="1"/>
    </xf>
    <xf numFmtId="4" fontId="45" fillId="0" borderId="9" xfId="0" applyNumberFormat="1" applyFont="1" applyFill="1" applyBorder="1" applyAlignment="1" applyProtection="1">
      <alignment horizontal="center" vertical="center" wrapText="1"/>
    </xf>
    <xf numFmtId="4" fontId="45" fillId="0" borderId="32" xfId="5" applyNumberFormat="1" applyFont="1" applyFill="1" applyBorder="1" applyAlignment="1" applyProtection="1">
      <alignment horizontal="center" vertical="center" wrapText="1"/>
    </xf>
    <xf numFmtId="4" fontId="45" fillId="0" borderId="31" xfId="5" applyNumberFormat="1" applyFont="1" applyFill="1" applyBorder="1" applyAlignment="1" applyProtection="1">
      <alignment horizontal="center" vertical="center" wrapText="1"/>
    </xf>
    <xf numFmtId="4" fontId="45" fillId="28" borderId="32" xfId="11495" applyNumberFormat="1" applyFont="1" applyFill="1" applyBorder="1" applyAlignment="1" applyProtection="1">
      <alignment horizontal="center" vertical="center" wrapText="1"/>
    </xf>
    <xf numFmtId="4" fontId="45" fillId="5" borderId="32" xfId="11495" applyNumberFormat="1" applyFont="1" applyFill="1" applyBorder="1" applyAlignment="1" applyProtection="1">
      <alignment horizontal="center" vertical="center" wrapText="1"/>
    </xf>
    <xf numFmtId="4" fontId="45" fillId="0" borderId="32" xfId="11495" applyNumberFormat="1" applyFont="1" applyFill="1" applyBorder="1" applyAlignment="1" applyProtection="1">
      <alignment horizontal="center" vertical="center" wrapText="1"/>
    </xf>
    <xf numFmtId="4" fontId="6" fillId="0" borderId="6" xfId="11495" applyNumberFormat="1" applyFont="1" applyBorder="1" applyAlignment="1" applyProtection="1">
      <alignment horizontal="center"/>
      <protection locked="0"/>
    </xf>
    <xf numFmtId="4" fontId="4" fillId="0" borderId="6" xfId="11495" applyNumberFormat="1" applyFont="1" applyBorder="1" applyAlignment="1" applyProtection="1">
      <alignment horizontal="center"/>
      <protection locked="0"/>
    </xf>
    <xf numFmtId="2" fontId="7" fillId="0" borderId="36" xfId="1" applyNumberFormat="1" applyFont="1" applyBorder="1" applyAlignment="1" applyProtection="1">
      <alignment horizontal="center" vertical="top"/>
      <protection locked="0"/>
    </xf>
    <xf numFmtId="2" fontId="7" fillId="0" borderId="37" xfId="1" applyNumberFormat="1" applyFont="1" applyBorder="1" applyAlignment="1" applyProtection="1">
      <alignment horizontal="center" vertical="top" wrapText="1"/>
      <protection locked="0"/>
    </xf>
    <xf numFmtId="2" fontId="7" fillId="0" borderId="37" xfId="1" applyNumberFormat="1" applyFont="1" applyBorder="1" applyAlignment="1" applyProtection="1">
      <alignment horizontal="center" vertical="top"/>
      <protection locked="0"/>
    </xf>
    <xf numFmtId="4" fontId="7" fillId="0" borderId="37" xfId="1" applyNumberFormat="1" applyFont="1" applyBorder="1" applyAlignment="1" applyProtection="1">
      <alignment horizontal="center" vertical="top"/>
      <protection locked="0"/>
    </xf>
    <xf numFmtId="2" fontId="6" fillId="0" borderId="0" xfId="1" applyNumberFormat="1" applyFont="1" applyBorder="1" applyAlignment="1" applyProtection="1">
      <alignment horizontal="center"/>
      <protection locked="0"/>
    </xf>
    <xf numFmtId="2" fontId="45" fillId="0" borderId="5" xfId="1" applyNumberFormat="1" applyFont="1" applyBorder="1" applyAlignment="1" applyProtection="1">
      <alignment horizontal="center" vertical="top"/>
      <protection locked="0"/>
    </xf>
    <xf numFmtId="2" fontId="45" fillId="0" borderId="0" xfId="1" applyNumberFormat="1" applyFont="1" applyBorder="1" applyAlignment="1" applyProtection="1">
      <alignment horizontal="center" vertical="top"/>
      <protection locked="0"/>
    </xf>
    <xf numFmtId="2" fontId="45" fillId="0" borderId="6" xfId="1" applyNumberFormat="1" applyFont="1" applyBorder="1" applyAlignment="1" applyProtection="1">
      <alignment horizontal="center" vertical="top"/>
      <protection locked="0"/>
    </xf>
    <xf numFmtId="2" fontId="6" fillId="0" borderId="37" xfId="1" applyNumberFormat="1" applyFont="1" applyBorder="1" applyAlignment="1" applyProtection="1">
      <alignment horizontal="right"/>
      <protection locked="0"/>
    </xf>
    <xf numFmtId="0" fontId="45" fillId="28" borderId="8" xfId="3" applyFont="1" applyFill="1" applyBorder="1" applyAlignment="1" applyProtection="1">
      <alignment horizontal="left" vertical="center" wrapText="1"/>
    </xf>
    <xf numFmtId="4" fontId="46" fillId="28" borderId="8" xfId="14253" applyNumberFormat="1" applyFont="1" applyFill="1" applyBorder="1" applyAlignment="1" applyProtection="1">
      <alignment horizontal="center" vertical="center"/>
    </xf>
    <xf numFmtId="4" fontId="45" fillId="28" borderId="8" xfId="1" applyNumberFormat="1" applyFont="1" applyFill="1" applyBorder="1" applyAlignment="1" applyProtection="1">
      <alignment horizontal="center" vertical="center"/>
    </xf>
    <xf numFmtId="0" fontId="25" fillId="0" borderId="8" xfId="3" applyFont="1" applyFill="1" applyBorder="1" applyAlignment="1" applyProtection="1">
      <alignment horizontal="left" vertical="center" wrapText="1"/>
    </xf>
    <xf numFmtId="0" fontId="25" fillId="0" borderId="8" xfId="3" applyFont="1" applyFill="1" applyBorder="1" applyAlignment="1" applyProtection="1">
      <alignment horizontal="center" vertical="center"/>
    </xf>
    <xf numFmtId="4" fontId="25" fillId="0" borderId="9" xfId="3" applyNumberFormat="1" applyFont="1" applyFill="1" applyBorder="1" applyAlignment="1" applyProtection="1">
      <alignment horizontal="center" vertical="center"/>
    </xf>
    <xf numFmtId="4" fontId="47" fillId="0" borderId="8" xfId="14253" applyNumberFormat="1" applyFont="1" applyFill="1" applyBorder="1" applyAlignment="1" applyProtection="1">
      <alignment horizontal="center" vertical="center"/>
    </xf>
    <xf numFmtId="4" fontId="45" fillId="28" borderId="32" xfId="3" applyNumberFormat="1" applyFont="1" applyFill="1" applyBorder="1" applyAlignment="1" applyProtection="1">
      <alignment horizontal="center" vertical="center"/>
    </xf>
    <xf numFmtId="49" fontId="45" fillId="5" borderId="29" xfId="3" applyNumberFormat="1" applyFont="1" applyFill="1" applyBorder="1" applyAlignment="1" applyProtection="1">
      <alignment horizontal="center" vertical="center"/>
    </xf>
    <xf numFmtId="0" fontId="45" fillId="5" borderId="8" xfId="3" applyFont="1" applyFill="1" applyBorder="1" applyAlignment="1" applyProtection="1">
      <alignment horizontal="left" vertical="center" wrapText="1"/>
    </xf>
    <xf numFmtId="0" fontId="45" fillId="5" borderId="8" xfId="3" applyFont="1" applyFill="1" applyBorder="1" applyAlignment="1" applyProtection="1">
      <alignment horizontal="center" vertical="center"/>
    </xf>
    <xf numFmtId="49" fontId="25" fillId="0" borderId="29" xfId="3" applyNumberFormat="1" applyFont="1" applyFill="1" applyBorder="1" applyAlignment="1" applyProtection="1">
      <alignment horizontal="center" vertical="center"/>
    </xf>
    <xf numFmtId="4" fontId="25" fillId="0" borderId="8" xfId="3" applyNumberFormat="1" applyFont="1" applyFill="1" applyBorder="1" applyAlignment="1" applyProtection="1">
      <alignment horizontal="center" vertical="center"/>
    </xf>
    <xf numFmtId="49" fontId="48" fillId="0" borderId="29" xfId="3" applyNumberFormat="1" applyFont="1" applyFill="1" applyBorder="1" applyAlignment="1" applyProtection="1">
      <alignment horizontal="center" vertical="center"/>
    </xf>
    <xf numFmtId="0" fontId="48" fillId="0" borderId="8" xfId="3" applyFont="1" applyFill="1" applyBorder="1" applyAlignment="1" applyProtection="1">
      <alignment horizontal="left" vertical="center" wrapText="1"/>
    </xf>
    <xf numFmtId="0" fontId="48" fillId="0" borderId="8" xfId="3" applyFont="1" applyFill="1" applyBorder="1" applyAlignment="1" applyProtection="1">
      <alignment horizontal="center" vertical="center"/>
    </xf>
    <xf numFmtId="4" fontId="48" fillId="0" borderId="9" xfId="3" applyNumberFormat="1" applyFont="1" applyFill="1" applyBorder="1" applyAlignment="1" applyProtection="1">
      <alignment horizontal="center" vertical="center"/>
    </xf>
    <xf numFmtId="0" fontId="48" fillId="0" borderId="21" xfId="0" applyFont="1" applyFill="1" applyBorder="1" applyAlignment="1" applyProtection="1">
      <alignment horizontal="left" vertical="center" wrapText="1"/>
    </xf>
    <xf numFmtId="0" fontId="47" fillId="0" borderId="9" xfId="14254" applyFont="1" applyFill="1" applyBorder="1" applyAlignment="1" applyProtection="1">
      <alignment vertical="center" wrapText="1"/>
    </xf>
    <xf numFmtId="0" fontId="48" fillId="0" borderId="23" xfId="0" applyFont="1" applyFill="1" applyBorder="1" applyAlignment="1" applyProtection="1">
      <alignment horizontal="left" vertical="center" wrapText="1"/>
    </xf>
    <xf numFmtId="0" fontId="45" fillId="5" borderId="29" xfId="0" applyFont="1" applyFill="1" applyBorder="1" applyAlignment="1" applyProtection="1">
      <alignment horizontal="center" vertical="center"/>
    </xf>
    <xf numFmtId="0" fontId="45" fillId="5" borderId="8" xfId="0" applyFont="1" applyFill="1" applyBorder="1" applyAlignment="1" applyProtection="1">
      <alignment vertical="center" wrapText="1"/>
    </xf>
    <xf numFmtId="0" fontId="45" fillId="5" borderId="8" xfId="0" applyFont="1" applyFill="1" applyBorder="1" applyAlignment="1" applyProtection="1">
      <alignment horizontal="center" vertical="center"/>
    </xf>
    <xf numFmtId="4" fontId="45" fillId="5" borderId="32" xfId="11495" applyNumberFormat="1" applyFont="1" applyFill="1" applyBorder="1" applyAlignment="1" applyProtection="1">
      <alignment horizontal="center" vertical="center"/>
    </xf>
    <xf numFmtId="0" fontId="25" fillId="27" borderId="8" xfId="3" applyFont="1" applyFill="1" applyBorder="1" applyAlignment="1" applyProtection="1">
      <alignment horizontal="center" vertical="center"/>
    </xf>
    <xf numFmtId="4" fontId="48" fillId="0" borderId="8" xfId="3" applyNumberFormat="1" applyFont="1" applyFill="1" applyBorder="1" applyAlignment="1" applyProtection="1">
      <alignment horizontal="center" vertical="center"/>
    </xf>
    <xf numFmtId="0" fontId="25" fillId="0" borderId="20" xfId="3" applyFont="1" applyFill="1" applyBorder="1" applyAlignment="1" applyProtection="1">
      <alignment horizontal="left" vertical="center" wrapText="1"/>
    </xf>
    <xf numFmtId="4" fontId="45" fillId="5" borderId="32" xfId="1" applyNumberFormat="1" applyFont="1" applyFill="1" applyBorder="1" applyAlignment="1" applyProtection="1">
      <alignment horizontal="center" vertical="center"/>
    </xf>
    <xf numFmtId="0" fontId="48" fillId="0" borderId="9" xfId="14254" applyFont="1" applyFill="1" applyBorder="1" applyAlignment="1" applyProtection="1">
      <alignment vertical="center" wrapText="1"/>
    </xf>
    <xf numFmtId="4" fontId="45" fillId="0" borderId="32" xfId="1" applyNumberFormat="1" applyFont="1" applyFill="1" applyBorder="1" applyAlignment="1" applyProtection="1">
      <alignment horizontal="center" vertical="center"/>
    </xf>
    <xf numFmtId="0" fontId="49" fillId="0" borderId="21" xfId="0" applyFont="1" applyFill="1" applyBorder="1" applyAlignment="1" applyProtection="1">
      <alignment horizontal="left" vertical="center" wrapText="1"/>
    </xf>
    <xf numFmtId="49" fontId="45" fillId="0" borderId="29" xfId="3" applyNumberFormat="1" applyFont="1" applyFill="1" applyBorder="1" applyAlignment="1" applyProtection="1">
      <alignment horizontal="center" vertical="center"/>
    </xf>
    <xf numFmtId="0" fontId="49" fillId="0" borderId="24" xfId="0" applyFont="1" applyFill="1" applyBorder="1" applyAlignment="1" applyProtection="1">
      <alignment horizontal="left" vertical="center" wrapText="1"/>
    </xf>
    <xf numFmtId="0" fontId="49" fillId="0" borderId="22" xfId="0" applyFont="1" applyFill="1" applyBorder="1" applyAlignment="1" applyProtection="1">
      <alignment horizontal="left" vertical="center" wrapText="1"/>
    </xf>
    <xf numFmtId="0" fontId="25" fillId="0" borderId="0" xfId="3" applyFont="1" applyFill="1" applyBorder="1" applyAlignment="1" applyProtection="1">
      <alignment horizontal="left" vertical="center" wrapText="1"/>
    </xf>
    <xf numFmtId="0" fontId="45" fillId="0" borderId="8" xfId="3" applyFont="1" applyFill="1" applyBorder="1" applyAlignment="1" applyProtection="1">
      <alignment horizontal="left" vertical="center" wrapText="1"/>
    </xf>
    <xf numFmtId="0" fontId="45" fillId="0" borderId="8" xfId="3" applyFont="1" applyFill="1" applyBorder="1" applyAlignment="1" applyProtection="1">
      <alignment horizontal="center" vertical="center"/>
    </xf>
    <xf numFmtId="4" fontId="45" fillId="0" borderId="8" xfId="3" applyNumberFormat="1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left" vertical="center" wrapText="1"/>
    </xf>
    <xf numFmtId="0" fontId="25" fillId="0" borderId="7" xfId="3" applyFont="1" applyFill="1" applyBorder="1" applyAlignment="1" applyProtection="1">
      <alignment horizontal="center" vertical="center"/>
    </xf>
    <xf numFmtId="0" fontId="25" fillId="27" borderId="8" xfId="3" applyFont="1" applyFill="1" applyBorder="1" applyAlignment="1" applyProtection="1">
      <alignment horizontal="left" vertical="center" wrapText="1"/>
    </xf>
    <xf numFmtId="0" fontId="45" fillId="28" borderId="34" xfId="3" applyFont="1" applyFill="1" applyBorder="1" applyAlignment="1" applyProtection="1">
      <alignment horizontal="left" vertical="center" wrapText="1"/>
    </xf>
    <xf numFmtId="4" fontId="46" fillId="28" borderId="34" xfId="14253" applyNumberFormat="1" applyFont="1" applyFill="1" applyBorder="1" applyAlignment="1" applyProtection="1">
      <alignment horizontal="center" vertical="center"/>
    </xf>
    <xf numFmtId="4" fontId="5" fillId="4" borderId="8" xfId="11495" applyNumberFormat="1" applyFont="1" applyFill="1" applyBorder="1" applyAlignment="1">
      <alignment horizontal="center" vertical="center"/>
    </xf>
    <xf numFmtId="164" fontId="5" fillId="4" borderId="8" xfId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164" fontId="6" fillId="0" borderId="5" xfId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6" fillId="0" borderId="6" xfId="1" applyFont="1" applyBorder="1" applyAlignment="1">
      <alignment horizontal="center"/>
    </xf>
    <xf numFmtId="164" fontId="7" fillId="0" borderId="5" xfId="1" applyFont="1" applyBorder="1" applyAlignment="1">
      <alignment horizontal="center" vertical="top"/>
    </xf>
    <xf numFmtId="164" fontId="7" fillId="0" borderId="0" xfId="1" applyFont="1" applyBorder="1" applyAlignment="1">
      <alignment horizontal="center" vertical="top"/>
    </xf>
    <xf numFmtId="49" fontId="5" fillId="4" borderId="8" xfId="3" applyNumberFormat="1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 vertical="center"/>
    </xf>
    <xf numFmtId="4" fontId="5" fillId="4" borderId="8" xfId="1" applyNumberFormat="1" applyFont="1" applyFill="1" applyBorder="1" applyAlignment="1">
      <alignment horizontal="center" vertical="center"/>
    </xf>
    <xf numFmtId="4" fontId="45" fillId="4" borderId="28" xfId="11495" applyNumberFormat="1" applyFont="1" applyFill="1" applyBorder="1" applyAlignment="1" applyProtection="1">
      <alignment horizontal="center" vertical="center" wrapText="1"/>
    </xf>
    <xf numFmtId="4" fontId="45" fillId="4" borderId="30" xfId="11495" applyNumberFormat="1" applyFont="1" applyFill="1" applyBorder="1" applyAlignment="1" applyProtection="1">
      <alignment horizontal="center" vertical="center" wrapText="1"/>
    </xf>
    <xf numFmtId="2" fontId="5" fillId="0" borderId="2" xfId="1" applyNumberFormat="1" applyFont="1" applyBorder="1" applyAlignment="1" applyProtection="1">
      <alignment horizontal="left"/>
      <protection locked="0"/>
    </xf>
    <xf numFmtId="2" fontId="5" fillId="0" borderId="3" xfId="1" applyNumberFormat="1" applyFont="1" applyBorder="1" applyAlignment="1" applyProtection="1">
      <alignment horizontal="left"/>
      <protection locked="0"/>
    </xf>
    <xf numFmtId="2" fontId="5" fillId="0" borderId="4" xfId="1" applyNumberFormat="1" applyFont="1" applyBorder="1" applyAlignment="1" applyProtection="1">
      <alignment horizontal="left"/>
      <protection locked="0"/>
    </xf>
    <xf numFmtId="2" fontId="6" fillId="0" borderId="5" xfId="1" applyNumberFormat="1" applyFont="1" applyBorder="1" applyAlignment="1" applyProtection="1">
      <alignment horizontal="center"/>
      <protection locked="0"/>
    </xf>
    <xf numFmtId="2" fontId="6" fillId="0" borderId="0" xfId="1" applyNumberFormat="1" applyFont="1" applyBorder="1" applyAlignment="1" applyProtection="1">
      <alignment horizontal="center"/>
      <protection locked="0"/>
    </xf>
    <xf numFmtId="2" fontId="6" fillId="0" borderId="6" xfId="1" applyNumberFormat="1" applyFont="1" applyBorder="1" applyAlignment="1" applyProtection="1">
      <alignment horizontal="center"/>
      <protection locked="0"/>
    </xf>
    <xf numFmtId="2" fontId="44" fillId="0" borderId="5" xfId="1" applyNumberFormat="1" applyFont="1" applyBorder="1" applyAlignment="1" applyProtection="1">
      <alignment horizontal="left"/>
      <protection locked="0"/>
    </xf>
    <xf numFmtId="2" fontId="44" fillId="0" borderId="0" xfId="1" applyNumberFormat="1" applyFont="1" applyBorder="1" applyAlignment="1" applyProtection="1">
      <alignment horizontal="left"/>
      <protection locked="0"/>
    </xf>
    <xf numFmtId="2" fontId="44" fillId="0" borderId="6" xfId="1" applyNumberFormat="1" applyFont="1" applyBorder="1" applyAlignment="1" applyProtection="1">
      <alignment horizontal="left"/>
      <protection locked="0"/>
    </xf>
    <xf numFmtId="2" fontId="45" fillId="4" borderId="25" xfId="3" applyNumberFormat="1" applyFont="1" applyFill="1" applyBorder="1" applyAlignment="1" applyProtection="1">
      <alignment horizontal="center" vertical="center"/>
    </xf>
    <xf numFmtId="2" fontId="45" fillId="4" borderId="29" xfId="3" applyNumberFormat="1" applyFont="1" applyFill="1" applyBorder="1" applyAlignment="1" applyProtection="1">
      <alignment horizontal="center" vertical="center"/>
    </xf>
    <xf numFmtId="2" fontId="45" fillId="4" borderId="26" xfId="3" applyNumberFormat="1" applyFont="1" applyFill="1" applyBorder="1" applyAlignment="1" applyProtection="1">
      <alignment horizontal="center" vertical="center" wrapText="1"/>
    </xf>
    <xf numFmtId="2" fontId="45" fillId="4" borderId="8" xfId="3" applyNumberFormat="1" applyFont="1" applyFill="1" applyBorder="1" applyAlignment="1" applyProtection="1">
      <alignment horizontal="center" vertical="center" wrapText="1"/>
    </xf>
    <xf numFmtId="2" fontId="45" fillId="4" borderId="26" xfId="3" applyNumberFormat="1" applyFont="1" applyFill="1" applyBorder="1" applyAlignment="1" applyProtection="1">
      <alignment horizontal="center" vertical="center"/>
    </xf>
    <xf numFmtId="2" fontId="45" fillId="4" borderId="8" xfId="3" applyNumberFormat="1" applyFont="1" applyFill="1" applyBorder="1" applyAlignment="1" applyProtection="1">
      <alignment horizontal="center" vertical="center"/>
    </xf>
    <xf numFmtId="4" fontId="45" fillId="4" borderId="26" xfId="1" applyNumberFormat="1" applyFont="1" applyFill="1" applyBorder="1" applyAlignment="1" applyProtection="1">
      <alignment horizontal="center" vertical="center"/>
    </xf>
    <xf numFmtId="4" fontId="45" fillId="4" borderId="8" xfId="1" applyNumberFormat="1" applyFont="1" applyFill="1" applyBorder="1" applyAlignment="1" applyProtection="1">
      <alignment horizontal="center" vertical="center"/>
    </xf>
    <xf numFmtId="4" fontId="45" fillId="4" borderId="27" xfId="1" applyNumberFormat="1" applyFont="1" applyFill="1" applyBorder="1" applyAlignment="1" applyProtection="1">
      <alignment horizontal="center" vertical="center" wrapText="1"/>
    </xf>
    <xf numFmtId="4" fontId="45" fillId="4" borderId="7" xfId="1" applyNumberFormat="1" applyFont="1" applyFill="1" applyBorder="1" applyAlignment="1" applyProtection="1">
      <alignment horizontal="center" vertical="center" wrapText="1"/>
    </xf>
    <xf numFmtId="2" fontId="45" fillId="0" borderId="5" xfId="1" applyNumberFormat="1" applyFont="1" applyBorder="1" applyAlignment="1" applyProtection="1">
      <alignment horizontal="center" vertical="top"/>
      <protection locked="0"/>
    </xf>
    <xf numFmtId="2" fontId="45" fillId="0" borderId="0" xfId="1" applyNumberFormat="1" applyFont="1" applyBorder="1" applyAlignment="1" applyProtection="1">
      <alignment horizontal="center" vertical="top"/>
      <protection locked="0"/>
    </xf>
    <xf numFmtId="2" fontId="45" fillId="0" borderId="6" xfId="1" applyNumberFormat="1" applyFont="1" applyBorder="1" applyAlignment="1" applyProtection="1">
      <alignment horizontal="center" vertical="top"/>
      <protection locked="0"/>
    </xf>
    <xf numFmtId="49" fontId="6" fillId="0" borderId="38" xfId="1" applyNumberFormat="1" applyFont="1" applyFill="1" applyBorder="1" applyAlignment="1" applyProtection="1">
      <alignment horizontal="center"/>
      <protection locked="0"/>
    </xf>
  </cellXfs>
  <cellStyles count="14304">
    <cellStyle name="20% - Ênfase1 2" xfId="7"/>
    <cellStyle name="20% - Ênfase1 2 3" xfId="8"/>
    <cellStyle name="20% - Ênfase1 2 3 2" xfId="9"/>
    <cellStyle name="20% - Ênfase1 2 4" xfId="10"/>
    <cellStyle name="20% - Ênfase1 2 4 2" xfId="11"/>
    <cellStyle name="20% - Ênfase1 2 5" xfId="12"/>
    <cellStyle name="20% - Ênfase1 2 5 2" xfId="13"/>
    <cellStyle name="20% - Ênfase1 2 6" xfId="14"/>
    <cellStyle name="20% - Ênfase1 2 6 2" xfId="15"/>
    <cellStyle name="20% - Ênfase1 2 7" xfId="16"/>
    <cellStyle name="20% - Ênfase1 2 7 2" xfId="17"/>
    <cellStyle name="20% - Ênfase1 3" xfId="18"/>
    <cellStyle name="20% - Ênfase1 4" xfId="19"/>
    <cellStyle name="20% - Ênfase1 5" xfId="20"/>
    <cellStyle name="20% - Ênfase2 2" xfId="21"/>
    <cellStyle name="20% - Ênfase2 2 2" xfId="22"/>
    <cellStyle name="20% - Ênfase2 2 2 2" xfId="23"/>
    <cellStyle name="20% - Ênfase2 2 3" xfId="24"/>
    <cellStyle name="20% - Ênfase2 2 3 2" xfId="25"/>
    <cellStyle name="20% - Ênfase2 2 4" xfId="26"/>
    <cellStyle name="20% - Ênfase2 2 4 2" xfId="27"/>
    <cellStyle name="20% - Ênfase2 2 5" xfId="28"/>
    <cellStyle name="20% - Ênfase2 2 5 2" xfId="29"/>
    <cellStyle name="20% - Ênfase2 2 6" xfId="30"/>
    <cellStyle name="20% - Ênfase2 2 6 2" xfId="31"/>
    <cellStyle name="20% - Ênfase2 2 7" xfId="32"/>
    <cellStyle name="20% - Ênfase2 2 7 2" xfId="33"/>
    <cellStyle name="20% - Ênfase2 3" xfId="34"/>
    <cellStyle name="20% - Ênfase2 4" xfId="35"/>
    <cellStyle name="20% - Ênfase2 5" xfId="36"/>
    <cellStyle name="20% - Ênfase3 2" xfId="37"/>
    <cellStyle name="20% - Ênfase3 2 2" xfId="38"/>
    <cellStyle name="20% - Ênfase3 2 2 2" xfId="39"/>
    <cellStyle name="20% - Ênfase3 2 3" xfId="40"/>
    <cellStyle name="20% - Ênfase3 2 3 2" xfId="41"/>
    <cellStyle name="20% - Ênfase3 2 4" xfId="42"/>
    <cellStyle name="20% - Ênfase3 2 4 2" xfId="43"/>
    <cellStyle name="20% - Ênfase3 2 5" xfId="44"/>
    <cellStyle name="20% - Ênfase3 2 5 2" xfId="45"/>
    <cellStyle name="20% - Ênfase3 2 6" xfId="46"/>
    <cellStyle name="20% - Ênfase3 2 6 2" xfId="47"/>
    <cellStyle name="20% - Ênfase3 2 7" xfId="48"/>
    <cellStyle name="20% - Ênfase3 2 7 2" xfId="49"/>
    <cellStyle name="20% - Ênfase3 3" xfId="50"/>
    <cellStyle name="20% - Ênfase3 4" xfId="51"/>
    <cellStyle name="20% - Ênfase3 5" xfId="52"/>
    <cellStyle name="20% - Ênfase4 2" xfId="53"/>
    <cellStyle name="20% - Ênfase4 2 2" xfId="54"/>
    <cellStyle name="20% - Ênfase4 2 2 2" xfId="55"/>
    <cellStyle name="20% - Ênfase4 2 3" xfId="56"/>
    <cellStyle name="20% - Ênfase4 2 3 2" xfId="57"/>
    <cellStyle name="20% - Ênfase4 2 4" xfId="58"/>
    <cellStyle name="20% - Ênfase4 2 4 2" xfId="59"/>
    <cellStyle name="20% - Ênfase4 2 5" xfId="60"/>
    <cellStyle name="20% - Ênfase4 2 5 2" xfId="61"/>
    <cellStyle name="20% - Ênfase4 2 6" xfId="62"/>
    <cellStyle name="20% - Ênfase4 2 6 2" xfId="63"/>
    <cellStyle name="20% - Ênfase4 2 7" xfId="64"/>
    <cellStyle name="20% - Ênfase4 2 7 2" xfId="65"/>
    <cellStyle name="20% - Ênfase4 3" xfId="66"/>
    <cellStyle name="20% - Ênfase4 4" xfId="67"/>
    <cellStyle name="20% - Ênfase4 5" xfId="68"/>
    <cellStyle name="20% - Ênfase5 2" xfId="69"/>
    <cellStyle name="20% - Ênfase5 2 2" xfId="70"/>
    <cellStyle name="20% - Ênfase5 2 2 2" xfId="71"/>
    <cellStyle name="20% - Ênfase5 2 3" xfId="72"/>
    <cellStyle name="20% - Ênfase5 2 3 2" xfId="73"/>
    <cellStyle name="20% - Ênfase5 2 4" xfId="74"/>
    <cellStyle name="20% - Ênfase5 2 4 2" xfId="75"/>
    <cellStyle name="20% - Ênfase5 2 5" xfId="76"/>
    <cellStyle name="20% - Ênfase5 2 5 2" xfId="77"/>
    <cellStyle name="20% - Ênfase5 2 6" xfId="78"/>
    <cellStyle name="20% - Ênfase5 2 6 2" xfId="79"/>
    <cellStyle name="20% - Ênfase5 2 7" xfId="80"/>
    <cellStyle name="20% - Ênfase5 2 7 2" xfId="81"/>
    <cellStyle name="20% - Ênfase5 3" xfId="82"/>
    <cellStyle name="20% - Ênfase5 4" xfId="83"/>
    <cellStyle name="20% - Ênfase5 5" xfId="84"/>
    <cellStyle name="20% - Ênfase6 2" xfId="85"/>
    <cellStyle name="20% - Ênfase6 2 2" xfId="86"/>
    <cellStyle name="20% - Ênfase6 2 2 2" xfId="87"/>
    <cellStyle name="20% - Ênfase6 2 3" xfId="88"/>
    <cellStyle name="20% - Ênfase6 2 3 2" xfId="89"/>
    <cellStyle name="20% - Ênfase6 2 4" xfId="90"/>
    <cellStyle name="20% - Ênfase6 2 4 2" xfId="91"/>
    <cellStyle name="20% - Ênfase6 2 5" xfId="92"/>
    <cellStyle name="20% - Ênfase6 2 5 2" xfId="93"/>
    <cellStyle name="20% - Ênfase6 2 6" xfId="94"/>
    <cellStyle name="20% - Ênfase6 2 6 2" xfId="95"/>
    <cellStyle name="20% - Ênfase6 2 7" xfId="96"/>
    <cellStyle name="20% - Ênfase6 2 7 2" xfId="97"/>
    <cellStyle name="20% - Ênfase6 3" xfId="98"/>
    <cellStyle name="20% - Ênfase6 4" xfId="99"/>
    <cellStyle name="20% - Ênfase6 5" xfId="100"/>
    <cellStyle name="40% - Ênfase1 2" xfId="101"/>
    <cellStyle name="40% - Ênfase1 2 2" xfId="102"/>
    <cellStyle name="40% - Ênfase1 2 2 2" xfId="103"/>
    <cellStyle name="40% - Ênfase1 2 4" xfId="104"/>
    <cellStyle name="40% - Ênfase1 2 4 2" xfId="105"/>
    <cellStyle name="40% - Ênfase1 2 5" xfId="106"/>
    <cellStyle name="40% - Ênfase1 2 5 2" xfId="107"/>
    <cellStyle name="40% - Ênfase1 2 6" xfId="108"/>
    <cellStyle name="40% - Ênfase1 2 6 2" xfId="109"/>
    <cellStyle name="40% - Ênfase1 2 7" xfId="110"/>
    <cellStyle name="40% - Ênfase1 2 7 2" xfId="111"/>
    <cellStyle name="40% - Ênfase1 3" xfId="112"/>
    <cellStyle name="40% - Ênfase1 4" xfId="113"/>
    <cellStyle name="40% - Ênfase1 5" xfId="114"/>
    <cellStyle name="40% - Ênfase2 2" xfId="115"/>
    <cellStyle name="40% - Ênfase2 2 2" xfId="116"/>
    <cellStyle name="40% - Ênfase2 2 2 2" xfId="117"/>
    <cellStyle name="40% - Ênfase2 2 3" xfId="118"/>
    <cellStyle name="40% - Ênfase2 2 3 2" xfId="119"/>
    <cellStyle name="40% - Ênfase2 2 5" xfId="120"/>
    <cellStyle name="40% - Ênfase2 2 5 2" xfId="121"/>
    <cellStyle name="40% - Ênfase2 2 6" xfId="122"/>
    <cellStyle name="40% - Ênfase2 2 6 2" xfId="123"/>
    <cellStyle name="40% - Ênfase2 2 7" xfId="124"/>
    <cellStyle name="40% - Ênfase2 2 7 2" xfId="125"/>
    <cellStyle name="40% - Ênfase2 3" xfId="126"/>
    <cellStyle name="40% - Ênfase2 4" xfId="127"/>
    <cellStyle name="40% - Ênfase2 5" xfId="128"/>
    <cellStyle name="40% - Ênfase3 2" xfId="129"/>
    <cellStyle name="40% - Ênfase3 2 2" xfId="130"/>
    <cellStyle name="40% - Ênfase3 2 2 2" xfId="131"/>
    <cellStyle name="40% - Ênfase3 2 3" xfId="132"/>
    <cellStyle name="40% - Ênfase3 2 3 2" xfId="133"/>
    <cellStyle name="40% - Ênfase3 2 4" xfId="134"/>
    <cellStyle name="40% - Ênfase3 2 4 2" xfId="135"/>
    <cellStyle name="40% - Ênfase3 2 5" xfId="136"/>
    <cellStyle name="40% - Ênfase3 2 5 2" xfId="137"/>
    <cellStyle name="40% - Ênfase3 2 6" xfId="138"/>
    <cellStyle name="40% - Ênfase3 2 6 2" xfId="139"/>
    <cellStyle name="40% - Ênfase3 2 7" xfId="140"/>
    <cellStyle name="40% - Ênfase3 2 7 2" xfId="141"/>
    <cellStyle name="40% - Ênfase3 3" xfId="142"/>
    <cellStyle name="40% - Ênfase3 4" xfId="143"/>
    <cellStyle name="40% - Ênfase3 5" xfId="144"/>
    <cellStyle name="40% - Ênfase4 2" xfId="145"/>
    <cellStyle name="40% - Ênfase4 2 2" xfId="146"/>
    <cellStyle name="40% - Ênfase4 2 2 2" xfId="147"/>
    <cellStyle name="40% - Ênfase4 2 3" xfId="148"/>
    <cellStyle name="40% - Ênfase4 2 3 2" xfId="149"/>
    <cellStyle name="40% - Ênfase4 2 4" xfId="150"/>
    <cellStyle name="40% - Ênfase4 2 4 2" xfId="151"/>
    <cellStyle name="40% - Ênfase4 2 5" xfId="152"/>
    <cellStyle name="40% - Ênfase4 2 5 2" xfId="153"/>
    <cellStyle name="40% - Ênfase4 2 6" xfId="154"/>
    <cellStyle name="40% - Ênfase4 2 6 2" xfId="155"/>
    <cellStyle name="40% - Ênfase4 2 7" xfId="156"/>
    <cellStyle name="40% - Ênfase4 2 7 2" xfId="157"/>
    <cellStyle name="40% - Ênfase4 3" xfId="158"/>
    <cellStyle name="40% - Ênfase4 4" xfId="159"/>
    <cellStyle name="40% - Ênfase4 5" xfId="160"/>
    <cellStyle name="40% - Ênfase5 2" xfId="161"/>
    <cellStyle name="40% - Ênfase5 2 2" xfId="162"/>
    <cellStyle name="40% - Ênfase5 2 2 2" xfId="163"/>
    <cellStyle name="40% - Ênfase5 2 3" xfId="164"/>
    <cellStyle name="40% - Ênfase5 2 3 2" xfId="165"/>
    <cellStyle name="40% - Ênfase5 2 4" xfId="166"/>
    <cellStyle name="40% - Ênfase5 2 4 2" xfId="167"/>
    <cellStyle name="40% - Ênfase5 2 5" xfId="168"/>
    <cellStyle name="40% - Ênfase5 2 5 2" xfId="169"/>
    <cellStyle name="40% - Ênfase5 2 6" xfId="170"/>
    <cellStyle name="40% - Ênfase5 2 6 2" xfId="171"/>
    <cellStyle name="40% - Ênfase5 2 7" xfId="172"/>
    <cellStyle name="40% - Ênfase5 2 7 2" xfId="173"/>
    <cellStyle name="40% - Ênfase5 3" xfId="174"/>
    <cellStyle name="40% - Ênfase5 4" xfId="175"/>
    <cellStyle name="40% - Ênfase5 5" xfId="176"/>
    <cellStyle name="40% - Ênfase6 2" xfId="177"/>
    <cellStyle name="40% - Ênfase6 2 2" xfId="178"/>
    <cellStyle name="40% - Ênfase6 2 2 2" xfId="179"/>
    <cellStyle name="40% - Ênfase6 2 3" xfId="180"/>
    <cellStyle name="40% - Ênfase6 2 3 2" xfId="181"/>
    <cellStyle name="40% - Ênfase6 2 4" xfId="182"/>
    <cellStyle name="40% - Ênfase6 2 4 2" xfId="183"/>
    <cellStyle name="40% - Ênfase6 2 5" xfId="184"/>
    <cellStyle name="40% - Ênfase6 2 5 2" xfId="185"/>
    <cellStyle name="40% - Ênfase6 2 6" xfId="186"/>
    <cellStyle name="40% - Ênfase6 2 6 2" xfId="187"/>
    <cellStyle name="40% - Ênfase6 2 7" xfId="188"/>
    <cellStyle name="40% - Ênfase6 2 7 2" xfId="189"/>
    <cellStyle name="40% - Ênfase6 3" xfId="190"/>
    <cellStyle name="40% - Ênfase6 4" xfId="191"/>
    <cellStyle name="40% - Ênfase6 5" xfId="192"/>
    <cellStyle name="60% - Ênfase1 2" xfId="193"/>
    <cellStyle name="60% - Ênfase1 2 2" xfId="194"/>
    <cellStyle name="60% - Ênfase1 2 3" xfId="195"/>
    <cellStyle name="60% - Ênfase1 2 4" xfId="196"/>
    <cellStyle name="60% - Ênfase1 2 5" xfId="197"/>
    <cellStyle name="60% - Ênfase1 2 6" xfId="198"/>
    <cellStyle name="60% - Ênfase1 2 7" xfId="199"/>
    <cellStyle name="60% - Ênfase1 3" xfId="200"/>
    <cellStyle name="60% - Ênfase1 4" xfId="201"/>
    <cellStyle name="60% - Ênfase1 5" xfId="202"/>
    <cellStyle name="60% - Ênfase2 2" xfId="203"/>
    <cellStyle name="60% - Ênfase2 2 2" xfId="204"/>
    <cellStyle name="60% - Ênfase2 2 3" xfId="205"/>
    <cellStyle name="60% - Ênfase2 2 4" xfId="206"/>
    <cellStyle name="60% - Ênfase2 2 5" xfId="207"/>
    <cellStyle name="60% - Ênfase2 2 6" xfId="208"/>
    <cellStyle name="60% - Ênfase2 2 7" xfId="209"/>
    <cellStyle name="60% - Ênfase2 3" xfId="210"/>
    <cellStyle name="60% - Ênfase2 4" xfId="211"/>
    <cellStyle name="60% - Ênfase2 5" xfId="212"/>
    <cellStyle name="60% - Ênfase3 2" xfId="213"/>
    <cellStyle name="60% - Ênfase3 2 2" xfId="214"/>
    <cellStyle name="60% - Ênfase3 2 3" xfId="215"/>
    <cellStyle name="60% - Ênfase3 2 4" xfId="216"/>
    <cellStyle name="60% - Ênfase3 2 5" xfId="217"/>
    <cellStyle name="60% - Ênfase3 2 6" xfId="218"/>
    <cellStyle name="60% - Ênfase3 2 7" xfId="219"/>
    <cellStyle name="60% - Ênfase3 3" xfId="220"/>
    <cellStyle name="60% - Ênfase3 4" xfId="221"/>
    <cellStyle name="60% - Ênfase3 5" xfId="222"/>
    <cellStyle name="60% - Ênfase4 2" xfId="223"/>
    <cellStyle name="60% - Ênfase4 2 2" xfId="224"/>
    <cellStyle name="60% - Ênfase4 2 3" xfId="225"/>
    <cellStyle name="60% - Ênfase4 2 4" xfId="226"/>
    <cellStyle name="60% - Ênfase4 2 5" xfId="227"/>
    <cellStyle name="60% - Ênfase4 2 6" xfId="228"/>
    <cellStyle name="60% - Ênfase4 2 7" xfId="229"/>
    <cellStyle name="60% - Ênfase4 3" xfId="230"/>
    <cellStyle name="60% - Ênfase4 4" xfId="231"/>
    <cellStyle name="60% - Ênfase4 5" xfId="232"/>
    <cellStyle name="60% - Ênfase5 2" xfId="233"/>
    <cellStyle name="60% - Ênfase5 2 2" xfId="234"/>
    <cellStyle name="60% - Ênfase5 2 3" xfId="235"/>
    <cellStyle name="60% - Ênfase5 2 4" xfId="236"/>
    <cellStyle name="60% - Ênfase5 2 5" xfId="237"/>
    <cellStyle name="60% - Ênfase5 2 6" xfId="238"/>
    <cellStyle name="60% - Ênfase5 2 7" xfId="239"/>
    <cellStyle name="60% - Ênfase5 3" xfId="240"/>
    <cellStyle name="60% - Ênfase5 4" xfId="241"/>
    <cellStyle name="60% - Ênfase5 5" xfId="242"/>
    <cellStyle name="60% - Ênfase6 2" xfId="243"/>
    <cellStyle name="60% - Ênfase6 2 2" xfId="244"/>
    <cellStyle name="60% - Ênfase6 2 3" xfId="245"/>
    <cellStyle name="60% - Ênfase6 2 4" xfId="246"/>
    <cellStyle name="60% - Ênfase6 2 5" xfId="247"/>
    <cellStyle name="60% - Ênfase6 2 6" xfId="248"/>
    <cellStyle name="60% - Ênfase6 2 7" xfId="249"/>
    <cellStyle name="60% - Ênfase6 3" xfId="250"/>
    <cellStyle name="60% - Ênfase6 4" xfId="251"/>
    <cellStyle name="60% - Ênfase6 5" xfId="252"/>
    <cellStyle name="Alterar descrição" xfId="253"/>
    <cellStyle name="Bom 2" xfId="254"/>
    <cellStyle name="Bom 3" xfId="255"/>
    <cellStyle name="Bom 4" xfId="256"/>
    <cellStyle name="Cálculo 2" xfId="257"/>
    <cellStyle name="Cálculo 2 10" xfId="258"/>
    <cellStyle name="Cálculo 2 10 2" xfId="259"/>
    <cellStyle name="Cálculo 2 11" xfId="260"/>
    <cellStyle name="Cálculo 2 11 2" xfId="261"/>
    <cellStyle name="Cálculo 2 12" xfId="262"/>
    <cellStyle name="Cálculo 2 12 2" xfId="263"/>
    <cellStyle name="Cálculo 2 13" xfId="264"/>
    <cellStyle name="Cálculo 2 13 2" xfId="265"/>
    <cellStyle name="Cálculo 2 14" xfId="266"/>
    <cellStyle name="Cálculo 2 14 2" xfId="267"/>
    <cellStyle name="Cálculo 2 15" xfId="268"/>
    <cellStyle name="Cálculo 2 15 2" xfId="269"/>
    <cellStyle name="Cálculo 2 16" xfId="270"/>
    <cellStyle name="Cálculo 2 16 2" xfId="271"/>
    <cellStyle name="Cálculo 2 17" xfId="272"/>
    <cellStyle name="Cálculo 2 17 2" xfId="273"/>
    <cellStyle name="Cálculo 2 18" xfId="274"/>
    <cellStyle name="Cálculo 2 18 2" xfId="275"/>
    <cellStyle name="Cálculo 2 19" xfId="276"/>
    <cellStyle name="Cálculo 2 19 2" xfId="277"/>
    <cellStyle name="Cálculo 2 2" xfId="278"/>
    <cellStyle name="Cálculo 2 2 10" xfId="279"/>
    <cellStyle name="Cálculo 2 2 10 2" xfId="280"/>
    <cellStyle name="Cálculo 2 2 11" xfId="281"/>
    <cellStyle name="Cálculo 2 2 11 2" xfId="282"/>
    <cellStyle name="Cálculo 2 2 12" xfId="283"/>
    <cellStyle name="Cálculo 2 2 12 2" xfId="284"/>
    <cellStyle name="Cálculo 2 2 13" xfId="285"/>
    <cellStyle name="Cálculo 2 2 13 2" xfId="286"/>
    <cellStyle name="Cálculo 2 2 14" xfId="287"/>
    <cellStyle name="Cálculo 2 2 14 2" xfId="288"/>
    <cellStyle name="Cálculo 2 2 15" xfId="289"/>
    <cellStyle name="Cálculo 2 2 15 2" xfId="290"/>
    <cellStyle name="Cálculo 2 2 16" xfId="291"/>
    <cellStyle name="Cálculo 2 2 16 2" xfId="292"/>
    <cellStyle name="Cálculo 2 2 17" xfId="293"/>
    <cellStyle name="Cálculo 2 2 17 2" xfId="294"/>
    <cellStyle name="Cálculo 2 2 18" xfId="295"/>
    <cellStyle name="Cálculo 2 2 18 2" xfId="296"/>
    <cellStyle name="Cálculo 2 2 19" xfId="297"/>
    <cellStyle name="Cálculo 2 2 19 2" xfId="298"/>
    <cellStyle name="Cálculo 2 2 2" xfId="299"/>
    <cellStyle name="Cálculo 2 2 2 10" xfId="300"/>
    <cellStyle name="Cálculo 2 2 2 10 2" xfId="301"/>
    <cellStyle name="Cálculo 2 2 2 11" xfId="302"/>
    <cellStyle name="Cálculo 2 2 2 11 2" xfId="303"/>
    <cellStyle name="Cálculo 2 2 2 12" xfId="304"/>
    <cellStyle name="Cálculo 2 2 2 12 2" xfId="305"/>
    <cellStyle name="Cálculo 2 2 2 13" xfId="306"/>
    <cellStyle name="Cálculo 2 2 2 13 2" xfId="307"/>
    <cellStyle name="Cálculo 2 2 2 14" xfId="308"/>
    <cellStyle name="Cálculo 2 2 2 14 2" xfId="309"/>
    <cellStyle name="Cálculo 2 2 2 15" xfId="310"/>
    <cellStyle name="Cálculo 2 2 2 15 2" xfId="311"/>
    <cellStyle name="Cálculo 2 2 2 16" xfId="312"/>
    <cellStyle name="Cálculo 2 2 2 2" xfId="313"/>
    <cellStyle name="Cálculo 2 2 2 2 10" xfId="314"/>
    <cellStyle name="Cálculo 2 2 2 2 10 2" xfId="315"/>
    <cellStyle name="Cálculo 2 2 2 2 11" xfId="316"/>
    <cellStyle name="Cálculo 2 2 2 2 11 2" xfId="317"/>
    <cellStyle name="Cálculo 2 2 2 2 12" xfId="318"/>
    <cellStyle name="Cálculo 2 2 2 2 12 2" xfId="319"/>
    <cellStyle name="Cálculo 2 2 2 2 13" xfId="320"/>
    <cellStyle name="Cálculo 2 2 2 2 13 2" xfId="321"/>
    <cellStyle name="Cálculo 2 2 2 2 14" xfId="322"/>
    <cellStyle name="Cálculo 2 2 2 2 2" xfId="323"/>
    <cellStyle name="Cálculo 2 2 2 2 2 2" xfId="324"/>
    <cellStyle name="Cálculo 2 2 2 2 3" xfId="325"/>
    <cellStyle name="Cálculo 2 2 2 2 3 2" xfId="326"/>
    <cellStyle name="Cálculo 2 2 2 2 4" xfId="327"/>
    <cellStyle name="Cálculo 2 2 2 2 4 2" xfId="328"/>
    <cellStyle name="Cálculo 2 2 2 2 5" xfId="329"/>
    <cellStyle name="Cálculo 2 2 2 2 5 2" xfId="330"/>
    <cellStyle name="Cálculo 2 2 2 2 6" xfId="331"/>
    <cellStyle name="Cálculo 2 2 2 2 6 2" xfId="332"/>
    <cellStyle name="Cálculo 2 2 2 2 7" xfId="333"/>
    <cellStyle name="Cálculo 2 2 2 2 7 2" xfId="334"/>
    <cellStyle name="Cálculo 2 2 2 2 8" xfId="335"/>
    <cellStyle name="Cálculo 2 2 2 2 8 2" xfId="336"/>
    <cellStyle name="Cálculo 2 2 2 2 9" xfId="337"/>
    <cellStyle name="Cálculo 2 2 2 2 9 2" xfId="338"/>
    <cellStyle name="Cálculo 2 2 2 3" xfId="339"/>
    <cellStyle name="Cálculo 2 2 2 3 10" xfId="340"/>
    <cellStyle name="Cálculo 2 2 2 3 10 2" xfId="341"/>
    <cellStyle name="Cálculo 2 2 2 3 11" xfId="342"/>
    <cellStyle name="Cálculo 2 2 2 3 11 2" xfId="343"/>
    <cellStyle name="Cálculo 2 2 2 3 12" xfId="344"/>
    <cellStyle name="Cálculo 2 2 2 3 12 2" xfId="345"/>
    <cellStyle name="Cálculo 2 2 2 3 13" xfId="346"/>
    <cellStyle name="Cálculo 2 2 2 3 13 2" xfId="347"/>
    <cellStyle name="Cálculo 2 2 2 3 14" xfId="348"/>
    <cellStyle name="Cálculo 2 2 2 3 2" xfId="349"/>
    <cellStyle name="Cálculo 2 2 2 3 2 2" xfId="350"/>
    <cellStyle name="Cálculo 2 2 2 3 3" xfId="351"/>
    <cellStyle name="Cálculo 2 2 2 3 3 2" xfId="352"/>
    <cellStyle name="Cálculo 2 2 2 3 4" xfId="353"/>
    <cellStyle name="Cálculo 2 2 2 3 4 2" xfId="354"/>
    <cellStyle name="Cálculo 2 2 2 3 5" xfId="355"/>
    <cellStyle name="Cálculo 2 2 2 3 5 2" xfId="356"/>
    <cellStyle name="Cálculo 2 2 2 3 6" xfId="357"/>
    <cellStyle name="Cálculo 2 2 2 3 6 2" xfId="358"/>
    <cellStyle name="Cálculo 2 2 2 3 7" xfId="359"/>
    <cellStyle name="Cálculo 2 2 2 3 7 2" xfId="360"/>
    <cellStyle name="Cálculo 2 2 2 3 8" xfId="361"/>
    <cellStyle name="Cálculo 2 2 2 3 8 2" xfId="362"/>
    <cellStyle name="Cálculo 2 2 2 3 9" xfId="363"/>
    <cellStyle name="Cálculo 2 2 2 3 9 2" xfId="364"/>
    <cellStyle name="Cálculo 2 2 2 4" xfId="365"/>
    <cellStyle name="Cálculo 2 2 2 4 2" xfId="366"/>
    <cellStyle name="Cálculo 2 2 2 5" xfId="367"/>
    <cellStyle name="Cálculo 2 2 2 5 2" xfId="368"/>
    <cellStyle name="Cálculo 2 2 2 6" xfId="369"/>
    <cellStyle name="Cálculo 2 2 2 6 2" xfId="370"/>
    <cellStyle name="Cálculo 2 2 2 7" xfId="371"/>
    <cellStyle name="Cálculo 2 2 2 7 2" xfId="372"/>
    <cellStyle name="Cálculo 2 2 2 8" xfId="373"/>
    <cellStyle name="Cálculo 2 2 2 8 2" xfId="374"/>
    <cellStyle name="Cálculo 2 2 2 9" xfId="375"/>
    <cellStyle name="Cálculo 2 2 2 9 2" xfId="376"/>
    <cellStyle name="Cálculo 2 2 20" xfId="377"/>
    <cellStyle name="Cálculo 2 2 3" xfId="378"/>
    <cellStyle name="Cálculo 2 2 3 10" xfId="379"/>
    <cellStyle name="Cálculo 2 2 3 10 2" xfId="380"/>
    <cellStyle name="Cálculo 2 2 3 11" xfId="381"/>
    <cellStyle name="Cálculo 2 2 3 11 2" xfId="382"/>
    <cellStyle name="Cálculo 2 2 3 12" xfId="383"/>
    <cellStyle name="Cálculo 2 2 3 12 2" xfId="384"/>
    <cellStyle name="Cálculo 2 2 3 13" xfId="385"/>
    <cellStyle name="Cálculo 2 2 3 13 2" xfId="386"/>
    <cellStyle name="Cálculo 2 2 3 14" xfId="387"/>
    <cellStyle name="Cálculo 2 2 3 14 2" xfId="388"/>
    <cellStyle name="Cálculo 2 2 3 15" xfId="389"/>
    <cellStyle name="Cálculo 2 2 3 15 2" xfId="390"/>
    <cellStyle name="Cálculo 2 2 3 16" xfId="391"/>
    <cellStyle name="Cálculo 2 2 3 2" xfId="392"/>
    <cellStyle name="Cálculo 2 2 3 2 10" xfId="393"/>
    <cellStyle name="Cálculo 2 2 3 2 10 2" xfId="394"/>
    <cellStyle name="Cálculo 2 2 3 2 11" xfId="395"/>
    <cellStyle name="Cálculo 2 2 3 2 11 2" xfId="396"/>
    <cellStyle name="Cálculo 2 2 3 2 12" xfId="397"/>
    <cellStyle name="Cálculo 2 2 3 2 12 2" xfId="398"/>
    <cellStyle name="Cálculo 2 2 3 2 13" xfId="399"/>
    <cellStyle name="Cálculo 2 2 3 2 13 2" xfId="400"/>
    <cellStyle name="Cálculo 2 2 3 2 14" xfId="401"/>
    <cellStyle name="Cálculo 2 2 3 2 2" xfId="402"/>
    <cellStyle name="Cálculo 2 2 3 2 2 2" xfId="403"/>
    <cellStyle name="Cálculo 2 2 3 2 3" xfId="404"/>
    <cellStyle name="Cálculo 2 2 3 2 3 2" xfId="405"/>
    <cellStyle name="Cálculo 2 2 3 2 4" xfId="406"/>
    <cellStyle name="Cálculo 2 2 3 2 4 2" xfId="407"/>
    <cellStyle name="Cálculo 2 2 3 2 5" xfId="408"/>
    <cellStyle name="Cálculo 2 2 3 2 5 2" xfId="409"/>
    <cellStyle name="Cálculo 2 2 3 2 6" xfId="410"/>
    <cellStyle name="Cálculo 2 2 3 2 6 2" xfId="411"/>
    <cellStyle name="Cálculo 2 2 3 2 7" xfId="412"/>
    <cellStyle name="Cálculo 2 2 3 2 7 2" xfId="413"/>
    <cellStyle name="Cálculo 2 2 3 2 8" xfId="414"/>
    <cellStyle name="Cálculo 2 2 3 2 8 2" xfId="415"/>
    <cellStyle name="Cálculo 2 2 3 2 9" xfId="416"/>
    <cellStyle name="Cálculo 2 2 3 2 9 2" xfId="417"/>
    <cellStyle name="Cálculo 2 2 3 3" xfId="418"/>
    <cellStyle name="Cálculo 2 2 3 3 10" xfId="419"/>
    <cellStyle name="Cálculo 2 2 3 3 10 2" xfId="420"/>
    <cellStyle name="Cálculo 2 2 3 3 11" xfId="421"/>
    <cellStyle name="Cálculo 2 2 3 3 11 2" xfId="422"/>
    <cellStyle name="Cálculo 2 2 3 3 12" xfId="423"/>
    <cellStyle name="Cálculo 2 2 3 3 12 2" xfId="424"/>
    <cellStyle name="Cálculo 2 2 3 3 13" xfId="425"/>
    <cellStyle name="Cálculo 2 2 3 3 13 2" xfId="426"/>
    <cellStyle name="Cálculo 2 2 3 3 14" xfId="427"/>
    <cellStyle name="Cálculo 2 2 3 3 2" xfId="428"/>
    <cellStyle name="Cálculo 2 2 3 3 2 2" xfId="429"/>
    <cellStyle name="Cálculo 2 2 3 3 3" xfId="430"/>
    <cellStyle name="Cálculo 2 2 3 3 3 2" xfId="431"/>
    <cellStyle name="Cálculo 2 2 3 3 4" xfId="432"/>
    <cellStyle name="Cálculo 2 2 3 3 4 2" xfId="433"/>
    <cellStyle name="Cálculo 2 2 3 3 5" xfId="434"/>
    <cellStyle name="Cálculo 2 2 3 3 5 2" xfId="435"/>
    <cellStyle name="Cálculo 2 2 3 3 6" xfId="436"/>
    <cellStyle name="Cálculo 2 2 3 3 6 2" xfId="437"/>
    <cellStyle name="Cálculo 2 2 3 3 7" xfId="438"/>
    <cellStyle name="Cálculo 2 2 3 3 7 2" xfId="439"/>
    <cellStyle name="Cálculo 2 2 3 3 8" xfId="440"/>
    <cellStyle name="Cálculo 2 2 3 3 8 2" xfId="441"/>
    <cellStyle name="Cálculo 2 2 3 3 9" xfId="442"/>
    <cellStyle name="Cálculo 2 2 3 3 9 2" xfId="443"/>
    <cellStyle name="Cálculo 2 2 3 4" xfId="444"/>
    <cellStyle name="Cálculo 2 2 3 4 2" xfId="445"/>
    <cellStyle name="Cálculo 2 2 3 5" xfId="446"/>
    <cellStyle name="Cálculo 2 2 3 5 2" xfId="447"/>
    <cellStyle name="Cálculo 2 2 3 6" xfId="448"/>
    <cellStyle name="Cálculo 2 2 3 6 2" xfId="449"/>
    <cellStyle name="Cálculo 2 2 3 7" xfId="450"/>
    <cellStyle name="Cálculo 2 2 3 7 2" xfId="451"/>
    <cellStyle name="Cálculo 2 2 3 8" xfId="452"/>
    <cellStyle name="Cálculo 2 2 3 8 2" xfId="453"/>
    <cellStyle name="Cálculo 2 2 3 9" xfId="454"/>
    <cellStyle name="Cálculo 2 2 3 9 2" xfId="455"/>
    <cellStyle name="Cálculo 2 2 4" xfId="456"/>
    <cellStyle name="Cálculo 2 2 4 10" xfId="457"/>
    <cellStyle name="Cálculo 2 2 4 10 2" xfId="458"/>
    <cellStyle name="Cálculo 2 2 4 11" xfId="459"/>
    <cellStyle name="Cálculo 2 2 4 11 2" xfId="460"/>
    <cellStyle name="Cálculo 2 2 4 12" xfId="461"/>
    <cellStyle name="Cálculo 2 2 4 12 2" xfId="462"/>
    <cellStyle name="Cálculo 2 2 4 13" xfId="463"/>
    <cellStyle name="Cálculo 2 2 4 13 2" xfId="464"/>
    <cellStyle name="Cálculo 2 2 4 14" xfId="465"/>
    <cellStyle name="Cálculo 2 2 4 14 2" xfId="466"/>
    <cellStyle name="Cálculo 2 2 4 15" xfId="467"/>
    <cellStyle name="Cálculo 2 2 4 15 2" xfId="468"/>
    <cellStyle name="Cálculo 2 2 4 16" xfId="469"/>
    <cellStyle name="Cálculo 2 2 4 2" xfId="470"/>
    <cellStyle name="Cálculo 2 2 4 2 10" xfId="471"/>
    <cellStyle name="Cálculo 2 2 4 2 10 2" xfId="472"/>
    <cellStyle name="Cálculo 2 2 4 2 11" xfId="473"/>
    <cellStyle name="Cálculo 2 2 4 2 11 2" xfId="474"/>
    <cellStyle name="Cálculo 2 2 4 2 12" xfId="475"/>
    <cellStyle name="Cálculo 2 2 4 2 12 2" xfId="476"/>
    <cellStyle name="Cálculo 2 2 4 2 13" xfId="477"/>
    <cellStyle name="Cálculo 2 2 4 2 13 2" xfId="478"/>
    <cellStyle name="Cálculo 2 2 4 2 14" xfId="479"/>
    <cellStyle name="Cálculo 2 2 4 2 2" xfId="480"/>
    <cellStyle name="Cálculo 2 2 4 2 2 2" xfId="481"/>
    <cellStyle name="Cálculo 2 2 4 2 3" xfId="482"/>
    <cellStyle name="Cálculo 2 2 4 2 3 2" xfId="483"/>
    <cellStyle name="Cálculo 2 2 4 2 4" xfId="484"/>
    <cellStyle name="Cálculo 2 2 4 2 4 2" xfId="485"/>
    <cellStyle name="Cálculo 2 2 4 2 5" xfId="486"/>
    <cellStyle name="Cálculo 2 2 4 2 5 2" xfId="487"/>
    <cellStyle name="Cálculo 2 2 4 2 6" xfId="488"/>
    <cellStyle name="Cálculo 2 2 4 2 6 2" xfId="489"/>
    <cellStyle name="Cálculo 2 2 4 2 7" xfId="490"/>
    <cellStyle name="Cálculo 2 2 4 2 7 2" xfId="491"/>
    <cellStyle name="Cálculo 2 2 4 2 8" xfId="492"/>
    <cellStyle name="Cálculo 2 2 4 2 8 2" xfId="493"/>
    <cellStyle name="Cálculo 2 2 4 2 9" xfId="494"/>
    <cellStyle name="Cálculo 2 2 4 2 9 2" xfId="495"/>
    <cellStyle name="Cálculo 2 2 4 3" xfId="496"/>
    <cellStyle name="Cálculo 2 2 4 3 10" xfId="497"/>
    <cellStyle name="Cálculo 2 2 4 3 10 2" xfId="498"/>
    <cellStyle name="Cálculo 2 2 4 3 11" xfId="499"/>
    <cellStyle name="Cálculo 2 2 4 3 11 2" xfId="500"/>
    <cellStyle name="Cálculo 2 2 4 3 12" xfId="501"/>
    <cellStyle name="Cálculo 2 2 4 3 12 2" xfId="502"/>
    <cellStyle name="Cálculo 2 2 4 3 13" xfId="503"/>
    <cellStyle name="Cálculo 2 2 4 3 13 2" xfId="504"/>
    <cellStyle name="Cálculo 2 2 4 3 14" xfId="505"/>
    <cellStyle name="Cálculo 2 2 4 3 2" xfId="506"/>
    <cellStyle name="Cálculo 2 2 4 3 2 2" xfId="507"/>
    <cellStyle name="Cálculo 2 2 4 3 3" xfId="508"/>
    <cellStyle name="Cálculo 2 2 4 3 3 2" xfId="509"/>
    <cellStyle name="Cálculo 2 2 4 3 4" xfId="510"/>
    <cellStyle name="Cálculo 2 2 4 3 4 2" xfId="511"/>
    <cellStyle name="Cálculo 2 2 4 3 5" xfId="512"/>
    <cellStyle name="Cálculo 2 2 4 3 5 2" xfId="513"/>
    <cellStyle name="Cálculo 2 2 4 3 6" xfId="514"/>
    <cellStyle name="Cálculo 2 2 4 3 6 2" xfId="515"/>
    <cellStyle name="Cálculo 2 2 4 3 7" xfId="516"/>
    <cellStyle name="Cálculo 2 2 4 3 7 2" xfId="517"/>
    <cellStyle name="Cálculo 2 2 4 3 8" xfId="518"/>
    <cellStyle name="Cálculo 2 2 4 3 8 2" xfId="519"/>
    <cellStyle name="Cálculo 2 2 4 3 9" xfId="520"/>
    <cellStyle name="Cálculo 2 2 4 3 9 2" xfId="521"/>
    <cellStyle name="Cálculo 2 2 4 4" xfId="522"/>
    <cellStyle name="Cálculo 2 2 4 4 2" xfId="523"/>
    <cellStyle name="Cálculo 2 2 4 5" xfId="524"/>
    <cellStyle name="Cálculo 2 2 4 5 2" xfId="525"/>
    <cellStyle name="Cálculo 2 2 4 6" xfId="526"/>
    <cellStyle name="Cálculo 2 2 4 6 2" xfId="527"/>
    <cellStyle name="Cálculo 2 2 4 7" xfId="528"/>
    <cellStyle name="Cálculo 2 2 4 7 2" xfId="529"/>
    <cellStyle name="Cálculo 2 2 4 8" xfId="530"/>
    <cellStyle name="Cálculo 2 2 4 8 2" xfId="531"/>
    <cellStyle name="Cálculo 2 2 4 9" xfId="532"/>
    <cellStyle name="Cálculo 2 2 4 9 2" xfId="533"/>
    <cellStyle name="Cálculo 2 2 5" xfId="534"/>
    <cellStyle name="Cálculo 2 2 5 10" xfId="535"/>
    <cellStyle name="Cálculo 2 2 5 10 2" xfId="536"/>
    <cellStyle name="Cálculo 2 2 5 11" xfId="537"/>
    <cellStyle name="Cálculo 2 2 5 11 2" xfId="538"/>
    <cellStyle name="Cálculo 2 2 5 12" xfId="539"/>
    <cellStyle name="Cálculo 2 2 5 12 2" xfId="540"/>
    <cellStyle name="Cálculo 2 2 5 13" xfId="541"/>
    <cellStyle name="Cálculo 2 2 5 13 2" xfId="542"/>
    <cellStyle name="Cálculo 2 2 5 14" xfId="543"/>
    <cellStyle name="Cálculo 2 2 5 14 2" xfId="544"/>
    <cellStyle name="Cálculo 2 2 5 15" xfId="545"/>
    <cellStyle name="Cálculo 2 2 5 15 2" xfId="546"/>
    <cellStyle name="Cálculo 2 2 5 16" xfId="547"/>
    <cellStyle name="Cálculo 2 2 5 2" xfId="548"/>
    <cellStyle name="Cálculo 2 2 5 2 10" xfId="549"/>
    <cellStyle name="Cálculo 2 2 5 2 10 2" xfId="550"/>
    <cellStyle name="Cálculo 2 2 5 2 11" xfId="551"/>
    <cellStyle name="Cálculo 2 2 5 2 11 2" xfId="552"/>
    <cellStyle name="Cálculo 2 2 5 2 12" xfId="553"/>
    <cellStyle name="Cálculo 2 2 5 2 12 2" xfId="554"/>
    <cellStyle name="Cálculo 2 2 5 2 13" xfId="555"/>
    <cellStyle name="Cálculo 2 2 5 2 13 2" xfId="556"/>
    <cellStyle name="Cálculo 2 2 5 2 14" xfId="557"/>
    <cellStyle name="Cálculo 2 2 5 2 2" xfId="558"/>
    <cellStyle name="Cálculo 2 2 5 2 2 2" xfId="559"/>
    <cellStyle name="Cálculo 2 2 5 2 3" xfId="560"/>
    <cellStyle name="Cálculo 2 2 5 2 3 2" xfId="561"/>
    <cellStyle name="Cálculo 2 2 5 2 4" xfId="562"/>
    <cellStyle name="Cálculo 2 2 5 2 4 2" xfId="563"/>
    <cellStyle name="Cálculo 2 2 5 2 5" xfId="564"/>
    <cellStyle name="Cálculo 2 2 5 2 5 2" xfId="565"/>
    <cellStyle name="Cálculo 2 2 5 2 6" xfId="566"/>
    <cellStyle name="Cálculo 2 2 5 2 6 2" xfId="567"/>
    <cellStyle name="Cálculo 2 2 5 2 7" xfId="568"/>
    <cellStyle name="Cálculo 2 2 5 2 7 2" xfId="569"/>
    <cellStyle name="Cálculo 2 2 5 2 8" xfId="570"/>
    <cellStyle name="Cálculo 2 2 5 2 8 2" xfId="571"/>
    <cellStyle name="Cálculo 2 2 5 2 9" xfId="572"/>
    <cellStyle name="Cálculo 2 2 5 2 9 2" xfId="573"/>
    <cellStyle name="Cálculo 2 2 5 3" xfId="574"/>
    <cellStyle name="Cálculo 2 2 5 3 10" xfId="575"/>
    <cellStyle name="Cálculo 2 2 5 3 10 2" xfId="576"/>
    <cellStyle name="Cálculo 2 2 5 3 11" xfId="577"/>
    <cellStyle name="Cálculo 2 2 5 3 11 2" xfId="578"/>
    <cellStyle name="Cálculo 2 2 5 3 12" xfId="579"/>
    <cellStyle name="Cálculo 2 2 5 3 12 2" xfId="580"/>
    <cellStyle name="Cálculo 2 2 5 3 13" xfId="581"/>
    <cellStyle name="Cálculo 2 2 5 3 13 2" xfId="582"/>
    <cellStyle name="Cálculo 2 2 5 3 14" xfId="583"/>
    <cellStyle name="Cálculo 2 2 5 3 2" xfId="584"/>
    <cellStyle name="Cálculo 2 2 5 3 2 2" xfId="585"/>
    <cellStyle name="Cálculo 2 2 5 3 3" xfId="586"/>
    <cellStyle name="Cálculo 2 2 5 3 3 2" xfId="587"/>
    <cellStyle name="Cálculo 2 2 5 3 4" xfId="588"/>
    <cellStyle name="Cálculo 2 2 5 3 4 2" xfId="589"/>
    <cellStyle name="Cálculo 2 2 5 3 5" xfId="590"/>
    <cellStyle name="Cálculo 2 2 5 3 5 2" xfId="591"/>
    <cellStyle name="Cálculo 2 2 5 3 6" xfId="592"/>
    <cellStyle name="Cálculo 2 2 5 3 6 2" xfId="593"/>
    <cellStyle name="Cálculo 2 2 5 3 7" xfId="594"/>
    <cellStyle name="Cálculo 2 2 5 3 7 2" xfId="595"/>
    <cellStyle name="Cálculo 2 2 5 3 8" xfId="596"/>
    <cellStyle name="Cálculo 2 2 5 3 8 2" xfId="597"/>
    <cellStyle name="Cálculo 2 2 5 3 9" xfId="598"/>
    <cellStyle name="Cálculo 2 2 5 3 9 2" xfId="599"/>
    <cellStyle name="Cálculo 2 2 5 4" xfId="600"/>
    <cellStyle name="Cálculo 2 2 5 4 2" xfId="601"/>
    <cellStyle name="Cálculo 2 2 5 5" xfId="602"/>
    <cellStyle name="Cálculo 2 2 5 5 2" xfId="603"/>
    <cellStyle name="Cálculo 2 2 5 6" xfId="604"/>
    <cellStyle name="Cálculo 2 2 5 6 2" xfId="605"/>
    <cellStyle name="Cálculo 2 2 5 7" xfId="606"/>
    <cellStyle name="Cálculo 2 2 5 7 2" xfId="607"/>
    <cellStyle name="Cálculo 2 2 5 8" xfId="608"/>
    <cellStyle name="Cálculo 2 2 5 8 2" xfId="609"/>
    <cellStyle name="Cálculo 2 2 5 9" xfId="610"/>
    <cellStyle name="Cálculo 2 2 5 9 2" xfId="611"/>
    <cellStyle name="Cálculo 2 2 6" xfId="612"/>
    <cellStyle name="Cálculo 2 2 6 10" xfId="613"/>
    <cellStyle name="Cálculo 2 2 6 10 2" xfId="614"/>
    <cellStyle name="Cálculo 2 2 6 11" xfId="615"/>
    <cellStyle name="Cálculo 2 2 6 11 2" xfId="616"/>
    <cellStyle name="Cálculo 2 2 6 12" xfId="617"/>
    <cellStyle name="Cálculo 2 2 6 12 2" xfId="618"/>
    <cellStyle name="Cálculo 2 2 6 13" xfId="619"/>
    <cellStyle name="Cálculo 2 2 6 13 2" xfId="620"/>
    <cellStyle name="Cálculo 2 2 6 14" xfId="621"/>
    <cellStyle name="Cálculo 2 2 6 2" xfId="622"/>
    <cellStyle name="Cálculo 2 2 6 2 2" xfId="623"/>
    <cellStyle name="Cálculo 2 2 6 3" xfId="624"/>
    <cellStyle name="Cálculo 2 2 6 3 2" xfId="625"/>
    <cellStyle name="Cálculo 2 2 6 4" xfId="626"/>
    <cellStyle name="Cálculo 2 2 6 4 2" xfId="627"/>
    <cellStyle name="Cálculo 2 2 6 5" xfId="628"/>
    <cellStyle name="Cálculo 2 2 6 5 2" xfId="629"/>
    <cellStyle name="Cálculo 2 2 6 6" xfId="630"/>
    <cellStyle name="Cálculo 2 2 6 6 2" xfId="631"/>
    <cellStyle name="Cálculo 2 2 6 7" xfId="632"/>
    <cellStyle name="Cálculo 2 2 6 7 2" xfId="633"/>
    <cellStyle name="Cálculo 2 2 6 8" xfId="634"/>
    <cellStyle name="Cálculo 2 2 6 8 2" xfId="635"/>
    <cellStyle name="Cálculo 2 2 6 9" xfId="636"/>
    <cellStyle name="Cálculo 2 2 6 9 2" xfId="637"/>
    <cellStyle name="Cálculo 2 2 7" xfId="638"/>
    <cellStyle name="Cálculo 2 2 7 10" xfId="639"/>
    <cellStyle name="Cálculo 2 2 7 10 2" xfId="640"/>
    <cellStyle name="Cálculo 2 2 7 11" xfId="641"/>
    <cellStyle name="Cálculo 2 2 7 11 2" xfId="642"/>
    <cellStyle name="Cálculo 2 2 7 12" xfId="643"/>
    <cellStyle name="Cálculo 2 2 7 12 2" xfId="644"/>
    <cellStyle name="Cálculo 2 2 7 13" xfId="645"/>
    <cellStyle name="Cálculo 2 2 7 13 2" xfId="646"/>
    <cellStyle name="Cálculo 2 2 7 14" xfId="647"/>
    <cellStyle name="Cálculo 2 2 7 2" xfId="648"/>
    <cellStyle name="Cálculo 2 2 7 2 2" xfId="649"/>
    <cellStyle name="Cálculo 2 2 7 3" xfId="650"/>
    <cellStyle name="Cálculo 2 2 7 3 2" xfId="651"/>
    <cellStyle name="Cálculo 2 2 7 4" xfId="652"/>
    <cellStyle name="Cálculo 2 2 7 4 2" xfId="653"/>
    <cellStyle name="Cálculo 2 2 7 5" xfId="654"/>
    <cellStyle name="Cálculo 2 2 7 5 2" xfId="655"/>
    <cellStyle name="Cálculo 2 2 7 6" xfId="656"/>
    <cellStyle name="Cálculo 2 2 7 6 2" xfId="657"/>
    <cellStyle name="Cálculo 2 2 7 7" xfId="658"/>
    <cellStyle name="Cálculo 2 2 7 7 2" xfId="659"/>
    <cellStyle name="Cálculo 2 2 7 8" xfId="660"/>
    <cellStyle name="Cálculo 2 2 7 8 2" xfId="661"/>
    <cellStyle name="Cálculo 2 2 7 9" xfId="662"/>
    <cellStyle name="Cálculo 2 2 7 9 2" xfId="663"/>
    <cellStyle name="Cálculo 2 2 8" xfId="664"/>
    <cellStyle name="Cálculo 2 2 8 2" xfId="665"/>
    <cellStyle name="Cálculo 2 2 9" xfId="666"/>
    <cellStyle name="Cálculo 2 2 9 2" xfId="667"/>
    <cellStyle name="Cálculo 2 20" xfId="668"/>
    <cellStyle name="Cálculo 2 20 2" xfId="669"/>
    <cellStyle name="Cálculo 2 21" xfId="670"/>
    <cellStyle name="Cálculo 2 21 2" xfId="671"/>
    <cellStyle name="Cálculo 2 22" xfId="672"/>
    <cellStyle name="Cálculo 2 3" xfId="673"/>
    <cellStyle name="Cálculo 2 3 10" xfId="674"/>
    <cellStyle name="Cálculo 2 3 10 2" xfId="675"/>
    <cellStyle name="Cálculo 2 3 11" xfId="676"/>
    <cellStyle name="Cálculo 2 3 11 2" xfId="677"/>
    <cellStyle name="Cálculo 2 3 12" xfId="678"/>
    <cellStyle name="Cálculo 2 3 12 2" xfId="679"/>
    <cellStyle name="Cálculo 2 3 13" xfId="680"/>
    <cellStyle name="Cálculo 2 3 13 2" xfId="681"/>
    <cellStyle name="Cálculo 2 3 14" xfId="682"/>
    <cellStyle name="Cálculo 2 3 14 2" xfId="683"/>
    <cellStyle name="Cálculo 2 3 15" xfId="684"/>
    <cellStyle name="Cálculo 2 3 15 2" xfId="685"/>
    <cellStyle name="Cálculo 2 3 16" xfId="686"/>
    <cellStyle name="Cálculo 2 3 16 2" xfId="687"/>
    <cellStyle name="Cálculo 2 3 17" xfId="688"/>
    <cellStyle name="Cálculo 2 3 17 2" xfId="689"/>
    <cellStyle name="Cálculo 2 3 18" xfId="690"/>
    <cellStyle name="Cálculo 2 3 18 2" xfId="691"/>
    <cellStyle name="Cálculo 2 3 19" xfId="692"/>
    <cellStyle name="Cálculo 2 3 19 2" xfId="693"/>
    <cellStyle name="Cálculo 2 3 2" xfId="694"/>
    <cellStyle name="Cálculo 2 3 2 10" xfId="695"/>
    <cellStyle name="Cálculo 2 3 2 10 2" xfId="696"/>
    <cellStyle name="Cálculo 2 3 2 11" xfId="697"/>
    <cellStyle name="Cálculo 2 3 2 11 2" xfId="698"/>
    <cellStyle name="Cálculo 2 3 2 12" xfId="699"/>
    <cellStyle name="Cálculo 2 3 2 12 2" xfId="700"/>
    <cellStyle name="Cálculo 2 3 2 13" xfId="701"/>
    <cellStyle name="Cálculo 2 3 2 13 2" xfId="702"/>
    <cellStyle name="Cálculo 2 3 2 14" xfId="703"/>
    <cellStyle name="Cálculo 2 3 2 14 2" xfId="704"/>
    <cellStyle name="Cálculo 2 3 2 15" xfId="705"/>
    <cellStyle name="Cálculo 2 3 2 15 2" xfId="706"/>
    <cellStyle name="Cálculo 2 3 2 16" xfId="707"/>
    <cellStyle name="Cálculo 2 3 2 2" xfId="708"/>
    <cellStyle name="Cálculo 2 3 2 2 10" xfId="709"/>
    <cellStyle name="Cálculo 2 3 2 2 10 2" xfId="710"/>
    <cellStyle name="Cálculo 2 3 2 2 11" xfId="711"/>
    <cellStyle name="Cálculo 2 3 2 2 11 2" xfId="712"/>
    <cellStyle name="Cálculo 2 3 2 2 12" xfId="713"/>
    <cellStyle name="Cálculo 2 3 2 2 12 2" xfId="714"/>
    <cellStyle name="Cálculo 2 3 2 2 13" xfId="715"/>
    <cellStyle name="Cálculo 2 3 2 2 13 2" xfId="716"/>
    <cellStyle name="Cálculo 2 3 2 2 14" xfId="717"/>
    <cellStyle name="Cálculo 2 3 2 2 2" xfId="718"/>
    <cellStyle name="Cálculo 2 3 2 2 2 2" xfId="719"/>
    <cellStyle name="Cálculo 2 3 2 2 3" xfId="720"/>
    <cellStyle name="Cálculo 2 3 2 2 3 2" xfId="721"/>
    <cellStyle name="Cálculo 2 3 2 2 4" xfId="722"/>
    <cellStyle name="Cálculo 2 3 2 2 4 2" xfId="723"/>
    <cellStyle name="Cálculo 2 3 2 2 5" xfId="724"/>
    <cellStyle name="Cálculo 2 3 2 2 5 2" xfId="725"/>
    <cellStyle name="Cálculo 2 3 2 2 6" xfId="726"/>
    <cellStyle name="Cálculo 2 3 2 2 6 2" xfId="727"/>
    <cellStyle name="Cálculo 2 3 2 2 7" xfId="728"/>
    <cellStyle name="Cálculo 2 3 2 2 7 2" xfId="729"/>
    <cellStyle name="Cálculo 2 3 2 2 8" xfId="730"/>
    <cellStyle name="Cálculo 2 3 2 2 8 2" xfId="731"/>
    <cellStyle name="Cálculo 2 3 2 2 9" xfId="732"/>
    <cellStyle name="Cálculo 2 3 2 2 9 2" xfId="733"/>
    <cellStyle name="Cálculo 2 3 2 3" xfId="734"/>
    <cellStyle name="Cálculo 2 3 2 3 10" xfId="735"/>
    <cellStyle name="Cálculo 2 3 2 3 10 2" xfId="736"/>
    <cellStyle name="Cálculo 2 3 2 3 11" xfId="737"/>
    <cellStyle name="Cálculo 2 3 2 3 11 2" xfId="738"/>
    <cellStyle name="Cálculo 2 3 2 3 12" xfId="739"/>
    <cellStyle name="Cálculo 2 3 2 3 12 2" xfId="740"/>
    <cellStyle name="Cálculo 2 3 2 3 13" xfId="741"/>
    <cellStyle name="Cálculo 2 3 2 3 13 2" xfId="742"/>
    <cellStyle name="Cálculo 2 3 2 3 14" xfId="743"/>
    <cellStyle name="Cálculo 2 3 2 3 2" xfId="744"/>
    <cellStyle name="Cálculo 2 3 2 3 2 2" xfId="745"/>
    <cellStyle name="Cálculo 2 3 2 3 3" xfId="746"/>
    <cellStyle name="Cálculo 2 3 2 3 3 2" xfId="747"/>
    <cellStyle name="Cálculo 2 3 2 3 4" xfId="748"/>
    <cellStyle name="Cálculo 2 3 2 3 4 2" xfId="749"/>
    <cellStyle name="Cálculo 2 3 2 3 5" xfId="750"/>
    <cellStyle name="Cálculo 2 3 2 3 5 2" xfId="751"/>
    <cellStyle name="Cálculo 2 3 2 3 6" xfId="752"/>
    <cellStyle name="Cálculo 2 3 2 3 6 2" xfId="753"/>
    <cellStyle name="Cálculo 2 3 2 3 7" xfId="754"/>
    <cellStyle name="Cálculo 2 3 2 3 7 2" xfId="755"/>
    <cellStyle name="Cálculo 2 3 2 3 8" xfId="756"/>
    <cellStyle name="Cálculo 2 3 2 3 8 2" xfId="757"/>
    <cellStyle name="Cálculo 2 3 2 3 9" xfId="758"/>
    <cellStyle name="Cálculo 2 3 2 3 9 2" xfId="759"/>
    <cellStyle name="Cálculo 2 3 2 4" xfId="760"/>
    <cellStyle name="Cálculo 2 3 2 4 2" xfId="761"/>
    <cellStyle name="Cálculo 2 3 2 5" xfId="762"/>
    <cellStyle name="Cálculo 2 3 2 5 2" xfId="763"/>
    <cellStyle name="Cálculo 2 3 2 6" xfId="764"/>
    <cellStyle name="Cálculo 2 3 2 6 2" xfId="765"/>
    <cellStyle name="Cálculo 2 3 2 7" xfId="766"/>
    <cellStyle name="Cálculo 2 3 2 7 2" xfId="767"/>
    <cellStyle name="Cálculo 2 3 2 8" xfId="768"/>
    <cellStyle name="Cálculo 2 3 2 8 2" xfId="769"/>
    <cellStyle name="Cálculo 2 3 2 9" xfId="770"/>
    <cellStyle name="Cálculo 2 3 2 9 2" xfId="771"/>
    <cellStyle name="Cálculo 2 3 20" xfId="772"/>
    <cellStyle name="Cálculo 2 3 3" xfId="773"/>
    <cellStyle name="Cálculo 2 3 3 10" xfId="774"/>
    <cellStyle name="Cálculo 2 3 3 10 2" xfId="775"/>
    <cellStyle name="Cálculo 2 3 3 11" xfId="776"/>
    <cellStyle name="Cálculo 2 3 3 11 2" xfId="777"/>
    <cellStyle name="Cálculo 2 3 3 12" xfId="778"/>
    <cellStyle name="Cálculo 2 3 3 12 2" xfId="779"/>
    <cellStyle name="Cálculo 2 3 3 13" xfId="780"/>
    <cellStyle name="Cálculo 2 3 3 13 2" xfId="781"/>
    <cellStyle name="Cálculo 2 3 3 14" xfId="782"/>
    <cellStyle name="Cálculo 2 3 3 14 2" xfId="783"/>
    <cellStyle name="Cálculo 2 3 3 15" xfId="784"/>
    <cellStyle name="Cálculo 2 3 3 15 2" xfId="785"/>
    <cellStyle name="Cálculo 2 3 3 16" xfId="786"/>
    <cellStyle name="Cálculo 2 3 3 2" xfId="787"/>
    <cellStyle name="Cálculo 2 3 3 2 10" xfId="788"/>
    <cellStyle name="Cálculo 2 3 3 2 10 2" xfId="789"/>
    <cellStyle name="Cálculo 2 3 3 2 11" xfId="790"/>
    <cellStyle name="Cálculo 2 3 3 2 11 2" xfId="791"/>
    <cellStyle name="Cálculo 2 3 3 2 12" xfId="792"/>
    <cellStyle name="Cálculo 2 3 3 2 12 2" xfId="793"/>
    <cellStyle name="Cálculo 2 3 3 2 13" xfId="794"/>
    <cellStyle name="Cálculo 2 3 3 2 13 2" xfId="795"/>
    <cellStyle name="Cálculo 2 3 3 2 14" xfId="796"/>
    <cellStyle name="Cálculo 2 3 3 2 2" xfId="797"/>
    <cellStyle name="Cálculo 2 3 3 2 2 2" xfId="798"/>
    <cellStyle name="Cálculo 2 3 3 2 3" xfId="799"/>
    <cellStyle name="Cálculo 2 3 3 2 3 2" xfId="800"/>
    <cellStyle name="Cálculo 2 3 3 2 4" xfId="801"/>
    <cellStyle name="Cálculo 2 3 3 2 4 2" xfId="802"/>
    <cellStyle name="Cálculo 2 3 3 2 5" xfId="803"/>
    <cellStyle name="Cálculo 2 3 3 2 5 2" xfId="804"/>
    <cellStyle name="Cálculo 2 3 3 2 6" xfId="805"/>
    <cellStyle name="Cálculo 2 3 3 2 6 2" xfId="806"/>
    <cellStyle name="Cálculo 2 3 3 2 7" xfId="807"/>
    <cellStyle name="Cálculo 2 3 3 2 7 2" xfId="808"/>
    <cellStyle name="Cálculo 2 3 3 2 8" xfId="809"/>
    <cellStyle name="Cálculo 2 3 3 2 8 2" xfId="810"/>
    <cellStyle name="Cálculo 2 3 3 2 9" xfId="811"/>
    <cellStyle name="Cálculo 2 3 3 2 9 2" xfId="812"/>
    <cellStyle name="Cálculo 2 3 3 3" xfId="813"/>
    <cellStyle name="Cálculo 2 3 3 3 10" xfId="814"/>
    <cellStyle name="Cálculo 2 3 3 3 10 2" xfId="815"/>
    <cellStyle name="Cálculo 2 3 3 3 11" xfId="816"/>
    <cellStyle name="Cálculo 2 3 3 3 11 2" xfId="817"/>
    <cellStyle name="Cálculo 2 3 3 3 12" xfId="818"/>
    <cellStyle name="Cálculo 2 3 3 3 12 2" xfId="819"/>
    <cellStyle name="Cálculo 2 3 3 3 13" xfId="820"/>
    <cellStyle name="Cálculo 2 3 3 3 13 2" xfId="821"/>
    <cellStyle name="Cálculo 2 3 3 3 14" xfId="822"/>
    <cellStyle name="Cálculo 2 3 3 3 2" xfId="823"/>
    <cellStyle name="Cálculo 2 3 3 3 2 2" xfId="824"/>
    <cellStyle name="Cálculo 2 3 3 3 3" xfId="825"/>
    <cellStyle name="Cálculo 2 3 3 3 3 2" xfId="826"/>
    <cellStyle name="Cálculo 2 3 3 3 4" xfId="827"/>
    <cellStyle name="Cálculo 2 3 3 3 4 2" xfId="828"/>
    <cellStyle name="Cálculo 2 3 3 3 5" xfId="829"/>
    <cellStyle name="Cálculo 2 3 3 3 5 2" xfId="830"/>
    <cellStyle name="Cálculo 2 3 3 3 6" xfId="831"/>
    <cellStyle name="Cálculo 2 3 3 3 6 2" xfId="832"/>
    <cellStyle name="Cálculo 2 3 3 3 7" xfId="833"/>
    <cellStyle name="Cálculo 2 3 3 3 7 2" xfId="834"/>
    <cellStyle name="Cálculo 2 3 3 3 8" xfId="835"/>
    <cellStyle name="Cálculo 2 3 3 3 8 2" xfId="836"/>
    <cellStyle name="Cálculo 2 3 3 3 9" xfId="837"/>
    <cellStyle name="Cálculo 2 3 3 3 9 2" xfId="838"/>
    <cellStyle name="Cálculo 2 3 3 4" xfId="839"/>
    <cellStyle name="Cálculo 2 3 3 4 2" xfId="840"/>
    <cellStyle name="Cálculo 2 3 3 5" xfId="841"/>
    <cellStyle name="Cálculo 2 3 3 5 2" xfId="842"/>
    <cellStyle name="Cálculo 2 3 3 6" xfId="843"/>
    <cellStyle name="Cálculo 2 3 3 6 2" xfId="844"/>
    <cellStyle name="Cálculo 2 3 3 7" xfId="845"/>
    <cellStyle name="Cálculo 2 3 3 7 2" xfId="846"/>
    <cellStyle name="Cálculo 2 3 3 8" xfId="847"/>
    <cellStyle name="Cálculo 2 3 3 8 2" xfId="848"/>
    <cellStyle name="Cálculo 2 3 3 9" xfId="849"/>
    <cellStyle name="Cálculo 2 3 3 9 2" xfId="850"/>
    <cellStyle name="Cálculo 2 3 4" xfId="851"/>
    <cellStyle name="Cálculo 2 3 4 10" xfId="852"/>
    <cellStyle name="Cálculo 2 3 4 10 2" xfId="853"/>
    <cellStyle name="Cálculo 2 3 4 11" xfId="854"/>
    <cellStyle name="Cálculo 2 3 4 11 2" xfId="855"/>
    <cellStyle name="Cálculo 2 3 4 12" xfId="856"/>
    <cellStyle name="Cálculo 2 3 4 12 2" xfId="857"/>
    <cellStyle name="Cálculo 2 3 4 13" xfId="858"/>
    <cellStyle name="Cálculo 2 3 4 13 2" xfId="859"/>
    <cellStyle name="Cálculo 2 3 4 14" xfId="860"/>
    <cellStyle name="Cálculo 2 3 4 14 2" xfId="861"/>
    <cellStyle name="Cálculo 2 3 4 15" xfId="862"/>
    <cellStyle name="Cálculo 2 3 4 15 2" xfId="863"/>
    <cellStyle name="Cálculo 2 3 4 16" xfId="864"/>
    <cellStyle name="Cálculo 2 3 4 2" xfId="865"/>
    <cellStyle name="Cálculo 2 3 4 2 10" xfId="866"/>
    <cellStyle name="Cálculo 2 3 4 2 10 2" xfId="867"/>
    <cellStyle name="Cálculo 2 3 4 2 11" xfId="868"/>
    <cellStyle name="Cálculo 2 3 4 2 11 2" xfId="869"/>
    <cellStyle name="Cálculo 2 3 4 2 12" xfId="870"/>
    <cellStyle name="Cálculo 2 3 4 2 12 2" xfId="871"/>
    <cellStyle name="Cálculo 2 3 4 2 13" xfId="872"/>
    <cellStyle name="Cálculo 2 3 4 2 13 2" xfId="873"/>
    <cellStyle name="Cálculo 2 3 4 2 14" xfId="874"/>
    <cellStyle name="Cálculo 2 3 4 2 2" xfId="875"/>
    <cellStyle name="Cálculo 2 3 4 2 2 2" xfId="876"/>
    <cellStyle name="Cálculo 2 3 4 2 3" xfId="877"/>
    <cellStyle name="Cálculo 2 3 4 2 3 2" xfId="878"/>
    <cellStyle name="Cálculo 2 3 4 2 4" xfId="879"/>
    <cellStyle name="Cálculo 2 3 4 2 4 2" xfId="880"/>
    <cellStyle name="Cálculo 2 3 4 2 5" xfId="881"/>
    <cellStyle name="Cálculo 2 3 4 2 5 2" xfId="882"/>
    <cellStyle name="Cálculo 2 3 4 2 6" xfId="883"/>
    <cellStyle name="Cálculo 2 3 4 2 6 2" xfId="884"/>
    <cellStyle name="Cálculo 2 3 4 2 7" xfId="885"/>
    <cellStyle name="Cálculo 2 3 4 2 7 2" xfId="886"/>
    <cellStyle name="Cálculo 2 3 4 2 8" xfId="887"/>
    <cellStyle name="Cálculo 2 3 4 2 8 2" xfId="888"/>
    <cellStyle name="Cálculo 2 3 4 2 9" xfId="889"/>
    <cellStyle name="Cálculo 2 3 4 2 9 2" xfId="890"/>
    <cellStyle name="Cálculo 2 3 4 3" xfId="891"/>
    <cellStyle name="Cálculo 2 3 4 3 10" xfId="892"/>
    <cellStyle name="Cálculo 2 3 4 3 10 2" xfId="893"/>
    <cellStyle name="Cálculo 2 3 4 3 11" xfId="894"/>
    <cellStyle name="Cálculo 2 3 4 3 11 2" xfId="895"/>
    <cellStyle name="Cálculo 2 3 4 3 12" xfId="896"/>
    <cellStyle name="Cálculo 2 3 4 3 12 2" xfId="897"/>
    <cellStyle name="Cálculo 2 3 4 3 13" xfId="898"/>
    <cellStyle name="Cálculo 2 3 4 3 13 2" xfId="899"/>
    <cellStyle name="Cálculo 2 3 4 3 14" xfId="900"/>
    <cellStyle name="Cálculo 2 3 4 3 2" xfId="901"/>
    <cellStyle name="Cálculo 2 3 4 3 2 2" xfId="902"/>
    <cellStyle name="Cálculo 2 3 4 3 3" xfId="903"/>
    <cellStyle name="Cálculo 2 3 4 3 3 2" xfId="904"/>
    <cellStyle name="Cálculo 2 3 4 3 4" xfId="905"/>
    <cellStyle name="Cálculo 2 3 4 3 4 2" xfId="906"/>
    <cellStyle name="Cálculo 2 3 4 3 5" xfId="907"/>
    <cellStyle name="Cálculo 2 3 4 3 5 2" xfId="908"/>
    <cellStyle name="Cálculo 2 3 4 3 6" xfId="909"/>
    <cellStyle name="Cálculo 2 3 4 3 6 2" xfId="910"/>
    <cellStyle name="Cálculo 2 3 4 3 7" xfId="911"/>
    <cellStyle name="Cálculo 2 3 4 3 7 2" xfId="912"/>
    <cellStyle name="Cálculo 2 3 4 3 8" xfId="913"/>
    <cellStyle name="Cálculo 2 3 4 3 8 2" xfId="914"/>
    <cellStyle name="Cálculo 2 3 4 3 9" xfId="915"/>
    <cellStyle name="Cálculo 2 3 4 3 9 2" xfId="916"/>
    <cellStyle name="Cálculo 2 3 4 4" xfId="917"/>
    <cellStyle name="Cálculo 2 3 4 4 2" xfId="918"/>
    <cellStyle name="Cálculo 2 3 4 5" xfId="919"/>
    <cellStyle name="Cálculo 2 3 4 5 2" xfId="920"/>
    <cellStyle name="Cálculo 2 3 4 6" xfId="921"/>
    <cellStyle name="Cálculo 2 3 4 6 2" xfId="922"/>
    <cellStyle name="Cálculo 2 3 4 7" xfId="923"/>
    <cellStyle name="Cálculo 2 3 4 7 2" xfId="924"/>
    <cellStyle name="Cálculo 2 3 4 8" xfId="925"/>
    <cellStyle name="Cálculo 2 3 4 8 2" xfId="926"/>
    <cellStyle name="Cálculo 2 3 4 9" xfId="927"/>
    <cellStyle name="Cálculo 2 3 4 9 2" xfId="928"/>
    <cellStyle name="Cálculo 2 3 5" xfId="929"/>
    <cellStyle name="Cálculo 2 3 5 10" xfId="930"/>
    <cellStyle name="Cálculo 2 3 5 10 2" xfId="931"/>
    <cellStyle name="Cálculo 2 3 5 11" xfId="932"/>
    <cellStyle name="Cálculo 2 3 5 11 2" xfId="933"/>
    <cellStyle name="Cálculo 2 3 5 12" xfId="934"/>
    <cellStyle name="Cálculo 2 3 5 12 2" xfId="935"/>
    <cellStyle name="Cálculo 2 3 5 13" xfId="936"/>
    <cellStyle name="Cálculo 2 3 5 13 2" xfId="937"/>
    <cellStyle name="Cálculo 2 3 5 14" xfId="938"/>
    <cellStyle name="Cálculo 2 3 5 14 2" xfId="939"/>
    <cellStyle name="Cálculo 2 3 5 15" xfId="940"/>
    <cellStyle name="Cálculo 2 3 5 15 2" xfId="941"/>
    <cellStyle name="Cálculo 2 3 5 16" xfId="942"/>
    <cellStyle name="Cálculo 2 3 5 2" xfId="943"/>
    <cellStyle name="Cálculo 2 3 5 2 10" xfId="944"/>
    <cellStyle name="Cálculo 2 3 5 2 10 2" xfId="945"/>
    <cellStyle name="Cálculo 2 3 5 2 11" xfId="946"/>
    <cellStyle name="Cálculo 2 3 5 2 11 2" xfId="947"/>
    <cellStyle name="Cálculo 2 3 5 2 12" xfId="948"/>
    <cellStyle name="Cálculo 2 3 5 2 12 2" xfId="949"/>
    <cellStyle name="Cálculo 2 3 5 2 13" xfId="950"/>
    <cellStyle name="Cálculo 2 3 5 2 13 2" xfId="951"/>
    <cellStyle name="Cálculo 2 3 5 2 14" xfId="952"/>
    <cellStyle name="Cálculo 2 3 5 2 2" xfId="953"/>
    <cellStyle name="Cálculo 2 3 5 2 2 2" xfId="954"/>
    <cellStyle name="Cálculo 2 3 5 2 3" xfId="955"/>
    <cellStyle name="Cálculo 2 3 5 2 3 2" xfId="956"/>
    <cellStyle name="Cálculo 2 3 5 2 4" xfId="957"/>
    <cellStyle name="Cálculo 2 3 5 2 4 2" xfId="958"/>
    <cellStyle name="Cálculo 2 3 5 2 5" xfId="959"/>
    <cellStyle name="Cálculo 2 3 5 2 5 2" xfId="960"/>
    <cellStyle name="Cálculo 2 3 5 2 6" xfId="961"/>
    <cellStyle name="Cálculo 2 3 5 2 6 2" xfId="962"/>
    <cellStyle name="Cálculo 2 3 5 2 7" xfId="963"/>
    <cellStyle name="Cálculo 2 3 5 2 7 2" xfId="964"/>
    <cellStyle name="Cálculo 2 3 5 2 8" xfId="965"/>
    <cellStyle name="Cálculo 2 3 5 2 8 2" xfId="966"/>
    <cellStyle name="Cálculo 2 3 5 2 9" xfId="967"/>
    <cellStyle name="Cálculo 2 3 5 2 9 2" xfId="968"/>
    <cellStyle name="Cálculo 2 3 5 3" xfId="969"/>
    <cellStyle name="Cálculo 2 3 5 3 10" xfId="970"/>
    <cellStyle name="Cálculo 2 3 5 3 10 2" xfId="971"/>
    <cellStyle name="Cálculo 2 3 5 3 11" xfId="972"/>
    <cellStyle name="Cálculo 2 3 5 3 11 2" xfId="973"/>
    <cellStyle name="Cálculo 2 3 5 3 12" xfId="974"/>
    <cellStyle name="Cálculo 2 3 5 3 12 2" xfId="975"/>
    <cellStyle name="Cálculo 2 3 5 3 13" xfId="976"/>
    <cellStyle name="Cálculo 2 3 5 3 13 2" xfId="977"/>
    <cellStyle name="Cálculo 2 3 5 3 14" xfId="978"/>
    <cellStyle name="Cálculo 2 3 5 3 2" xfId="979"/>
    <cellStyle name="Cálculo 2 3 5 3 2 2" xfId="980"/>
    <cellStyle name="Cálculo 2 3 5 3 3" xfId="981"/>
    <cellStyle name="Cálculo 2 3 5 3 3 2" xfId="982"/>
    <cellStyle name="Cálculo 2 3 5 3 4" xfId="983"/>
    <cellStyle name="Cálculo 2 3 5 3 4 2" xfId="984"/>
    <cellStyle name="Cálculo 2 3 5 3 5" xfId="985"/>
    <cellStyle name="Cálculo 2 3 5 3 5 2" xfId="986"/>
    <cellStyle name="Cálculo 2 3 5 3 6" xfId="987"/>
    <cellStyle name="Cálculo 2 3 5 3 6 2" xfId="988"/>
    <cellStyle name="Cálculo 2 3 5 3 7" xfId="989"/>
    <cellStyle name="Cálculo 2 3 5 3 7 2" xfId="990"/>
    <cellStyle name="Cálculo 2 3 5 3 8" xfId="991"/>
    <cellStyle name="Cálculo 2 3 5 3 8 2" xfId="992"/>
    <cellStyle name="Cálculo 2 3 5 3 9" xfId="993"/>
    <cellStyle name="Cálculo 2 3 5 3 9 2" xfId="994"/>
    <cellStyle name="Cálculo 2 3 5 4" xfId="995"/>
    <cellStyle name="Cálculo 2 3 5 4 2" xfId="996"/>
    <cellStyle name="Cálculo 2 3 5 5" xfId="997"/>
    <cellStyle name="Cálculo 2 3 5 5 2" xfId="998"/>
    <cellStyle name="Cálculo 2 3 5 6" xfId="999"/>
    <cellStyle name="Cálculo 2 3 5 6 2" xfId="1000"/>
    <cellStyle name="Cálculo 2 3 5 7" xfId="1001"/>
    <cellStyle name="Cálculo 2 3 5 7 2" xfId="1002"/>
    <cellStyle name="Cálculo 2 3 5 8" xfId="1003"/>
    <cellStyle name="Cálculo 2 3 5 8 2" xfId="1004"/>
    <cellStyle name="Cálculo 2 3 5 9" xfId="1005"/>
    <cellStyle name="Cálculo 2 3 5 9 2" xfId="1006"/>
    <cellStyle name="Cálculo 2 3 6" xfId="1007"/>
    <cellStyle name="Cálculo 2 3 6 10" xfId="1008"/>
    <cellStyle name="Cálculo 2 3 6 10 2" xfId="1009"/>
    <cellStyle name="Cálculo 2 3 6 11" xfId="1010"/>
    <cellStyle name="Cálculo 2 3 6 11 2" xfId="1011"/>
    <cellStyle name="Cálculo 2 3 6 12" xfId="1012"/>
    <cellStyle name="Cálculo 2 3 6 12 2" xfId="1013"/>
    <cellStyle name="Cálculo 2 3 6 13" xfId="1014"/>
    <cellStyle name="Cálculo 2 3 6 13 2" xfId="1015"/>
    <cellStyle name="Cálculo 2 3 6 14" xfId="1016"/>
    <cellStyle name="Cálculo 2 3 6 2" xfId="1017"/>
    <cellStyle name="Cálculo 2 3 6 2 2" xfId="1018"/>
    <cellStyle name="Cálculo 2 3 6 3" xfId="1019"/>
    <cellStyle name="Cálculo 2 3 6 3 2" xfId="1020"/>
    <cellStyle name="Cálculo 2 3 6 4" xfId="1021"/>
    <cellStyle name="Cálculo 2 3 6 4 2" xfId="1022"/>
    <cellStyle name="Cálculo 2 3 6 5" xfId="1023"/>
    <cellStyle name="Cálculo 2 3 6 5 2" xfId="1024"/>
    <cellStyle name="Cálculo 2 3 6 6" xfId="1025"/>
    <cellStyle name="Cálculo 2 3 6 6 2" xfId="1026"/>
    <cellStyle name="Cálculo 2 3 6 7" xfId="1027"/>
    <cellStyle name="Cálculo 2 3 6 7 2" xfId="1028"/>
    <cellStyle name="Cálculo 2 3 6 8" xfId="1029"/>
    <cellStyle name="Cálculo 2 3 6 8 2" xfId="1030"/>
    <cellStyle name="Cálculo 2 3 6 9" xfId="1031"/>
    <cellStyle name="Cálculo 2 3 6 9 2" xfId="1032"/>
    <cellStyle name="Cálculo 2 3 7" xfId="1033"/>
    <cellStyle name="Cálculo 2 3 7 10" xfId="1034"/>
    <cellStyle name="Cálculo 2 3 7 10 2" xfId="1035"/>
    <cellStyle name="Cálculo 2 3 7 11" xfId="1036"/>
    <cellStyle name="Cálculo 2 3 7 11 2" xfId="1037"/>
    <cellStyle name="Cálculo 2 3 7 12" xfId="1038"/>
    <cellStyle name="Cálculo 2 3 7 12 2" xfId="1039"/>
    <cellStyle name="Cálculo 2 3 7 13" xfId="1040"/>
    <cellStyle name="Cálculo 2 3 7 13 2" xfId="1041"/>
    <cellStyle name="Cálculo 2 3 7 14" xfId="1042"/>
    <cellStyle name="Cálculo 2 3 7 2" xfId="1043"/>
    <cellStyle name="Cálculo 2 3 7 2 2" xfId="1044"/>
    <cellStyle name="Cálculo 2 3 7 3" xfId="1045"/>
    <cellStyle name="Cálculo 2 3 7 3 2" xfId="1046"/>
    <cellStyle name="Cálculo 2 3 7 4" xfId="1047"/>
    <cellStyle name="Cálculo 2 3 7 4 2" xfId="1048"/>
    <cellStyle name="Cálculo 2 3 7 5" xfId="1049"/>
    <cellStyle name="Cálculo 2 3 7 5 2" xfId="1050"/>
    <cellStyle name="Cálculo 2 3 7 6" xfId="1051"/>
    <cellStyle name="Cálculo 2 3 7 6 2" xfId="1052"/>
    <cellStyle name="Cálculo 2 3 7 7" xfId="1053"/>
    <cellStyle name="Cálculo 2 3 7 7 2" xfId="1054"/>
    <cellStyle name="Cálculo 2 3 7 8" xfId="1055"/>
    <cellStyle name="Cálculo 2 3 7 8 2" xfId="1056"/>
    <cellStyle name="Cálculo 2 3 7 9" xfId="1057"/>
    <cellStyle name="Cálculo 2 3 7 9 2" xfId="1058"/>
    <cellStyle name="Cálculo 2 3 8" xfId="1059"/>
    <cellStyle name="Cálculo 2 3 8 2" xfId="1060"/>
    <cellStyle name="Cálculo 2 3 9" xfId="1061"/>
    <cellStyle name="Cálculo 2 3 9 2" xfId="1062"/>
    <cellStyle name="Cálculo 2 4" xfId="1063"/>
    <cellStyle name="Cálculo 2 4 10" xfId="1064"/>
    <cellStyle name="Cálculo 2 4 10 2" xfId="1065"/>
    <cellStyle name="Cálculo 2 4 11" xfId="1066"/>
    <cellStyle name="Cálculo 2 4 11 2" xfId="1067"/>
    <cellStyle name="Cálculo 2 4 12" xfId="1068"/>
    <cellStyle name="Cálculo 2 4 12 2" xfId="1069"/>
    <cellStyle name="Cálculo 2 4 13" xfId="1070"/>
    <cellStyle name="Cálculo 2 4 13 2" xfId="1071"/>
    <cellStyle name="Cálculo 2 4 14" xfId="1072"/>
    <cellStyle name="Cálculo 2 4 14 2" xfId="1073"/>
    <cellStyle name="Cálculo 2 4 15" xfId="1074"/>
    <cellStyle name="Cálculo 2 4 15 2" xfId="1075"/>
    <cellStyle name="Cálculo 2 4 16" xfId="1076"/>
    <cellStyle name="Cálculo 2 4 16 2" xfId="1077"/>
    <cellStyle name="Cálculo 2 4 17" xfId="1078"/>
    <cellStyle name="Cálculo 2 4 17 2" xfId="1079"/>
    <cellStyle name="Cálculo 2 4 18" xfId="1080"/>
    <cellStyle name="Cálculo 2 4 18 2" xfId="1081"/>
    <cellStyle name="Cálculo 2 4 19" xfId="1082"/>
    <cellStyle name="Cálculo 2 4 19 2" xfId="1083"/>
    <cellStyle name="Cálculo 2 4 2" xfId="1084"/>
    <cellStyle name="Cálculo 2 4 2 10" xfId="1085"/>
    <cellStyle name="Cálculo 2 4 2 10 2" xfId="1086"/>
    <cellStyle name="Cálculo 2 4 2 11" xfId="1087"/>
    <cellStyle name="Cálculo 2 4 2 11 2" xfId="1088"/>
    <cellStyle name="Cálculo 2 4 2 12" xfId="1089"/>
    <cellStyle name="Cálculo 2 4 2 12 2" xfId="1090"/>
    <cellStyle name="Cálculo 2 4 2 13" xfId="1091"/>
    <cellStyle name="Cálculo 2 4 2 13 2" xfId="1092"/>
    <cellStyle name="Cálculo 2 4 2 14" xfId="1093"/>
    <cellStyle name="Cálculo 2 4 2 14 2" xfId="1094"/>
    <cellStyle name="Cálculo 2 4 2 15" xfId="1095"/>
    <cellStyle name="Cálculo 2 4 2 15 2" xfId="1096"/>
    <cellStyle name="Cálculo 2 4 2 16" xfId="1097"/>
    <cellStyle name="Cálculo 2 4 2 2" xfId="1098"/>
    <cellStyle name="Cálculo 2 4 2 2 10" xfId="1099"/>
    <cellStyle name="Cálculo 2 4 2 2 10 2" xfId="1100"/>
    <cellStyle name="Cálculo 2 4 2 2 11" xfId="1101"/>
    <cellStyle name="Cálculo 2 4 2 2 11 2" xfId="1102"/>
    <cellStyle name="Cálculo 2 4 2 2 12" xfId="1103"/>
    <cellStyle name="Cálculo 2 4 2 2 12 2" xfId="1104"/>
    <cellStyle name="Cálculo 2 4 2 2 13" xfId="1105"/>
    <cellStyle name="Cálculo 2 4 2 2 13 2" xfId="1106"/>
    <cellStyle name="Cálculo 2 4 2 2 14" xfId="1107"/>
    <cellStyle name="Cálculo 2 4 2 2 2" xfId="1108"/>
    <cellStyle name="Cálculo 2 4 2 2 2 2" xfId="1109"/>
    <cellStyle name="Cálculo 2 4 2 2 3" xfId="1110"/>
    <cellStyle name="Cálculo 2 4 2 2 3 2" xfId="1111"/>
    <cellStyle name="Cálculo 2 4 2 2 4" xfId="1112"/>
    <cellStyle name="Cálculo 2 4 2 2 4 2" xfId="1113"/>
    <cellStyle name="Cálculo 2 4 2 2 5" xfId="1114"/>
    <cellStyle name="Cálculo 2 4 2 2 5 2" xfId="1115"/>
    <cellStyle name="Cálculo 2 4 2 2 6" xfId="1116"/>
    <cellStyle name="Cálculo 2 4 2 2 6 2" xfId="1117"/>
    <cellStyle name="Cálculo 2 4 2 2 7" xfId="1118"/>
    <cellStyle name="Cálculo 2 4 2 2 7 2" xfId="1119"/>
    <cellStyle name="Cálculo 2 4 2 2 8" xfId="1120"/>
    <cellStyle name="Cálculo 2 4 2 2 8 2" xfId="1121"/>
    <cellStyle name="Cálculo 2 4 2 2 9" xfId="1122"/>
    <cellStyle name="Cálculo 2 4 2 2 9 2" xfId="1123"/>
    <cellStyle name="Cálculo 2 4 2 3" xfId="1124"/>
    <cellStyle name="Cálculo 2 4 2 3 10" xfId="1125"/>
    <cellStyle name="Cálculo 2 4 2 3 10 2" xfId="1126"/>
    <cellStyle name="Cálculo 2 4 2 3 11" xfId="1127"/>
    <cellStyle name="Cálculo 2 4 2 3 11 2" xfId="1128"/>
    <cellStyle name="Cálculo 2 4 2 3 12" xfId="1129"/>
    <cellStyle name="Cálculo 2 4 2 3 12 2" xfId="1130"/>
    <cellStyle name="Cálculo 2 4 2 3 13" xfId="1131"/>
    <cellStyle name="Cálculo 2 4 2 3 13 2" xfId="1132"/>
    <cellStyle name="Cálculo 2 4 2 3 14" xfId="1133"/>
    <cellStyle name="Cálculo 2 4 2 3 2" xfId="1134"/>
    <cellStyle name="Cálculo 2 4 2 3 2 2" xfId="1135"/>
    <cellStyle name="Cálculo 2 4 2 3 3" xfId="1136"/>
    <cellStyle name="Cálculo 2 4 2 3 3 2" xfId="1137"/>
    <cellStyle name="Cálculo 2 4 2 3 4" xfId="1138"/>
    <cellStyle name="Cálculo 2 4 2 3 4 2" xfId="1139"/>
    <cellStyle name="Cálculo 2 4 2 3 5" xfId="1140"/>
    <cellStyle name="Cálculo 2 4 2 3 5 2" xfId="1141"/>
    <cellStyle name="Cálculo 2 4 2 3 6" xfId="1142"/>
    <cellStyle name="Cálculo 2 4 2 3 6 2" xfId="1143"/>
    <cellStyle name="Cálculo 2 4 2 3 7" xfId="1144"/>
    <cellStyle name="Cálculo 2 4 2 3 7 2" xfId="1145"/>
    <cellStyle name="Cálculo 2 4 2 3 8" xfId="1146"/>
    <cellStyle name="Cálculo 2 4 2 3 8 2" xfId="1147"/>
    <cellStyle name="Cálculo 2 4 2 3 9" xfId="1148"/>
    <cellStyle name="Cálculo 2 4 2 3 9 2" xfId="1149"/>
    <cellStyle name="Cálculo 2 4 2 4" xfId="1150"/>
    <cellStyle name="Cálculo 2 4 2 4 2" xfId="1151"/>
    <cellStyle name="Cálculo 2 4 2 5" xfId="1152"/>
    <cellStyle name="Cálculo 2 4 2 5 2" xfId="1153"/>
    <cellStyle name="Cálculo 2 4 2 6" xfId="1154"/>
    <cellStyle name="Cálculo 2 4 2 6 2" xfId="1155"/>
    <cellStyle name="Cálculo 2 4 2 7" xfId="1156"/>
    <cellStyle name="Cálculo 2 4 2 7 2" xfId="1157"/>
    <cellStyle name="Cálculo 2 4 2 8" xfId="1158"/>
    <cellStyle name="Cálculo 2 4 2 8 2" xfId="1159"/>
    <cellStyle name="Cálculo 2 4 2 9" xfId="1160"/>
    <cellStyle name="Cálculo 2 4 2 9 2" xfId="1161"/>
    <cellStyle name="Cálculo 2 4 20" xfId="1162"/>
    <cellStyle name="Cálculo 2 4 3" xfId="1163"/>
    <cellStyle name="Cálculo 2 4 3 10" xfId="1164"/>
    <cellStyle name="Cálculo 2 4 3 10 2" xfId="1165"/>
    <cellStyle name="Cálculo 2 4 3 11" xfId="1166"/>
    <cellStyle name="Cálculo 2 4 3 11 2" xfId="1167"/>
    <cellStyle name="Cálculo 2 4 3 12" xfId="1168"/>
    <cellStyle name="Cálculo 2 4 3 12 2" xfId="1169"/>
    <cellStyle name="Cálculo 2 4 3 13" xfId="1170"/>
    <cellStyle name="Cálculo 2 4 3 13 2" xfId="1171"/>
    <cellStyle name="Cálculo 2 4 3 14" xfId="1172"/>
    <cellStyle name="Cálculo 2 4 3 14 2" xfId="1173"/>
    <cellStyle name="Cálculo 2 4 3 15" xfId="1174"/>
    <cellStyle name="Cálculo 2 4 3 15 2" xfId="1175"/>
    <cellStyle name="Cálculo 2 4 3 16" xfId="1176"/>
    <cellStyle name="Cálculo 2 4 3 2" xfId="1177"/>
    <cellStyle name="Cálculo 2 4 3 2 10" xfId="1178"/>
    <cellStyle name="Cálculo 2 4 3 2 10 2" xfId="1179"/>
    <cellStyle name="Cálculo 2 4 3 2 11" xfId="1180"/>
    <cellStyle name="Cálculo 2 4 3 2 11 2" xfId="1181"/>
    <cellStyle name="Cálculo 2 4 3 2 12" xfId="1182"/>
    <cellStyle name="Cálculo 2 4 3 2 12 2" xfId="1183"/>
    <cellStyle name="Cálculo 2 4 3 2 13" xfId="1184"/>
    <cellStyle name="Cálculo 2 4 3 2 13 2" xfId="1185"/>
    <cellStyle name="Cálculo 2 4 3 2 14" xfId="1186"/>
    <cellStyle name="Cálculo 2 4 3 2 2" xfId="1187"/>
    <cellStyle name="Cálculo 2 4 3 2 2 2" xfId="1188"/>
    <cellStyle name="Cálculo 2 4 3 2 3" xfId="1189"/>
    <cellStyle name="Cálculo 2 4 3 2 3 2" xfId="1190"/>
    <cellStyle name="Cálculo 2 4 3 2 4" xfId="1191"/>
    <cellStyle name="Cálculo 2 4 3 2 4 2" xfId="1192"/>
    <cellStyle name="Cálculo 2 4 3 2 5" xfId="1193"/>
    <cellStyle name="Cálculo 2 4 3 2 5 2" xfId="1194"/>
    <cellStyle name="Cálculo 2 4 3 2 6" xfId="1195"/>
    <cellStyle name="Cálculo 2 4 3 2 6 2" xfId="1196"/>
    <cellStyle name="Cálculo 2 4 3 2 7" xfId="1197"/>
    <cellStyle name="Cálculo 2 4 3 2 7 2" xfId="1198"/>
    <cellStyle name="Cálculo 2 4 3 2 8" xfId="1199"/>
    <cellStyle name="Cálculo 2 4 3 2 8 2" xfId="1200"/>
    <cellStyle name="Cálculo 2 4 3 2 9" xfId="1201"/>
    <cellStyle name="Cálculo 2 4 3 2 9 2" xfId="1202"/>
    <cellStyle name="Cálculo 2 4 3 3" xfId="1203"/>
    <cellStyle name="Cálculo 2 4 3 3 10" xfId="1204"/>
    <cellStyle name="Cálculo 2 4 3 3 10 2" xfId="1205"/>
    <cellStyle name="Cálculo 2 4 3 3 11" xfId="1206"/>
    <cellStyle name="Cálculo 2 4 3 3 11 2" xfId="1207"/>
    <cellStyle name="Cálculo 2 4 3 3 12" xfId="1208"/>
    <cellStyle name="Cálculo 2 4 3 3 12 2" xfId="1209"/>
    <cellStyle name="Cálculo 2 4 3 3 13" xfId="1210"/>
    <cellStyle name="Cálculo 2 4 3 3 13 2" xfId="1211"/>
    <cellStyle name="Cálculo 2 4 3 3 14" xfId="1212"/>
    <cellStyle name="Cálculo 2 4 3 3 2" xfId="1213"/>
    <cellStyle name="Cálculo 2 4 3 3 2 2" xfId="1214"/>
    <cellStyle name="Cálculo 2 4 3 3 3" xfId="1215"/>
    <cellStyle name="Cálculo 2 4 3 3 3 2" xfId="1216"/>
    <cellStyle name="Cálculo 2 4 3 3 4" xfId="1217"/>
    <cellStyle name="Cálculo 2 4 3 3 4 2" xfId="1218"/>
    <cellStyle name="Cálculo 2 4 3 3 5" xfId="1219"/>
    <cellStyle name="Cálculo 2 4 3 3 5 2" xfId="1220"/>
    <cellStyle name="Cálculo 2 4 3 3 6" xfId="1221"/>
    <cellStyle name="Cálculo 2 4 3 3 6 2" xfId="1222"/>
    <cellStyle name="Cálculo 2 4 3 3 7" xfId="1223"/>
    <cellStyle name="Cálculo 2 4 3 3 7 2" xfId="1224"/>
    <cellStyle name="Cálculo 2 4 3 3 8" xfId="1225"/>
    <cellStyle name="Cálculo 2 4 3 3 8 2" xfId="1226"/>
    <cellStyle name="Cálculo 2 4 3 3 9" xfId="1227"/>
    <cellStyle name="Cálculo 2 4 3 3 9 2" xfId="1228"/>
    <cellStyle name="Cálculo 2 4 3 4" xfId="1229"/>
    <cellStyle name="Cálculo 2 4 3 4 2" xfId="1230"/>
    <cellStyle name="Cálculo 2 4 3 5" xfId="1231"/>
    <cellStyle name="Cálculo 2 4 3 5 2" xfId="1232"/>
    <cellStyle name="Cálculo 2 4 3 6" xfId="1233"/>
    <cellStyle name="Cálculo 2 4 3 6 2" xfId="1234"/>
    <cellStyle name="Cálculo 2 4 3 7" xfId="1235"/>
    <cellStyle name="Cálculo 2 4 3 7 2" xfId="1236"/>
    <cellStyle name="Cálculo 2 4 3 8" xfId="1237"/>
    <cellStyle name="Cálculo 2 4 3 8 2" xfId="1238"/>
    <cellStyle name="Cálculo 2 4 3 9" xfId="1239"/>
    <cellStyle name="Cálculo 2 4 3 9 2" xfId="1240"/>
    <cellStyle name="Cálculo 2 4 4" xfId="1241"/>
    <cellStyle name="Cálculo 2 4 4 10" xfId="1242"/>
    <cellStyle name="Cálculo 2 4 4 10 2" xfId="1243"/>
    <cellStyle name="Cálculo 2 4 4 11" xfId="1244"/>
    <cellStyle name="Cálculo 2 4 4 11 2" xfId="1245"/>
    <cellStyle name="Cálculo 2 4 4 12" xfId="1246"/>
    <cellStyle name="Cálculo 2 4 4 12 2" xfId="1247"/>
    <cellStyle name="Cálculo 2 4 4 13" xfId="1248"/>
    <cellStyle name="Cálculo 2 4 4 13 2" xfId="1249"/>
    <cellStyle name="Cálculo 2 4 4 14" xfId="1250"/>
    <cellStyle name="Cálculo 2 4 4 14 2" xfId="1251"/>
    <cellStyle name="Cálculo 2 4 4 15" xfId="1252"/>
    <cellStyle name="Cálculo 2 4 4 15 2" xfId="1253"/>
    <cellStyle name="Cálculo 2 4 4 16" xfId="1254"/>
    <cellStyle name="Cálculo 2 4 4 2" xfId="1255"/>
    <cellStyle name="Cálculo 2 4 4 2 10" xfId="1256"/>
    <cellStyle name="Cálculo 2 4 4 2 10 2" xfId="1257"/>
    <cellStyle name="Cálculo 2 4 4 2 11" xfId="1258"/>
    <cellStyle name="Cálculo 2 4 4 2 11 2" xfId="1259"/>
    <cellStyle name="Cálculo 2 4 4 2 12" xfId="1260"/>
    <cellStyle name="Cálculo 2 4 4 2 12 2" xfId="1261"/>
    <cellStyle name="Cálculo 2 4 4 2 13" xfId="1262"/>
    <cellStyle name="Cálculo 2 4 4 2 13 2" xfId="1263"/>
    <cellStyle name="Cálculo 2 4 4 2 14" xfId="1264"/>
    <cellStyle name="Cálculo 2 4 4 2 2" xfId="1265"/>
    <cellStyle name="Cálculo 2 4 4 2 2 2" xfId="1266"/>
    <cellStyle name="Cálculo 2 4 4 2 3" xfId="1267"/>
    <cellStyle name="Cálculo 2 4 4 2 3 2" xfId="1268"/>
    <cellStyle name="Cálculo 2 4 4 2 4" xfId="1269"/>
    <cellStyle name="Cálculo 2 4 4 2 4 2" xfId="1270"/>
    <cellStyle name="Cálculo 2 4 4 2 5" xfId="1271"/>
    <cellStyle name="Cálculo 2 4 4 2 5 2" xfId="1272"/>
    <cellStyle name="Cálculo 2 4 4 2 6" xfId="1273"/>
    <cellStyle name="Cálculo 2 4 4 2 6 2" xfId="1274"/>
    <cellStyle name="Cálculo 2 4 4 2 7" xfId="1275"/>
    <cellStyle name="Cálculo 2 4 4 2 7 2" xfId="1276"/>
    <cellStyle name="Cálculo 2 4 4 2 8" xfId="1277"/>
    <cellStyle name="Cálculo 2 4 4 2 8 2" xfId="1278"/>
    <cellStyle name="Cálculo 2 4 4 2 9" xfId="1279"/>
    <cellStyle name="Cálculo 2 4 4 2 9 2" xfId="1280"/>
    <cellStyle name="Cálculo 2 4 4 3" xfId="1281"/>
    <cellStyle name="Cálculo 2 4 4 3 10" xfId="1282"/>
    <cellStyle name="Cálculo 2 4 4 3 10 2" xfId="1283"/>
    <cellStyle name="Cálculo 2 4 4 3 11" xfId="1284"/>
    <cellStyle name="Cálculo 2 4 4 3 11 2" xfId="1285"/>
    <cellStyle name="Cálculo 2 4 4 3 12" xfId="1286"/>
    <cellStyle name="Cálculo 2 4 4 3 12 2" xfId="1287"/>
    <cellStyle name="Cálculo 2 4 4 3 13" xfId="1288"/>
    <cellStyle name="Cálculo 2 4 4 3 13 2" xfId="1289"/>
    <cellStyle name="Cálculo 2 4 4 3 14" xfId="1290"/>
    <cellStyle name="Cálculo 2 4 4 3 2" xfId="1291"/>
    <cellStyle name="Cálculo 2 4 4 3 2 2" xfId="1292"/>
    <cellStyle name="Cálculo 2 4 4 3 3" xfId="1293"/>
    <cellStyle name="Cálculo 2 4 4 3 3 2" xfId="1294"/>
    <cellStyle name="Cálculo 2 4 4 3 4" xfId="1295"/>
    <cellStyle name="Cálculo 2 4 4 3 4 2" xfId="1296"/>
    <cellStyle name="Cálculo 2 4 4 3 5" xfId="1297"/>
    <cellStyle name="Cálculo 2 4 4 3 5 2" xfId="1298"/>
    <cellStyle name="Cálculo 2 4 4 3 6" xfId="1299"/>
    <cellStyle name="Cálculo 2 4 4 3 6 2" xfId="1300"/>
    <cellStyle name="Cálculo 2 4 4 3 7" xfId="1301"/>
    <cellStyle name="Cálculo 2 4 4 3 7 2" xfId="1302"/>
    <cellStyle name="Cálculo 2 4 4 3 8" xfId="1303"/>
    <cellStyle name="Cálculo 2 4 4 3 8 2" xfId="1304"/>
    <cellStyle name="Cálculo 2 4 4 3 9" xfId="1305"/>
    <cellStyle name="Cálculo 2 4 4 3 9 2" xfId="1306"/>
    <cellStyle name="Cálculo 2 4 4 4" xfId="1307"/>
    <cellStyle name="Cálculo 2 4 4 4 2" xfId="1308"/>
    <cellStyle name="Cálculo 2 4 4 5" xfId="1309"/>
    <cellStyle name="Cálculo 2 4 4 5 2" xfId="1310"/>
    <cellStyle name="Cálculo 2 4 4 6" xfId="1311"/>
    <cellStyle name="Cálculo 2 4 4 6 2" xfId="1312"/>
    <cellStyle name="Cálculo 2 4 4 7" xfId="1313"/>
    <cellStyle name="Cálculo 2 4 4 7 2" xfId="1314"/>
    <cellStyle name="Cálculo 2 4 4 8" xfId="1315"/>
    <cellStyle name="Cálculo 2 4 4 8 2" xfId="1316"/>
    <cellStyle name="Cálculo 2 4 4 9" xfId="1317"/>
    <cellStyle name="Cálculo 2 4 4 9 2" xfId="1318"/>
    <cellStyle name="Cálculo 2 4 5" xfId="1319"/>
    <cellStyle name="Cálculo 2 4 5 10" xfId="1320"/>
    <cellStyle name="Cálculo 2 4 5 10 2" xfId="1321"/>
    <cellStyle name="Cálculo 2 4 5 11" xfId="1322"/>
    <cellStyle name="Cálculo 2 4 5 11 2" xfId="1323"/>
    <cellStyle name="Cálculo 2 4 5 12" xfId="1324"/>
    <cellStyle name="Cálculo 2 4 5 12 2" xfId="1325"/>
    <cellStyle name="Cálculo 2 4 5 13" xfId="1326"/>
    <cellStyle name="Cálculo 2 4 5 13 2" xfId="1327"/>
    <cellStyle name="Cálculo 2 4 5 14" xfId="1328"/>
    <cellStyle name="Cálculo 2 4 5 14 2" xfId="1329"/>
    <cellStyle name="Cálculo 2 4 5 15" xfId="1330"/>
    <cellStyle name="Cálculo 2 4 5 15 2" xfId="1331"/>
    <cellStyle name="Cálculo 2 4 5 16" xfId="1332"/>
    <cellStyle name="Cálculo 2 4 5 2" xfId="1333"/>
    <cellStyle name="Cálculo 2 4 5 2 10" xfId="1334"/>
    <cellStyle name="Cálculo 2 4 5 2 10 2" xfId="1335"/>
    <cellStyle name="Cálculo 2 4 5 2 11" xfId="1336"/>
    <cellStyle name="Cálculo 2 4 5 2 11 2" xfId="1337"/>
    <cellStyle name="Cálculo 2 4 5 2 12" xfId="1338"/>
    <cellStyle name="Cálculo 2 4 5 2 12 2" xfId="1339"/>
    <cellStyle name="Cálculo 2 4 5 2 13" xfId="1340"/>
    <cellStyle name="Cálculo 2 4 5 2 13 2" xfId="1341"/>
    <cellStyle name="Cálculo 2 4 5 2 14" xfId="1342"/>
    <cellStyle name="Cálculo 2 4 5 2 2" xfId="1343"/>
    <cellStyle name="Cálculo 2 4 5 2 2 2" xfId="1344"/>
    <cellStyle name="Cálculo 2 4 5 2 3" xfId="1345"/>
    <cellStyle name="Cálculo 2 4 5 2 3 2" xfId="1346"/>
    <cellStyle name="Cálculo 2 4 5 2 4" xfId="1347"/>
    <cellStyle name="Cálculo 2 4 5 2 4 2" xfId="1348"/>
    <cellStyle name="Cálculo 2 4 5 2 5" xfId="1349"/>
    <cellStyle name="Cálculo 2 4 5 2 5 2" xfId="1350"/>
    <cellStyle name="Cálculo 2 4 5 2 6" xfId="1351"/>
    <cellStyle name="Cálculo 2 4 5 2 6 2" xfId="1352"/>
    <cellStyle name="Cálculo 2 4 5 2 7" xfId="1353"/>
    <cellStyle name="Cálculo 2 4 5 2 7 2" xfId="1354"/>
    <cellStyle name="Cálculo 2 4 5 2 8" xfId="1355"/>
    <cellStyle name="Cálculo 2 4 5 2 8 2" xfId="1356"/>
    <cellStyle name="Cálculo 2 4 5 2 9" xfId="1357"/>
    <cellStyle name="Cálculo 2 4 5 2 9 2" xfId="1358"/>
    <cellStyle name="Cálculo 2 4 5 3" xfId="1359"/>
    <cellStyle name="Cálculo 2 4 5 3 10" xfId="1360"/>
    <cellStyle name="Cálculo 2 4 5 3 10 2" xfId="1361"/>
    <cellStyle name="Cálculo 2 4 5 3 11" xfId="1362"/>
    <cellStyle name="Cálculo 2 4 5 3 11 2" xfId="1363"/>
    <cellStyle name="Cálculo 2 4 5 3 12" xfId="1364"/>
    <cellStyle name="Cálculo 2 4 5 3 12 2" xfId="1365"/>
    <cellStyle name="Cálculo 2 4 5 3 13" xfId="1366"/>
    <cellStyle name="Cálculo 2 4 5 3 13 2" xfId="1367"/>
    <cellStyle name="Cálculo 2 4 5 3 14" xfId="1368"/>
    <cellStyle name="Cálculo 2 4 5 3 2" xfId="1369"/>
    <cellStyle name="Cálculo 2 4 5 3 2 2" xfId="1370"/>
    <cellStyle name="Cálculo 2 4 5 3 3" xfId="1371"/>
    <cellStyle name="Cálculo 2 4 5 3 3 2" xfId="1372"/>
    <cellStyle name="Cálculo 2 4 5 3 4" xfId="1373"/>
    <cellStyle name="Cálculo 2 4 5 3 4 2" xfId="1374"/>
    <cellStyle name="Cálculo 2 4 5 3 5" xfId="1375"/>
    <cellStyle name="Cálculo 2 4 5 3 5 2" xfId="1376"/>
    <cellStyle name="Cálculo 2 4 5 3 6" xfId="1377"/>
    <cellStyle name="Cálculo 2 4 5 3 6 2" xfId="1378"/>
    <cellStyle name="Cálculo 2 4 5 3 7" xfId="1379"/>
    <cellStyle name="Cálculo 2 4 5 3 7 2" xfId="1380"/>
    <cellStyle name="Cálculo 2 4 5 3 8" xfId="1381"/>
    <cellStyle name="Cálculo 2 4 5 3 8 2" xfId="1382"/>
    <cellStyle name="Cálculo 2 4 5 3 9" xfId="1383"/>
    <cellStyle name="Cálculo 2 4 5 3 9 2" xfId="1384"/>
    <cellStyle name="Cálculo 2 4 5 4" xfId="1385"/>
    <cellStyle name="Cálculo 2 4 5 4 2" xfId="1386"/>
    <cellStyle name="Cálculo 2 4 5 5" xfId="1387"/>
    <cellStyle name="Cálculo 2 4 5 5 2" xfId="1388"/>
    <cellStyle name="Cálculo 2 4 5 6" xfId="1389"/>
    <cellStyle name="Cálculo 2 4 5 6 2" xfId="1390"/>
    <cellStyle name="Cálculo 2 4 5 7" xfId="1391"/>
    <cellStyle name="Cálculo 2 4 5 7 2" xfId="1392"/>
    <cellStyle name="Cálculo 2 4 5 8" xfId="1393"/>
    <cellStyle name="Cálculo 2 4 5 8 2" xfId="1394"/>
    <cellStyle name="Cálculo 2 4 5 9" xfId="1395"/>
    <cellStyle name="Cálculo 2 4 5 9 2" xfId="1396"/>
    <cellStyle name="Cálculo 2 4 6" xfId="1397"/>
    <cellStyle name="Cálculo 2 4 6 10" xfId="1398"/>
    <cellStyle name="Cálculo 2 4 6 10 2" xfId="1399"/>
    <cellStyle name="Cálculo 2 4 6 11" xfId="1400"/>
    <cellStyle name="Cálculo 2 4 6 11 2" xfId="1401"/>
    <cellStyle name="Cálculo 2 4 6 12" xfId="1402"/>
    <cellStyle name="Cálculo 2 4 6 12 2" xfId="1403"/>
    <cellStyle name="Cálculo 2 4 6 13" xfId="1404"/>
    <cellStyle name="Cálculo 2 4 6 13 2" xfId="1405"/>
    <cellStyle name="Cálculo 2 4 6 14" xfId="1406"/>
    <cellStyle name="Cálculo 2 4 6 2" xfId="1407"/>
    <cellStyle name="Cálculo 2 4 6 2 2" xfId="1408"/>
    <cellStyle name="Cálculo 2 4 6 3" xfId="1409"/>
    <cellStyle name="Cálculo 2 4 6 3 2" xfId="1410"/>
    <cellStyle name="Cálculo 2 4 6 4" xfId="1411"/>
    <cellStyle name="Cálculo 2 4 6 4 2" xfId="1412"/>
    <cellStyle name="Cálculo 2 4 6 5" xfId="1413"/>
    <cellStyle name="Cálculo 2 4 6 5 2" xfId="1414"/>
    <cellStyle name="Cálculo 2 4 6 6" xfId="1415"/>
    <cellStyle name="Cálculo 2 4 6 6 2" xfId="1416"/>
    <cellStyle name="Cálculo 2 4 6 7" xfId="1417"/>
    <cellStyle name="Cálculo 2 4 6 7 2" xfId="1418"/>
    <cellStyle name="Cálculo 2 4 6 8" xfId="1419"/>
    <cellStyle name="Cálculo 2 4 6 8 2" xfId="1420"/>
    <cellStyle name="Cálculo 2 4 6 9" xfId="1421"/>
    <cellStyle name="Cálculo 2 4 6 9 2" xfId="1422"/>
    <cellStyle name="Cálculo 2 4 7" xfId="1423"/>
    <cellStyle name="Cálculo 2 4 7 10" xfId="1424"/>
    <cellStyle name="Cálculo 2 4 7 10 2" xfId="1425"/>
    <cellStyle name="Cálculo 2 4 7 11" xfId="1426"/>
    <cellStyle name="Cálculo 2 4 7 11 2" xfId="1427"/>
    <cellStyle name="Cálculo 2 4 7 12" xfId="1428"/>
    <cellStyle name="Cálculo 2 4 7 12 2" xfId="1429"/>
    <cellStyle name="Cálculo 2 4 7 13" xfId="1430"/>
    <cellStyle name="Cálculo 2 4 7 13 2" xfId="1431"/>
    <cellStyle name="Cálculo 2 4 7 14" xfId="1432"/>
    <cellStyle name="Cálculo 2 4 7 2" xfId="1433"/>
    <cellStyle name="Cálculo 2 4 7 2 2" xfId="1434"/>
    <cellStyle name="Cálculo 2 4 7 3" xfId="1435"/>
    <cellStyle name="Cálculo 2 4 7 3 2" xfId="1436"/>
    <cellStyle name="Cálculo 2 4 7 4" xfId="1437"/>
    <cellStyle name="Cálculo 2 4 7 4 2" xfId="1438"/>
    <cellStyle name="Cálculo 2 4 7 5" xfId="1439"/>
    <cellStyle name="Cálculo 2 4 7 5 2" xfId="1440"/>
    <cellStyle name="Cálculo 2 4 7 6" xfId="1441"/>
    <cellStyle name="Cálculo 2 4 7 6 2" xfId="1442"/>
    <cellStyle name="Cálculo 2 4 7 7" xfId="1443"/>
    <cellStyle name="Cálculo 2 4 7 7 2" xfId="1444"/>
    <cellStyle name="Cálculo 2 4 7 8" xfId="1445"/>
    <cellStyle name="Cálculo 2 4 7 8 2" xfId="1446"/>
    <cellStyle name="Cálculo 2 4 7 9" xfId="1447"/>
    <cellStyle name="Cálculo 2 4 7 9 2" xfId="1448"/>
    <cellStyle name="Cálculo 2 4 8" xfId="1449"/>
    <cellStyle name="Cálculo 2 4 8 2" xfId="1450"/>
    <cellStyle name="Cálculo 2 4 9" xfId="1451"/>
    <cellStyle name="Cálculo 2 4 9 2" xfId="1452"/>
    <cellStyle name="Cálculo 2 5" xfId="1453"/>
    <cellStyle name="Cálculo 2 5 10" xfId="1454"/>
    <cellStyle name="Cálculo 2 5 10 2" xfId="1455"/>
    <cellStyle name="Cálculo 2 5 11" xfId="1456"/>
    <cellStyle name="Cálculo 2 5 11 2" xfId="1457"/>
    <cellStyle name="Cálculo 2 5 12" xfId="1458"/>
    <cellStyle name="Cálculo 2 5 12 2" xfId="1459"/>
    <cellStyle name="Cálculo 2 5 13" xfId="1460"/>
    <cellStyle name="Cálculo 2 5 13 2" xfId="1461"/>
    <cellStyle name="Cálculo 2 5 14" xfId="1462"/>
    <cellStyle name="Cálculo 2 5 14 2" xfId="1463"/>
    <cellStyle name="Cálculo 2 5 15" xfId="1464"/>
    <cellStyle name="Cálculo 2 5 15 2" xfId="1465"/>
    <cellStyle name="Cálculo 2 5 16" xfId="1466"/>
    <cellStyle name="Cálculo 2 5 16 2" xfId="1467"/>
    <cellStyle name="Cálculo 2 5 17" xfId="1468"/>
    <cellStyle name="Cálculo 2 5 17 2" xfId="1469"/>
    <cellStyle name="Cálculo 2 5 18" xfId="1470"/>
    <cellStyle name="Cálculo 2 5 18 2" xfId="1471"/>
    <cellStyle name="Cálculo 2 5 19" xfId="1472"/>
    <cellStyle name="Cálculo 2 5 19 2" xfId="1473"/>
    <cellStyle name="Cálculo 2 5 2" xfId="1474"/>
    <cellStyle name="Cálculo 2 5 2 10" xfId="1475"/>
    <cellStyle name="Cálculo 2 5 2 10 2" xfId="1476"/>
    <cellStyle name="Cálculo 2 5 2 11" xfId="1477"/>
    <cellStyle name="Cálculo 2 5 2 11 2" xfId="1478"/>
    <cellStyle name="Cálculo 2 5 2 12" xfId="1479"/>
    <cellStyle name="Cálculo 2 5 2 12 2" xfId="1480"/>
    <cellStyle name="Cálculo 2 5 2 13" xfId="1481"/>
    <cellStyle name="Cálculo 2 5 2 13 2" xfId="1482"/>
    <cellStyle name="Cálculo 2 5 2 14" xfId="1483"/>
    <cellStyle name="Cálculo 2 5 2 14 2" xfId="1484"/>
    <cellStyle name="Cálculo 2 5 2 15" xfId="1485"/>
    <cellStyle name="Cálculo 2 5 2 15 2" xfId="1486"/>
    <cellStyle name="Cálculo 2 5 2 16" xfId="1487"/>
    <cellStyle name="Cálculo 2 5 2 2" xfId="1488"/>
    <cellStyle name="Cálculo 2 5 2 2 10" xfId="1489"/>
    <cellStyle name="Cálculo 2 5 2 2 10 2" xfId="1490"/>
    <cellStyle name="Cálculo 2 5 2 2 11" xfId="1491"/>
    <cellStyle name="Cálculo 2 5 2 2 11 2" xfId="1492"/>
    <cellStyle name="Cálculo 2 5 2 2 12" xfId="1493"/>
    <cellStyle name="Cálculo 2 5 2 2 12 2" xfId="1494"/>
    <cellStyle name="Cálculo 2 5 2 2 13" xfId="1495"/>
    <cellStyle name="Cálculo 2 5 2 2 13 2" xfId="1496"/>
    <cellStyle name="Cálculo 2 5 2 2 14" xfId="1497"/>
    <cellStyle name="Cálculo 2 5 2 2 2" xfId="1498"/>
    <cellStyle name="Cálculo 2 5 2 2 2 2" xfId="1499"/>
    <cellStyle name="Cálculo 2 5 2 2 3" xfId="1500"/>
    <cellStyle name="Cálculo 2 5 2 2 3 2" xfId="1501"/>
    <cellStyle name="Cálculo 2 5 2 2 4" xfId="1502"/>
    <cellStyle name="Cálculo 2 5 2 2 4 2" xfId="1503"/>
    <cellStyle name="Cálculo 2 5 2 2 5" xfId="1504"/>
    <cellStyle name="Cálculo 2 5 2 2 5 2" xfId="1505"/>
    <cellStyle name="Cálculo 2 5 2 2 6" xfId="1506"/>
    <cellStyle name="Cálculo 2 5 2 2 6 2" xfId="1507"/>
    <cellStyle name="Cálculo 2 5 2 2 7" xfId="1508"/>
    <cellStyle name="Cálculo 2 5 2 2 7 2" xfId="1509"/>
    <cellStyle name="Cálculo 2 5 2 2 8" xfId="1510"/>
    <cellStyle name="Cálculo 2 5 2 2 8 2" xfId="1511"/>
    <cellStyle name="Cálculo 2 5 2 2 9" xfId="1512"/>
    <cellStyle name="Cálculo 2 5 2 2 9 2" xfId="1513"/>
    <cellStyle name="Cálculo 2 5 2 3" xfId="1514"/>
    <cellStyle name="Cálculo 2 5 2 3 10" xfId="1515"/>
    <cellStyle name="Cálculo 2 5 2 3 10 2" xfId="1516"/>
    <cellStyle name="Cálculo 2 5 2 3 11" xfId="1517"/>
    <cellStyle name="Cálculo 2 5 2 3 11 2" xfId="1518"/>
    <cellStyle name="Cálculo 2 5 2 3 12" xfId="1519"/>
    <cellStyle name="Cálculo 2 5 2 3 12 2" xfId="1520"/>
    <cellStyle name="Cálculo 2 5 2 3 13" xfId="1521"/>
    <cellStyle name="Cálculo 2 5 2 3 13 2" xfId="1522"/>
    <cellStyle name="Cálculo 2 5 2 3 14" xfId="1523"/>
    <cellStyle name="Cálculo 2 5 2 3 2" xfId="1524"/>
    <cellStyle name="Cálculo 2 5 2 3 2 2" xfId="1525"/>
    <cellStyle name="Cálculo 2 5 2 3 3" xfId="1526"/>
    <cellStyle name="Cálculo 2 5 2 3 3 2" xfId="1527"/>
    <cellStyle name="Cálculo 2 5 2 3 4" xfId="1528"/>
    <cellStyle name="Cálculo 2 5 2 3 4 2" xfId="1529"/>
    <cellStyle name="Cálculo 2 5 2 3 5" xfId="1530"/>
    <cellStyle name="Cálculo 2 5 2 3 5 2" xfId="1531"/>
    <cellStyle name="Cálculo 2 5 2 3 6" xfId="1532"/>
    <cellStyle name="Cálculo 2 5 2 3 6 2" xfId="1533"/>
    <cellStyle name="Cálculo 2 5 2 3 7" xfId="1534"/>
    <cellStyle name="Cálculo 2 5 2 3 7 2" xfId="1535"/>
    <cellStyle name="Cálculo 2 5 2 3 8" xfId="1536"/>
    <cellStyle name="Cálculo 2 5 2 3 8 2" xfId="1537"/>
    <cellStyle name="Cálculo 2 5 2 3 9" xfId="1538"/>
    <cellStyle name="Cálculo 2 5 2 3 9 2" xfId="1539"/>
    <cellStyle name="Cálculo 2 5 2 4" xfId="1540"/>
    <cellStyle name="Cálculo 2 5 2 4 2" xfId="1541"/>
    <cellStyle name="Cálculo 2 5 2 5" xfId="1542"/>
    <cellStyle name="Cálculo 2 5 2 5 2" xfId="1543"/>
    <cellStyle name="Cálculo 2 5 2 6" xfId="1544"/>
    <cellStyle name="Cálculo 2 5 2 6 2" xfId="1545"/>
    <cellStyle name="Cálculo 2 5 2 7" xfId="1546"/>
    <cellStyle name="Cálculo 2 5 2 7 2" xfId="1547"/>
    <cellStyle name="Cálculo 2 5 2 8" xfId="1548"/>
    <cellStyle name="Cálculo 2 5 2 8 2" xfId="1549"/>
    <cellStyle name="Cálculo 2 5 2 9" xfId="1550"/>
    <cellStyle name="Cálculo 2 5 2 9 2" xfId="1551"/>
    <cellStyle name="Cálculo 2 5 20" xfId="1552"/>
    <cellStyle name="Cálculo 2 5 3" xfId="1553"/>
    <cellStyle name="Cálculo 2 5 3 10" xfId="1554"/>
    <cellStyle name="Cálculo 2 5 3 10 2" xfId="1555"/>
    <cellStyle name="Cálculo 2 5 3 11" xfId="1556"/>
    <cellStyle name="Cálculo 2 5 3 11 2" xfId="1557"/>
    <cellStyle name="Cálculo 2 5 3 12" xfId="1558"/>
    <cellStyle name="Cálculo 2 5 3 12 2" xfId="1559"/>
    <cellStyle name="Cálculo 2 5 3 13" xfId="1560"/>
    <cellStyle name="Cálculo 2 5 3 13 2" xfId="1561"/>
    <cellStyle name="Cálculo 2 5 3 14" xfId="1562"/>
    <cellStyle name="Cálculo 2 5 3 14 2" xfId="1563"/>
    <cellStyle name="Cálculo 2 5 3 15" xfId="1564"/>
    <cellStyle name="Cálculo 2 5 3 15 2" xfId="1565"/>
    <cellStyle name="Cálculo 2 5 3 16" xfId="1566"/>
    <cellStyle name="Cálculo 2 5 3 2" xfId="1567"/>
    <cellStyle name="Cálculo 2 5 3 2 10" xfId="1568"/>
    <cellStyle name="Cálculo 2 5 3 2 10 2" xfId="1569"/>
    <cellStyle name="Cálculo 2 5 3 2 11" xfId="1570"/>
    <cellStyle name="Cálculo 2 5 3 2 11 2" xfId="1571"/>
    <cellStyle name="Cálculo 2 5 3 2 12" xfId="1572"/>
    <cellStyle name="Cálculo 2 5 3 2 12 2" xfId="1573"/>
    <cellStyle name="Cálculo 2 5 3 2 13" xfId="1574"/>
    <cellStyle name="Cálculo 2 5 3 2 13 2" xfId="1575"/>
    <cellStyle name="Cálculo 2 5 3 2 14" xfId="1576"/>
    <cellStyle name="Cálculo 2 5 3 2 2" xfId="1577"/>
    <cellStyle name="Cálculo 2 5 3 2 2 2" xfId="1578"/>
    <cellStyle name="Cálculo 2 5 3 2 3" xfId="1579"/>
    <cellStyle name="Cálculo 2 5 3 2 3 2" xfId="1580"/>
    <cellStyle name="Cálculo 2 5 3 2 4" xfId="1581"/>
    <cellStyle name="Cálculo 2 5 3 2 4 2" xfId="1582"/>
    <cellStyle name="Cálculo 2 5 3 2 5" xfId="1583"/>
    <cellStyle name="Cálculo 2 5 3 2 5 2" xfId="1584"/>
    <cellStyle name="Cálculo 2 5 3 2 6" xfId="1585"/>
    <cellStyle name="Cálculo 2 5 3 2 6 2" xfId="1586"/>
    <cellStyle name="Cálculo 2 5 3 2 7" xfId="1587"/>
    <cellStyle name="Cálculo 2 5 3 2 7 2" xfId="1588"/>
    <cellStyle name="Cálculo 2 5 3 2 8" xfId="1589"/>
    <cellStyle name="Cálculo 2 5 3 2 8 2" xfId="1590"/>
    <cellStyle name="Cálculo 2 5 3 2 9" xfId="1591"/>
    <cellStyle name="Cálculo 2 5 3 2 9 2" xfId="1592"/>
    <cellStyle name="Cálculo 2 5 3 3" xfId="1593"/>
    <cellStyle name="Cálculo 2 5 3 3 10" xfId="1594"/>
    <cellStyle name="Cálculo 2 5 3 3 10 2" xfId="1595"/>
    <cellStyle name="Cálculo 2 5 3 3 11" xfId="1596"/>
    <cellStyle name="Cálculo 2 5 3 3 11 2" xfId="1597"/>
    <cellStyle name="Cálculo 2 5 3 3 12" xfId="1598"/>
    <cellStyle name="Cálculo 2 5 3 3 12 2" xfId="1599"/>
    <cellStyle name="Cálculo 2 5 3 3 13" xfId="1600"/>
    <cellStyle name="Cálculo 2 5 3 3 13 2" xfId="1601"/>
    <cellStyle name="Cálculo 2 5 3 3 14" xfId="1602"/>
    <cellStyle name="Cálculo 2 5 3 3 2" xfId="1603"/>
    <cellStyle name="Cálculo 2 5 3 3 2 2" xfId="1604"/>
    <cellStyle name="Cálculo 2 5 3 3 3" xfId="1605"/>
    <cellStyle name="Cálculo 2 5 3 3 3 2" xfId="1606"/>
    <cellStyle name="Cálculo 2 5 3 3 4" xfId="1607"/>
    <cellStyle name="Cálculo 2 5 3 3 4 2" xfId="1608"/>
    <cellStyle name="Cálculo 2 5 3 3 5" xfId="1609"/>
    <cellStyle name="Cálculo 2 5 3 3 5 2" xfId="1610"/>
    <cellStyle name="Cálculo 2 5 3 3 6" xfId="1611"/>
    <cellStyle name="Cálculo 2 5 3 3 6 2" xfId="1612"/>
    <cellStyle name="Cálculo 2 5 3 3 7" xfId="1613"/>
    <cellStyle name="Cálculo 2 5 3 3 7 2" xfId="1614"/>
    <cellStyle name="Cálculo 2 5 3 3 8" xfId="1615"/>
    <cellStyle name="Cálculo 2 5 3 3 8 2" xfId="1616"/>
    <cellStyle name="Cálculo 2 5 3 3 9" xfId="1617"/>
    <cellStyle name="Cálculo 2 5 3 3 9 2" xfId="1618"/>
    <cellStyle name="Cálculo 2 5 3 4" xfId="1619"/>
    <cellStyle name="Cálculo 2 5 3 4 2" xfId="1620"/>
    <cellStyle name="Cálculo 2 5 3 5" xfId="1621"/>
    <cellStyle name="Cálculo 2 5 3 5 2" xfId="1622"/>
    <cellStyle name="Cálculo 2 5 3 6" xfId="1623"/>
    <cellStyle name="Cálculo 2 5 3 6 2" xfId="1624"/>
    <cellStyle name="Cálculo 2 5 3 7" xfId="1625"/>
    <cellStyle name="Cálculo 2 5 3 7 2" xfId="1626"/>
    <cellStyle name="Cálculo 2 5 3 8" xfId="1627"/>
    <cellStyle name="Cálculo 2 5 3 8 2" xfId="1628"/>
    <cellStyle name="Cálculo 2 5 3 9" xfId="1629"/>
    <cellStyle name="Cálculo 2 5 3 9 2" xfId="1630"/>
    <cellStyle name="Cálculo 2 5 4" xfId="1631"/>
    <cellStyle name="Cálculo 2 5 4 10" xfId="1632"/>
    <cellStyle name="Cálculo 2 5 4 10 2" xfId="1633"/>
    <cellStyle name="Cálculo 2 5 4 11" xfId="1634"/>
    <cellStyle name="Cálculo 2 5 4 11 2" xfId="1635"/>
    <cellStyle name="Cálculo 2 5 4 12" xfId="1636"/>
    <cellStyle name="Cálculo 2 5 4 12 2" xfId="1637"/>
    <cellStyle name="Cálculo 2 5 4 13" xfId="1638"/>
    <cellStyle name="Cálculo 2 5 4 13 2" xfId="1639"/>
    <cellStyle name="Cálculo 2 5 4 14" xfId="1640"/>
    <cellStyle name="Cálculo 2 5 4 14 2" xfId="1641"/>
    <cellStyle name="Cálculo 2 5 4 15" xfId="1642"/>
    <cellStyle name="Cálculo 2 5 4 15 2" xfId="1643"/>
    <cellStyle name="Cálculo 2 5 4 16" xfId="1644"/>
    <cellStyle name="Cálculo 2 5 4 2" xfId="1645"/>
    <cellStyle name="Cálculo 2 5 4 2 10" xfId="1646"/>
    <cellStyle name="Cálculo 2 5 4 2 10 2" xfId="1647"/>
    <cellStyle name="Cálculo 2 5 4 2 11" xfId="1648"/>
    <cellStyle name="Cálculo 2 5 4 2 11 2" xfId="1649"/>
    <cellStyle name="Cálculo 2 5 4 2 12" xfId="1650"/>
    <cellStyle name="Cálculo 2 5 4 2 12 2" xfId="1651"/>
    <cellStyle name="Cálculo 2 5 4 2 13" xfId="1652"/>
    <cellStyle name="Cálculo 2 5 4 2 13 2" xfId="1653"/>
    <cellStyle name="Cálculo 2 5 4 2 14" xfId="1654"/>
    <cellStyle name="Cálculo 2 5 4 2 2" xfId="1655"/>
    <cellStyle name="Cálculo 2 5 4 2 2 2" xfId="1656"/>
    <cellStyle name="Cálculo 2 5 4 2 3" xfId="1657"/>
    <cellStyle name="Cálculo 2 5 4 2 3 2" xfId="1658"/>
    <cellStyle name="Cálculo 2 5 4 2 4" xfId="1659"/>
    <cellStyle name="Cálculo 2 5 4 2 4 2" xfId="1660"/>
    <cellStyle name="Cálculo 2 5 4 2 5" xfId="1661"/>
    <cellStyle name="Cálculo 2 5 4 2 5 2" xfId="1662"/>
    <cellStyle name="Cálculo 2 5 4 2 6" xfId="1663"/>
    <cellStyle name="Cálculo 2 5 4 2 6 2" xfId="1664"/>
    <cellStyle name="Cálculo 2 5 4 2 7" xfId="1665"/>
    <cellStyle name="Cálculo 2 5 4 2 7 2" xfId="1666"/>
    <cellStyle name="Cálculo 2 5 4 2 8" xfId="1667"/>
    <cellStyle name="Cálculo 2 5 4 2 8 2" xfId="1668"/>
    <cellStyle name="Cálculo 2 5 4 2 9" xfId="1669"/>
    <cellStyle name="Cálculo 2 5 4 2 9 2" xfId="1670"/>
    <cellStyle name="Cálculo 2 5 4 3" xfId="1671"/>
    <cellStyle name="Cálculo 2 5 4 3 10" xfId="1672"/>
    <cellStyle name="Cálculo 2 5 4 3 10 2" xfId="1673"/>
    <cellStyle name="Cálculo 2 5 4 3 11" xfId="1674"/>
    <cellStyle name="Cálculo 2 5 4 3 11 2" xfId="1675"/>
    <cellStyle name="Cálculo 2 5 4 3 12" xfId="1676"/>
    <cellStyle name="Cálculo 2 5 4 3 12 2" xfId="1677"/>
    <cellStyle name="Cálculo 2 5 4 3 13" xfId="1678"/>
    <cellStyle name="Cálculo 2 5 4 3 13 2" xfId="1679"/>
    <cellStyle name="Cálculo 2 5 4 3 14" xfId="1680"/>
    <cellStyle name="Cálculo 2 5 4 3 2" xfId="1681"/>
    <cellStyle name="Cálculo 2 5 4 3 2 2" xfId="1682"/>
    <cellStyle name="Cálculo 2 5 4 3 3" xfId="1683"/>
    <cellStyle name="Cálculo 2 5 4 3 3 2" xfId="1684"/>
    <cellStyle name="Cálculo 2 5 4 3 4" xfId="1685"/>
    <cellStyle name="Cálculo 2 5 4 3 4 2" xfId="1686"/>
    <cellStyle name="Cálculo 2 5 4 3 5" xfId="1687"/>
    <cellStyle name="Cálculo 2 5 4 3 5 2" xfId="1688"/>
    <cellStyle name="Cálculo 2 5 4 3 6" xfId="1689"/>
    <cellStyle name="Cálculo 2 5 4 3 6 2" xfId="1690"/>
    <cellStyle name="Cálculo 2 5 4 3 7" xfId="1691"/>
    <cellStyle name="Cálculo 2 5 4 3 7 2" xfId="1692"/>
    <cellStyle name="Cálculo 2 5 4 3 8" xfId="1693"/>
    <cellStyle name="Cálculo 2 5 4 3 8 2" xfId="1694"/>
    <cellStyle name="Cálculo 2 5 4 3 9" xfId="1695"/>
    <cellStyle name="Cálculo 2 5 4 3 9 2" xfId="1696"/>
    <cellStyle name="Cálculo 2 5 4 4" xfId="1697"/>
    <cellStyle name="Cálculo 2 5 4 4 2" xfId="1698"/>
    <cellStyle name="Cálculo 2 5 4 5" xfId="1699"/>
    <cellStyle name="Cálculo 2 5 4 5 2" xfId="1700"/>
    <cellStyle name="Cálculo 2 5 4 6" xfId="1701"/>
    <cellStyle name="Cálculo 2 5 4 6 2" xfId="1702"/>
    <cellStyle name="Cálculo 2 5 4 7" xfId="1703"/>
    <cellStyle name="Cálculo 2 5 4 7 2" xfId="1704"/>
    <cellStyle name="Cálculo 2 5 4 8" xfId="1705"/>
    <cellStyle name="Cálculo 2 5 4 8 2" xfId="1706"/>
    <cellStyle name="Cálculo 2 5 4 9" xfId="1707"/>
    <cellStyle name="Cálculo 2 5 4 9 2" xfId="1708"/>
    <cellStyle name="Cálculo 2 5 5" xfId="1709"/>
    <cellStyle name="Cálculo 2 5 5 10" xfId="1710"/>
    <cellStyle name="Cálculo 2 5 5 10 2" xfId="1711"/>
    <cellStyle name="Cálculo 2 5 5 11" xfId="1712"/>
    <cellStyle name="Cálculo 2 5 5 11 2" xfId="1713"/>
    <cellStyle name="Cálculo 2 5 5 12" xfId="1714"/>
    <cellStyle name="Cálculo 2 5 5 12 2" xfId="1715"/>
    <cellStyle name="Cálculo 2 5 5 13" xfId="1716"/>
    <cellStyle name="Cálculo 2 5 5 13 2" xfId="1717"/>
    <cellStyle name="Cálculo 2 5 5 14" xfId="1718"/>
    <cellStyle name="Cálculo 2 5 5 14 2" xfId="1719"/>
    <cellStyle name="Cálculo 2 5 5 15" xfId="1720"/>
    <cellStyle name="Cálculo 2 5 5 15 2" xfId="1721"/>
    <cellStyle name="Cálculo 2 5 5 16" xfId="1722"/>
    <cellStyle name="Cálculo 2 5 5 2" xfId="1723"/>
    <cellStyle name="Cálculo 2 5 5 2 10" xfId="1724"/>
    <cellStyle name="Cálculo 2 5 5 2 10 2" xfId="1725"/>
    <cellStyle name="Cálculo 2 5 5 2 11" xfId="1726"/>
    <cellStyle name="Cálculo 2 5 5 2 11 2" xfId="1727"/>
    <cellStyle name="Cálculo 2 5 5 2 12" xfId="1728"/>
    <cellStyle name="Cálculo 2 5 5 2 12 2" xfId="1729"/>
    <cellStyle name="Cálculo 2 5 5 2 13" xfId="1730"/>
    <cellStyle name="Cálculo 2 5 5 2 13 2" xfId="1731"/>
    <cellStyle name="Cálculo 2 5 5 2 14" xfId="1732"/>
    <cellStyle name="Cálculo 2 5 5 2 2" xfId="1733"/>
    <cellStyle name="Cálculo 2 5 5 2 2 2" xfId="1734"/>
    <cellStyle name="Cálculo 2 5 5 2 3" xfId="1735"/>
    <cellStyle name="Cálculo 2 5 5 2 3 2" xfId="1736"/>
    <cellStyle name="Cálculo 2 5 5 2 4" xfId="1737"/>
    <cellStyle name="Cálculo 2 5 5 2 4 2" xfId="1738"/>
    <cellStyle name="Cálculo 2 5 5 2 5" xfId="1739"/>
    <cellStyle name="Cálculo 2 5 5 2 5 2" xfId="1740"/>
    <cellStyle name="Cálculo 2 5 5 2 6" xfId="1741"/>
    <cellStyle name="Cálculo 2 5 5 2 6 2" xfId="1742"/>
    <cellStyle name="Cálculo 2 5 5 2 7" xfId="1743"/>
    <cellStyle name="Cálculo 2 5 5 2 7 2" xfId="1744"/>
    <cellStyle name="Cálculo 2 5 5 2 8" xfId="1745"/>
    <cellStyle name="Cálculo 2 5 5 2 8 2" xfId="1746"/>
    <cellStyle name="Cálculo 2 5 5 2 9" xfId="1747"/>
    <cellStyle name="Cálculo 2 5 5 2 9 2" xfId="1748"/>
    <cellStyle name="Cálculo 2 5 5 3" xfId="1749"/>
    <cellStyle name="Cálculo 2 5 5 3 10" xfId="1750"/>
    <cellStyle name="Cálculo 2 5 5 3 10 2" xfId="1751"/>
    <cellStyle name="Cálculo 2 5 5 3 11" xfId="1752"/>
    <cellStyle name="Cálculo 2 5 5 3 11 2" xfId="1753"/>
    <cellStyle name="Cálculo 2 5 5 3 12" xfId="1754"/>
    <cellStyle name="Cálculo 2 5 5 3 12 2" xfId="1755"/>
    <cellStyle name="Cálculo 2 5 5 3 13" xfId="1756"/>
    <cellStyle name="Cálculo 2 5 5 3 13 2" xfId="1757"/>
    <cellStyle name="Cálculo 2 5 5 3 14" xfId="1758"/>
    <cellStyle name="Cálculo 2 5 5 3 2" xfId="1759"/>
    <cellStyle name="Cálculo 2 5 5 3 2 2" xfId="1760"/>
    <cellStyle name="Cálculo 2 5 5 3 3" xfId="1761"/>
    <cellStyle name="Cálculo 2 5 5 3 3 2" xfId="1762"/>
    <cellStyle name="Cálculo 2 5 5 3 4" xfId="1763"/>
    <cellStyle name="Cálculo 2 5 5 3 4 2" xfId="1764"/>
    <cellStyle name="Cálculo 2 5 5 3 5" xfId="1765"/>
    <cellStyle name="Cálculo 2 5 5 3 5 2" xfId="1766"/>
    <cellStyle name="Cálculo 2 5 5 3 6" xfId="1767"/>
    <cellStyle name="Cálculo 2 5 5 3 6 2" xfId="1768"/>
    <cellStyle name="Cálculo 2 5 5 3 7" xfId="1769"/>
    <cellStyle name="Cálculo 2 5 5 3 7 2" xfId="1770"/>
    <cellStyle name="Cálculo 2 5 5 3 8" xfId="1771"/>
    <cellStyle name="Cálculo 2 5 5 3 8 2" xfId="1772"/>
    <cellStyle name="Cálculo 2 5 5 3 9" xfId="1773"/>
    <cellStyle name="Cálculo 2 5 5 3 9 2" xfId="1774"/>
    <cellStyle name="Cálculo 2 5 5 4" xfId="1775"/>
    <cellStyle name="Cálculo 2 5 5 4 2" xfId="1776"/>
    <cellStyle name="Cálculo 2 5 5 5" xfId="1777"/>
    <cellStyle name="Cálculo 2 5 5 5 2" xfId="1778"/>
    <cellStyle name="Cálculo 2 5 5 6" xfId="1779"/>
    <cellStyle name="Cálculo 2 5 5 6 2" xfId="1780"/>
    <cellStyle name="Cálculo 2 5 5 7" xfId="1781"/>
    <cellStyle name="Cálculo 2 5 5 7 2" xfId="1782"/>
    <cellStyle name="Cálculo 2 5 5 8" xfId="1783"/>
    <cellStyle name="Cálculo 2 5 5 8 2" xfId="1784"/>
    <cellStyle name="Cálculo 2 5 5 9" xfId="1785"/>
    <cellStyle name="Cálculo 2 5 5 9 2" xfId="1786"/>
    <cellStyle name="Cálculo 2 5 6" xfId="1787"/>
    <cellStyle name="Cálculo 2 5 6 10" xfId="1788"/>
    <cellStyle name="Cálculo 2 5 6 10 2" xfId="1789"/>
    <cellStyle name="Cálculo 2 5 6 11" xfId="1790"/>
    <cellStyle name="Cálculo 2 5 6 11 2" xfId="1791"/>
    <cellStyle name="Cálculo 2 5 6 12" xfId="1792"/>
    <cellStyle name="Cálculo 2 5 6 12 2" xfId="1793"/>
    <cellStyle name="Cálculo 2 5 6 13" xfId="1794"/>
    <cellStyle name="Cálculo 2 5 6 13 2" xfId="1795"/>
    <cellStyle name="Cálculo 2 5 6 14" xfId="1796"/>
    <cellStyle name="Cálculo 2 5 6 2" xfId="1797"/>
    <cellStyle name="Cálculo 2 5 6 2 2" xfId="1798"/>
    <cellStyle name="Cálculo 2 5 6 3" xfId="1799"/>
    <cellStyle name="Cálculo 2 5 6 3 2" xfId="1800"/>
    <cellStyle name="Cálculo 2 5 6 4" xfId="1801"/>
    <cellStyle name="Cálculo 2 5 6 4 2" xfId="1802"/>
    <cellStyle name="Cálculo 2 5 6 5" xfId="1803"/>
    <cellStyle name="Cálculo 2 5 6 5 2" xfId="1804"/>
    <cellStyle name="Cálculo 2 5 6 6" xfId="1805"/>
    <cellStyle name="Cálculo 2 5 6 6 2" xfId="1806"/>
    <cellStyle name="Cálculo 2 5 6 7" xfId="1807"/>
    <cellStyle name="Cálculo 2 5 6 7 2" xfId="1808"/>
    <cellStyle name="Cálculo 2 5 6 8" xfId="1809"/>
    <cellStyle name="Cálculo 2 5 6 8 2" xfId="1810"/>
    <cellStyle name="Cálculo 2 5 6 9" xfId="1811"/>
    <cellStyle name="Cálculo 2 5 6 9 2" xfId="1812"/>
    <cellStyle name="Cálculo 2 5 7" xfId="1813"/>
    <cellStyle name="Cálculo 2 5 7 10" xfId="1814"/>
    <cellStyle name="Cálculo 2 5 7 10 2" xfId="1815"/>
    <cellStyle name="Cálculo 2 5 7 11" xfId="1816"/>
    <cellStyle name="Cálculo 2 5 7 11 2" xfId="1817"/>
    <cellStyle name="Cálculo 2 5 7 12" xfId="1818"/>
    <cellStyle name="Cálculo 2 5 7 12 2" xfId="1819"/>
    <cellStyle name="Cálculo 2 5 7 13" xfId="1820"/>
    <cellStyle name="Cálculo 2 5 7 13 2" xfId="1821"/>
    <cellStyle name="Cálculo 2 5 7 14" xfId="1822"/>
    <cellStyle name="Cálculo 2 5 7 2" xfId="1823"/>
    <cellStyle name="Cálculo 2 5 7 2 2" xfId="1824"/>
    <cellStyle name="Cálculo 2 5 7 3" xfId="1825"/>
    <cellStyle name="Cálculo 2 5 7 3 2" xfId="1826"/>
    <cellStyle name="Cálculo 2 5 7 4" xfId="1827"/>
    <cellStyle name="Cálculo 2 5 7 4 2" xfId="1828"/>
    <cellStyle name="Cálculo 2 5 7 5" xfId="1829"/>
    <cellStyle name="Cálculo 2 5 7 5 2" xfId="1830"/>
    <cellStyle name="Cálculo 2 5 7 6" xfId="1831"/>
    <cellStyle name="Cálculo 2 5 7 6 2" xfId="1832"/>
    <cellStyle name="Cálculo 2 5 7 7" xfId="1833"/>
    <cellStyle name="Cálculo 2 5 7 7 2" xfId="1834"/>
    <cellStyle name="Cálculo 2 5 7 8" xfId="1835"/>
    <cellStyle name="Cálculo 2 5 7 8 2" xfId="1836"/>
    <cellStyle name="Cálculo 2 5 7 9" xfId="1837"/>
    <cellStyle name="Cálculo 2 5 7 9 2" xfId="1838"/>
    <cellStyle name="Cálculo 2 5 8" xfId="1839"/>
    <cellStyle name="Cálculo 2 5 8 2" xfId="1840"/>
    <cellStyle name="Cálculo 2 5 9" xfId="1841"/>
    <cellStyle name="Cálculo 2 5 9 2" xfId="1842"/>
    <cellStyle name="Cálculo 2 6" xfId="1843"/>
    <cellStyle name="Cálculo 2 6 10" xfId="1844"/>
    <cellStyle name="Cálculo 2 6 10 2" xfId="1845"/>
    <cellStyle name="Cálculo 2 6 11" xfId="1846"/>
    <cellStyle name="Cálculo 2 6 11 2" xfId="1847"/>
    <cellStyle name="Cálculo 2 6 12" xfId="1848"/>
    <cellStyle name="Cálculo 2 6 12 2" xfId="1849"/>
    <cellStyle name="Cálculo 2 6 13" xfId="1850"/>
    <cellStyle name="Cálculo 2 6 13 2" xfId="1851"/>
    <cellStyle name="Cálculo 2 6 14" xfId="1852"/>
    <cellStyle name="Cálculo 2 6 14 2" xfId="1853"/>
    <cellStyle name="Cálculo 2 6 15" xfId="1854"/>
    <cellStyle name="Cálculo 2 6 15 2" xfId="1855"/>
    <cellStyle name="Cálculo 2 6 16" xfId="1856"/>
    <cellStyle name="Cálculo 2 6 16 2" xfId="1857"/>
    <cellStyle name="Cálculo 2 6 17" xfId="1858"/>
    <cellStyle name="Cálculo 2 6 17 2" xfId="1859"/>
    <cellStyle name="Cálculo 2 6 18" xfId="1860"/>
    <cellStyle name="Cálculo 2 6 18 2" xfId="1861"/>
    <cellStyle name="Cálculo 2 6 19" xfId="1862"/>
    <cellStyle name="Cálculo 2 6 19 2" xfId="1863"/>
    <cellStyle name="Cálculo 2 6 2" xfId="1864"/>
    <cellStyle name="Cálculo 2 6 2 10" xfId="1865"/>
    <cellStyle name="Cálculo 2 6 2 10 2" xfId="1866"/>
    <cellStyle name="Cálculo 2 6 2 11" xfId="1867"/>
    <cellStyle name="Cálculo 2 6 2 11 2" xfId="1868"/>
    <cellStyle name="Cálculo 2 6 2 12" xfId="1869"/>
    <cellStyle name="Cálculo 2 6 2 12 2" xfId="1870"/>
    <cellStyle name="Cálculo 2 6 2 13" xfId="1871"/>
    <cellStyle name="Cálculo 2 6 2 13 2" xfId="1872"/>
    <cellStyle name="Cálculo 2 6 2 14" xfId="1873"/>
    <cellStyle name="Cálculo 2 6 2 14 2" xfId="1874"/>
    <cellStyle name="Cálculo 2 6 2 15" xfId="1875"/>
    <cellStyle name="Cálculo 2 6 2 15 2" xfId="1876"/>
    <cellStyle name="Cálculo 2 6 2 16" xfId="1877"/>
    <cellStyle name="Cálculo 2 6 2 2" xfId="1878"/>
    <cellStyle name="Cálculo 2 6 2 2 10" xfId="1879"/>
    <cellStyle name="Cálculo 2 6 2 2 10 2" xfId="1880"/>
    <cellStyle name="Cálculo 2 6 2 2 11" xfId="1881"/>
    <cellStyle name="Cálculo 2 6 2 2 11 2" xfId="1882"/>
    <cellStyle name="Cálculo 2 6 2 2 12" xfId="1883"/>
    <cellStyle name="Cálculo 2 6 2 2 12 2" xfId="1884"/>
    <cellStyle name="Cálculo 2 6 2 2 13" xfId="1885"/>
    <cellStyle name="Cálculo 2 6 2 2 13 2" xfId="1886"/>
    <cellStyle name="Cálculo 2 6 2 2 14" xfId="1887"/>
    <cellStyle name="Cálculo 2 6 2 2 2" xfId="1888"/>
    <cellStyle name="Cálculo 2 6 2 2 2 2" xfId="1889"/>
    <cellStyle name="Cálculo 2 6 2 2 3" xfId="1890"/>
    <cellStyle name="Cálculo 2 6 2 2 3 2" xfId="1891"/>
    <cellStyle name="Cálculo 2 6 2 2 4" xfId="1892"/>
    <cellStyle name="Cálculo 2 6 2 2 4 2" xfId="1893"/>
    <cellStyle name="Cálculo 2 6 2 2 5" xfId="1894"/>
    <cellStyle name="Cálculo 2 6 2 2 5 2" xfId="1895"/>
    <cellStyle name="Cálculo 2 6 2 2 6" xfId="1896"/>
    <cellStyle name="Cálculo 2 6 2 2 6 2" xfId="1897"/>
    <cellStyle name="Cálculo 2 6 2 2 7" xfId="1898"/>
    <cellStyle name="Cálculo 2 6 2 2 7 2" xfId="1899"/>
    <cellStyle name="Cálculo 2 6 2 2 8" xfId="1900"/>
    <cellStyle name="Cálculo 2 6 2 2 8 2" xfId="1901"/>
    <cellStyle name="Cálculo 2 6 2 2 9" xfId="1902"/>
    <cellStyle name="Cálculo 2 6 2 2 9 2" xfId="1903"/>
    <cellStyle name="Cálculo 2 6 2 3" xfId="1904"/>
    <cellStyle name="Cálculo 2 6 2 3 10" xfId="1905"/>
    <cellStyle name="Cálculo 2 6 2 3 10 2" xfId="1906"/>
    <cellStyle name="Cálculo 2 6 2 3 11" xfId="1907"/>
    <cellStyle name="Cálculo 2 6 2 3 11 2" xfId="1908"/>
    <cellStyle name="Cálculo 2 6 2 3 12" xfId="1909"/>
    <cellStyle name="Cálculo 2 6 2 3 12 2" xfId="1910"/>
    <cellStyle name="Cálculo 2 6 2 3 13" xfId="1911"/>
    <cellStyle name="Cálculo 2 6 2 3 13 2" xfId="1912"/>
    <cellStyle name="Cálculo 2 6 2 3 14" xfId="1913"/>
    <cellStyle name="Cálculo 2 6 2 3 2" xfId="1914"/>
    <cellStyle name="Cálculo 2 6 2 3 2 2" xfId="1915"/>
    <cellStyle name="Cálculo 2 6 2 3 3" xfId="1916"/>
    <cellStyle name="Cálculo 2 6 2 3 3 2" xfId="1917"/>
    <cellStyle name="Cálculo 2 6 2 3 4" xfId="1918"/>
    <cellStyle name="Cálculo 2 6 2 3 4 2" xfId="1919"/>
    <cellStyle name="Cálculo 2 6 2 3 5" xfId="1920"/>
    <cellStyle name="Cálculo 2 6 2 3 5 2" xfId="1921"/>
    <cellStyle name="Cálculo 2 6 2 3 6" xfId="1922"/>
    <cellStyle name="Cálculo 2 6 2 3 6 2" xfId="1923"/>
    <cellStyle name="Cálculo 2 6 2 3 7" xfId="1924"/>
    <cellStyle name="Cálculo 2 6 2 3 7 2" xfId="1925"/>
    <cellStyle name="Cálculo 2 6 2 3 8" xfId="1926"/>
    <cellStyle name="Cálculo 2 6 2 3 8 2" xfId="1927"/>
    <cellStyle name="Cálculo 2 6 2 3 9" xfId="1928"/>
    <cellStyle name="Cálculo 2 6 2 3 9 2" xfId="1929"/>
    <cellStyle name="Cálculo 2 6 2 4" xfId="1930"/>
    <cellStyle name="Cálculo 2 6 2 4 2" xfId="1931"/>
    <cellStyle name="Cálculo 2 6 2 5" xfId="1932"/>
    <cellStyle name="Cálculo 2 6 2 5 2" xfId="1933"/>
    <cellStyle name="Cálculo 2 6 2 6" xfId="1934"/>
    <cellStyle name="Cálculo 2 6 2 6 2" xfId="1935"/>
    <cellStyle name="Cálculo 2 6 2 7" xfId="1936"/>
    <cellStyle name="Cálculo 2 6 2 7 2" xfId="1937"/>
    <cellStyle name="Cálculo 2 6 2 8" xfId="1938"/>
    <cellStyle name="Cálculo 2 6 2 8 2" xfId="1939"/>
    <cellStyle name="Cálculo 2 6 2 9" xfId="1940"/>
    <cellStyle name="Cálculo 2 6 2 9 2" xfId="1941"/>
    <cellStyle name="Cálculo 2 6 20" xfId="1942"/>
    <cellStyle name="Cálculo 2 6 3" xfId="1943"/>
    <cellStyle name="Cálculo 2 6 3 10" xfId="1944"/>
    <cellStyle name="Cálculo 2 6 3 10 2" xfId="1945"/>
    <cellStyle name="Cálculo 2 6 3 11" xfId="1946"/>
    <cellStyle name="Cálculo 2 6 3 11 2" xfId="1947"/>
    <cellStyle name="Cálculo 2 6 3 12" xfId="1948"/>
    <cellStyle name="Cálculo 2 6 3 12 2" xfId="1949"/>
    <cellStyle name="Cálculo 2 6 3 13" xfId="1950"/>
    <cellStyle name="Cálculo 2 6 3 13 2" xfId="1951"/>
    <cellStyle name="Cálculo 2 6 3 14" xfId="1952"/>
    <cellStyle name="Cálculo 2 6 3 14 2" xfId="1953"/>
    <cellStyle name="Cálculo 2 6 3 15" xfId="1954"/>
    <cellStyle name="Cálculo 2 6 3 15 2" xfId="1955"/>
    <cellStyle name="Cálculo 2 6 3 16" xfId="1956"/>
    <cellStyle name="Cálculo 2 6 3 2" xfId="1957"/>
    <cellStyle name="Cálculo 2 6 3 2 10" xfId="1958"/>
    <cellStyle name="Cálculo 2 6 3 2 10 2" xfId="1959"/>
    <cellStyle name="Cálculo 2 6 3 2 11" xfId="1960"/>
    <cellStyle name="Cálculo 2 6 3 2 11 2" xfId="1961"/>
    <cellStyle name="Cálculo 2 6 3 2 12" xfId="1962"/>
    <cellStyle name="Cálculo 2 6 3 2 12 2" xfId="1963"/>
    <cellStyle name="Cálculo 2 6 3 2 13" xfId="1964"/>
    <cellStyle name="Cálculo 2 6 3 2 13 2" xfId="1965"/>
    <cellStyle name="Cálculo 2 6 3 2 14" xfId="1966"/>
    <cellStyle name="Cálculo 2 6 3 2 2" xfId="1967"/>
    <cellStyle name="Cálculo 2 6 3 2 2 2" xfId="1968"/>
    <cellStyle name="Cálculo 2 6 3 2 3" xfId="1969"/>
    <cellStyle name="Cálculo 2 6 3 2 3 2" xfId="1970"/>
    <cellStyle name="Cálculo 2 6 3 2 4" xfId="1971"/>
    <cellStyle name="Cálculo 2 6 3 2 4 2" xfId="1972"/>
    <cellStyle name="Cálculo 2 6 3 2 5" xfId="1973"/>
    <cellStyle name="Cálculo 2 6 3 2 5 2" xfId="1974"/>
    <cellStyle name="Cálculo 2 6 3 2 6" xfId="1975"/>
    <cellStyle name="Cálculo 2 6 3 2 6 2" xfId="1976"/>
    <cellStyle name="Cálculo 2 6 3 2 7" xfId="1977"/>
    <cellStyle name="Cálculo 2 6 3 2 7 2" xfId="1978"/>
    <cellStyle name="Cálculo 2 6 3 2 8" xfId="1979"/>
    <cellStyle name="Cálculo 2 6 3 2 8 2" xfId="1980"/>
    <cellStyle name="Cálculo 2 6 3 2 9" xfId="1981"/>
    <cellStyle name="Cálculo 2 6 3 2 9 2" xfId="1982"/>
    <cellStyle name="Cálculo 2 6 3 3" xfId="1983"/>
    <cellStyle name="Cálculo 2 6 3 3 10" xfId="1984"/>
    <cellStyle name="Cálculo 2 6 3 3 10 2" xfId="1985"/>
    <cellStyle name="Cálculo 2 6 3 3 11" xfId="1986"/>
    <cellStyle name="Cálculo 2 6 3 3 11 2" xfId="1987"/>
    <cellStyle name="Cálculo 2 6 3 3 12" xfId="1988"/>
    <cellStyle name="Cálculo 2 6 3 3 12 2" xfId="1989"/>
    <cellStyle name="Cálculo 2 6 3 3 13" xfId="1990"/>
    <cellStyle name="Cálculo 2 6 3 3 13 2" xfId="1991"/>
    <cellStyle name="Cálculo 2 6 3 3 14" xfId="1992"/>
    <cellStyle name="Cálculo 2 6 3 3 2" xfId="1993"/>
    <cellStyle name="Cálculo 2 6 3 3 2 2" xfId="1994"/>
    <cellStyle name="Cálculo 2 6 3 3 3" xfId="1995"/>
    <cellStyle name="Cálculo 2 6 3 3 3 2" xfId="1996"/>
    <cellStyle name="Cálculo 2 6 3 3 4" xfId="1997"/>
    <cellStyle name="Cálculo 2 6 3 3 4 2" xfId="1998"/>
    <cellStyle name="Cálculo 2 6 3 3 5" xfId="1999"/>
    <cellStyle name="Cálculo 2 6 3 3 5 2" xfId="2000"/>
    <cellStyle name="Cálculo 2 6 3 3 6" xfId="2001"/>
    <cellStyle name="Cálculo 2 6 3 3 6 2" xfId="2002"/>
    <cellStyle name="Cálculo 2 6 3 3 7" xfId="2003"/>
    <cellStyle name="Cálculo 2 6 3 3 7 2" xfId="2004"/>
    <cellStyle name="Cálculo 2 6 3 3 8" xfId="2005"/>
    <cellStyle name="Cálculo 2 6 3 3 8 2" xfId="2006"/>
    <cellStyle name="Cálculo 2 6 3 3 9" xfId="2007"/>
    <cellStyle name="Cálculo 2 6 3 3 9 2" xfId="2008"/>
    <cellStyle name="Cálculo 2 6 3 4" xfId="2009"/>
    <cellStyle name="Cálculo 2 6 3 4 2" xfId="2010"/>
    <cellStyle name="Cálculo 2 6 3 5" xfId="2011"/>
    <cellStyle name="Cálculo 2 6 3 5 2" xfId="2012"/>
    <cellStyle name="Cálculo 2 6 3 6" xfId="2013"/>
    <cellStyle name="Cálculo 2 6 3 6 2" xfId="2014"/>
    <cellStyle name="Cálculo 2 6 3 7" xfId="2015"/>
    <cellStyle name="Cálculo 2 6 3 7 2" xfId="2016"/>
    <cellStyle name="Cálculo 2 6 3 8" xfId="2017"/>
    <cellStyle name="Cálculo 2 6 3 8 2" xfId="2018"/>
    <cellStyle name="Cálculo 2 6 3 9" xfId="2019"/>
    <cellStyle name="Cálculo 2 6 3 9 2" xfId="2020"/>
    <cellStyle name="Cálculo 2 6 4" xfId="2021"/>
    <cellStyle name="Cálculo 2 6 4 10" xfId="2022"/>
    <cellStyle name="Cálculo 2 6 4 10 2" xfId="2023"/>
    <cellStyle name="Cálculo 2 6 4 11" xfId="2024"/>
    <cellStyle name="Cálculo 2 6 4 11 2" xfId="2025"/>
    <cellStyle name="Cálculo 2 6 4 12" xfId="2026"/>
    <cellStyle name="Cálculo 2 6 4 12 2" xfId="2027"/>
    <cellStyle name="Cálculo 2 6 4 13" xfId="2028"/>
    <cellStyle name="Cálculo 2 6 4 13 2" xfId="2029"/>
    <cellStyle name="Cálculo 2 6 4 14" xfId="2030"/>
    <cellStyle name="Cálculo 2 6 4 14 2" xfId="2031"/>
    <cellStyle name="Cálculo 2 6 4 15" xfId="2032"/>
    <cellStyle name="Cálculo 2 6 4 15 2" xfId="2033"/>
    <cellStyle name="Cálculo 2 6 4 16" xfId="2034"/>
    <cellStyle name="Cálculo 2 6 4 2" xfId="2035"/>
    <cellStyle name="Cálculo 2 6 4 2 10" xfId="2036"/>
    <cellStyle name="Cálculo 2 6 4 2 10 2" xfId="2037"/>
    <cellStyle name="Cálculo 2 6 4 2 11" xfId="2038"/>
    <cellStyle name="Cálculo 2 6 4 2 11 2" xfId="2039"/>
    <cellStyle name="Cálculo 2 6 4 2 12" xfId="2040"/>
    <cellStyle name="Cálculo 2 6 4 2 12 2" xfId="2041"/>
    <cellStyle name="Cálculo 2 6 4 2 13" xfId="2042"/>
    <cellStyle name="Cálculo 2 6 4 2 13 2" xfId="2043"/>
    <cellStyle name="Cálculo 2 6 4 2 14" xfId="2044"/>
    <cellStyle name="Cálculo 2 6 4 2 2" xfId="2045"/>
    <cellStyle name="Cálculo 2 6 4 2 2 2" xfId="2046"/>
    <cellStyle name="Cálculo 2 6 4 2 3" xfId="2047"/>
    <cellStyle name="Cálculo 2 6 4 2 3 2" xfId="2048"/>
    <cellStyle name="Cálculo 2 6 4 2 4" xfId="2049"/>
    <cellStyle name="Cálculo 2 6 4 2 4 2" xfId="2050"/>
    <cellStyle name="Cálculo 2 6 4 2 5" xfId="2051"/>
    <cellStyle name="Cálculo 2 6 4 2 5 2" xfId="2052"/>
    <cellStyle name="Cálculo 2 6 4 2 6" xfId="2053"/>
    <cellStyle name="Cálculo 2 6 4 2 6 2" xfId="2054"/>
    <cellStyle name="Cálculo 2 6 4 2 7" xfId="2055"/>
    <cellStyle name="Cálculo 2 6 4 2 7 2" xfId="2056"/>
    <cellStyle name="Cálculo 2 6 4 2 8" xfId="2057"/>
    <cellStyle name="Cálculo 2 6 4 2 8 2" xfId="2058"/>
    <cellStyle name="Cálculo 2 6 4 2 9" xfId="2059"/>
    <cellStyle name="Cálculo 2 6 4 2 9 2" xfId="2060"/>
    <cellStyle name="Cálculo 2 6 4 3" xfId="2061"/>
    <cellStyle name="Cálculo 2 6 4 3 10" xfId="2062"/>
    <cellStyle name="Cálculo 2 6 4 3 10 2" xfId="2063"/>
    <cellStyle name="Cálculo 2 6 4 3 11" xfId="2064"/>
    <cellStyle name="Cálculo 2 6 4 3 11 2" xfId="2065"/>
    <cellStyle name="Cálculo 2 6 4 3 12" xfId="2066"/>
    <cellStyle name="Cálculo 2 6 4 3 12 2" xfId="2067"/>
    <cellStyle name="Cálculo 2 6 4 3 13" xfId="2068"/>
    <cellStyle name="Cálculo 2 6 4 3 13 2" xfId="2069"/>
    <cellStyle name="Cálculo 2 6 4 3 14" xfId="2070"/>
    <cellStyle name="Cálculo 2 6 4 3 2" xfId="2071"/>
    <cellStyle name="Cálculo 2 6 4 3 2 2" xfId="2072"/>
    <cellStyle name="Cálculo 2 6 4 3 3" xfId="2073"/>
    <cellStyle name="Cálculo 2 6 4 3 3 2" xfId="2074"/>
    <cellStyle name="Cálculo 2 6 4 3 4" xfId="2075"/>
    <cellStyle name="Cálculo 2 6 4 3 4 2" xfId="2076"/>
    <cellStyle name="Cálculo 2 6 4 3 5" xfId="2077"/>
    <cellStyle name="Cálculo 2 6 4 3 5 2" xfId="2078"/>
    <cellStyle name="Cálculo 2 6 4 3 6" xfId="2079"/>
    <cellStyle name="Cálculo 2 6 4 3 6 2" xfId="2080"/>
    <cellStyle name="Cálculo 2 6 4 3 7" xfId="2081"/>
    <cellStyle name="Cálculo 2 6 4 3 7 2" xfId="2082"/>
    <cellStyle name="Cálculo 2 6 4 3 8" xfId="2083"/>
    <cellStyle name="Cálculo 2 6 4 3 8 2" xfId="2084"/>
    <cellStyle name="Cálculo 2 6 4 3 9" xfId="2085"/>
    <cellStyle name="Cálculo 2 6 4 3 9 2" xfId="2086"/>
    <cellStyle name="Cálculo 2 6 4 4" xfId="2087"/>
    <cellStyle name="Cálculo 2 6 4 4 2" xfId="2088"/>
    <cellStyle name="Cálculo 2 6 4 5" xfId="2089"/>
    <cellStyle name="Cálculo 2 6 4 5 2" xfId="2090"/>
    <cellStyle name="Cálculo 2 6 4 6" xfId="2091"/>
    <cellStyle name="Cálculo 2 6 4 6 2" xfId="2092"/>
    <cellStyle name="Cálculo 2 6 4 7" xfId="2093"/>
    <cellStyle name="Cálculo 2 6 4 7 2" xfId="2094"/>
    <cellStyle name="Cálculo 2 6 4 8" xfId="2095"/>
    <cellStyle name="Cálculo 2 6 4 8 2" xfId="2096"/>
    <cellStyle name="Cálculo 2 6 4 9" xfId="2097"/>
    <cellStyle name="Cálculo 2 6 4 9 2" xfId="2098"/>
    <cellStyle name="Cálculo 2 6 5" xfId="2099"/>
    <cellStyle name="Cálculo 2 6 5 10" xfId="2100"/>
    <cellStyle name="Cálculo 2 6 5 10 2" xfId="2101"/>
    <cellStyle name="Cálculo 2 6 5 11" xfId="2102"/>
    <cellStyle name="Cálculo 2 6 5 11 2" xfId="2103"/>
    <cellStyle name="Cálculo 2 6 5 12" xfId="2104"/>
    <cellStyle name="Cálculo 2 6 5 12 2" xfId="2105"/>
    <cellStyle name="Cálculo 2 6 5 13" xfId="2106"/>
    <cellStyle name="Cálculo 2 6 5 13 2" xfId="2107"/>
    <cellStyle name="Cálculo 2 6 5 14" xfId="2108"/>
    <cellStyle name="Cálculo 2 6 5 14 2" xfId="2109"/>
    <cellStyle name="Cálculo 2 6 5 15" xfId="2110"/>
    <cellStyle name="Cálculo 2 6 5 15 2" xfId="2111"/>
    <cellStyle name="Cálculo 2 6 5 16" xfId="2112"/>
    <cellStyle name="Cálculo 2 6 5 2" xfId="2113"/>
    <cellStyle name="Cálculo 2 6 5 2 10" xfId="2114"/>
    <cellStyle name="Cálculo 2 6 5 2 10 2" xfId="2115"/>
    <cellStyle name="Cálculo 2 6 5 2 11" xfId="2116"/>
    <cellStyle name="Cálculo 2 6 5 2 11 2" xfId="2117"/>
    <cellStyle name="Cálculo 2 6 5 2 12" xfId="2118"/>
    <cellStyle name="Cálculo 2 6 5 2 12 2" xfId="2119"/>
    <cellStyle name="Cálculo 2 6 5 2 13" xfId="2120"/>
    <cellStyle name="Cálculo 2 6 5 2 13 2" xfId="2121"/>
    <cellStyle name="Cálculo 2 6 5 2 14" xfId="2122"/>
    <cellStyle name="Cálculo 2 6 5 2 2" xfId="2123"/>
    <cellStyle name="Cálculo 2 6 5 2 2 2" xfId="2124"/>
    <cellStyle name="Cálculo 2 6 5 2 3" xfId="2125"/>
    <cellStyle name="Cálculo 2 6 5 2 3 2" xfId="2126"/>
    <cellStyle name="Cálculo 2 6 5 2 4" xfId="2127"/>
    <cellStyle name="Cálculo 2 6 5 2 4 2" xfId="2128"/>
    <cellStyle name="Cálculo 2 6 5 2 5" xfId="2129"/>
    <cellStyle name="Cálculo 2 6 5 2 5 2" xfId="2130"/>
    <cellStyle name="Cálculo 2 6 5 2 6" xfId="2131"/>
    <cellStyle name="Cálculo 2 6 5 2 6 2" xfId="2132"/>
    <cellStyle name="Cálculo 2 6 5 2 7" xfId="2133"/>
    <cellStyle name="Cálculo 2 6 5 2 7 2" xfId="2134"/>
    <cellStyle name="Cálculo 2 6 5 2 8" xfId="2135"/>
    <cellStyle name="Cálculo 2 6 5 2 8 2" xfId="2136"/>
    <cellStyle name="Cálculo 2 6 5 2 9" xfId="2137"/>
    <cellStyle name="Cálculo 2 6 5 2 9 2" xfId="2138"/>
    <cellStyle name="Cálculo 2 6 5 3" xfId="2139"/>
    <cellStyle name="Cálculo 2 6 5 3 10" xfId="2140"/>
    <cellStyle name="Cálculo 2 6 5 3 10 2" xfId="2141"/>
    <cellStyle name="Cálculo 2 6 5 3 11" xfId="2142"/>
    <cellStyle name="Cálculo 2 6 5 3 11 2" xfId="2143"/>
    <cellStyle name="Cálculo 2 6 5 3 12" xfId="2144"/>
    <cellStyle name="Cálculo 2 6 5 3 12 2" xfId="2145"/>
    <cellStyle name="Cálculo 2 6 5 3 13" xfId="2146"/>
    <cellStyle name="Cálculo 2 6 5 3 13 2" xfId="2147"/>
    <cellStyle name="Cálculo 2 6 5 3 14" xfId="2148"/>
    <cellStyle name="Cálculo 2 6 5 3 2" xfId="2149"/>
    <cellStyle name="Cálculo 2 6 5 3 2 2" xfId="2150"/>
    <cellStyle name="Cálculo 2 6 5 3 3" xfId="2151"/>
    <cellStyle name="Cálculo 2 6 5 3 3 2" xfId="2152"/>
    <cellStyle name="Cálculo 2 6 5 3 4" xfId="2153"/>
    <cellStyle name="Cálculo 2 6 5 3 4 2" xfId="2154"/>
    <cellStyle name="Cálculo 2 6 5 3 5" xfId="2155"/>
    <cellStyle name="Cálculo 2 6 5 3 5 2" xfId="2156"/>
    <cellStyle name="Cálculo 2 6 5 3 6" xfId="2157"/>
    <cellStyle name="Cálculo 2 6 5 3 6 2" xfId="2158"/>
    <cellStyle name="Cálculo 2 6 5 3 7" xfId="2159"/>
    <cellStyle name="Cálculo 2 6 5 3 7 2" xfId="2160"/>
    <cellStyle name="Cálculo 2 6 5 3 8" xfId="2161"/>
    <cellStyle name="Cálculo 2 6 5 3 8 2" xfId="2162"/>
    <cellStyle name="Cálculo 2 6 5 3 9" xfId="2163"/>
    <cellStyle name="Cálculo 2 6 5 3 9 2" xfId="2164"/>
    <cellStyle name="Cálculo 2 6 5 4" xfId="2165"/>
    <cellStyle name="Cálculo 2 6 5 4 2" xfId="2166"/>
    <cellStyle name="Cálculo 2 6 5 5" xfId="2167"/>
    <cellStyle name="Cálculo 2 6 5 5 2" xfId="2168"/>
    <cellStyle name="Cálculo 2 6 5 6" xfId="2169"/>
    <cellStyle name="Cálculo 2 6 5 6 2" xfId="2170"/>
    <cellStyle name="Cálculo 2 6 5 7" xfId="2171"/>
    <cellStyle name="Cálculo 2 6 5 7 2" xfId="2172"/>
    <cellStyle name="Cálculo 2 6 5 8" xfId="2173"/>
    <cellStyle name="Cálculo 2 6 5 8 2" xfId="2174"/>
    <cellStyle name="Cálculo 2 6 5 9" xfId="2175"/>
    <cellStyle name="Cálculo 2 6 5 9 2" xfId="2176"/>
    <cellStyle name="Cálculo 2 6 6" xfId="2177"/>
    <cellStyle name="Cálculo 2 6 6 10" xfId="2178"/>
    <cellStyle name="Cálculo 2 6 6 10 2" xfId="2179"/>
    <cellStyle name="Cálculo 2 6 6 11" xfId="2180"/>
    <cellStyle name="Cálculo 2 6 6 11 2" xfId="2181"/>
    <cellStyle name="Cálculo 2 6 6 12" xfId="2182"/>
    <cellStyle name="Cálculo 2 6 6 12 2" xfId="2183"/>
    <cellStyle name="Cálculo 2 6 6 13" xfId="2184"/>
    <cellStyle name="Cálculo 2 6 6 13 2" xfId="2185"/>
    <cellStyle name="Cálculo 2 6 6 14" xfId="2186"/>
    <cellStyle name="Cálculo 2 6 6 2" xfId="2187"/>
    <cellStyle name="Cálculo 2 6 6 2 2" xfId="2188"/>
    <cellStyle name="Cálculo 2 6 6 3" xfId="2189"/>
    <cellStyle name="Cálculo 2 6 6 3 2" xfId="2190"/>
    <cellStyle name="Cálculo 2 6 6 4" xfId="2191"/>
    <cellStyle name="Cálculo 2 6 6 4 2" xfId="2192"/>
    <cellStyle name="Cálculo 2 6 6 5" xfId="2193"/>
    <cellStyle name="Cálculo 2 6 6 5 2" xfId="2194"/>
    <cellStyle name="Cálculo 2 6 6 6" xfId="2195"/>
    <cellStyle name="Cálculo 2 6 6 6 2" xfId="2196"/>
    <cellStyle name="Cálculo 2 6 6 7" xfId="2197"/>
    <cellStyle name="Cálculo 2 6 6 7 2" xfId="2198"/>
    <cellStyle name="Cálculo 2 6 6 8" xfId="2199"/>
    <cellStyle name="Cálculo 2 6 6 8 2" xfId="2200"/>
    <cellStyle name="Cálculo 2 6 6 9" xfId="2201"/>
    <cellStyle name="Cálculo 2 6 6 9 2" xfId="2202"/>
    <cellStyle name="Cálculo 2 6 7" xfId="2203"/>
    <cellStyle name="Cálculo 2 6 7 10" xfId="2204"/>
    <cellStyle name="Cálculo 2 6 7 10 2" xfId="2205"/>
    <cellStyle name="Cálculo 2 6 7 11" xfId="2206"/>
    <cellStyle name="Cálculo 2 6 7 11 2" xfId="2207"/>
    <cellStyle name="Cálculo 2 6 7 12" xfId="2208"/>
    <cellStyle name="Cálculo 2 6 7 12 2" xfId="2209"/>
    <cellStyle name="Cálculo 2 6 7 13" xfId="2210"/>
    <cellStyle name="Cálculo 2 6 7 13 2" xfId="2211"/>
    <cellStyle name="Cálculo 2 6 7 14" xfId="2212"/>
    <cellStyle name="Cálculo 2 6 7 2" xfId="2213"/>
    <cellStyle name="Cálculo 2 6 7 2 2" xfId="2214"/>
    <cellStyle name="Cálculo 2 6 7 3" xfId="2215"/>
    <cellStyle name="Cálculo 2 6 7 3 2" xfId="2216"/>
    <cellStyle name="Cálculo 2 6 7 4" xfId="2217"/>
    <cellStyle name="Cálculo 2 6 7 4 2" xfId="2218"/>
    <cellStyle name="Cálculo 2 6 7 5" xfId="2219"/>
    <cellStyle name="Cálculo 2 6 7 5 2" xfId="2220"/>
    <cellStyle name="Cálculo 2 6 7 6" xfId="2221"/>
    <cellStyle name="Cálculo 2 6 7 6 2" xfId="2222"/>
    <cellStyle name="Cálculo 2 6 7 7" xfId="2223"/>
    <cellStyle name="Cálculo 2 6 7 7 2" xfId="2224"/>
    <cellStyle name="Cálculo 2 6 7 8" xfId="2225"/>
    <cellStyle name="Cálculo 2 6 7 8 2" xfId="2226"/>
    <cellStyle name="Cálculo 2 6 7 9" xfId="2227"/>
    <cellStyle name="Cálculo 2 6 7 9 2" xfId="2228"/>
    <cellStyle name="Cálculo 2 6 8" xfId="2229"/>
    <cellStyle name="Cálculo 2 6 8 2" xfId="2230"/>
    <cellStyle name="Cálculo 2 6 9" xfId="2231"/>
    <cellStyle name="Cálculo 2 6 9 2" xfId="2232"/>
    <cellStyle name="Cálculo 2 7" xfId="2233"/>
    <cellStyle name="Cálculo 2 7 10" xfId="2234"/>
    <cellStyle name="Cálculo 2 7 10 2" xfId="2235"/>
    <cellStyle name="Cálculo 2 7 11" xfId="2236"/>
    <cellStyle name="Cálculo 2 7 11 2" xfId="2237"/>
    <cellStyle name="Cálculo 2 7 12" xfId="2238"/>
    <cellStyle name="Cálculo 2 7 12 2" xfId="2239"/>
    <cellStyle name="Cálculo 2 7 13" xfId="2240"/>
    <cellStyle name="Cálculo 2 7 13 2" xfId="2241"/>
    <cellStyle name="Cálculo 2 7 14" xfId="2242"/>
    <cellStyle name="Cálculo 2 7 14 2" xfId="2243"/>
    <cellStyle name="Cálculo 2 7 15" xfId="2244"/>
    <cellStyle name="Cálculo 2 7 15 2" xfId="2245"/>
    <cellStyle name="Cálculo 2 7 16" xfId="2246"/>
    <cellStyle name="Cálculo 2 7 16 2" xfId="2247"/>
    <cellStyle name="Cálculo 2 7 17" xfId="2248"/>
    <cellStyle name="Cálculo 2 7 17 2" xfId="2249"/>
    <cellStyle name="Cálculo 2 7 18" xfId="2250"/>
    <cellStyle name="Cálculo 2 7 18 2" xfId="2251"/>
    <cellStyle name="Cálculo 2 7 19" xfId="2252"/>
    <cellStyle name="Cálculo 2 7 19 2" xfId="2253"/>
    <cellStyle name="Cálculo 2 7 2" xfId="2254"/>
    <cellStyle name="Cálculo 2 7 2 10" xfId="2255"/>
    <cellStyle name="Cálculo 2 7 2 10 2" xfId="2256"/>
    <cellStyle name="Cálculo 2 7 2 11" xfId="2257"/>
    <cellStyle name="Cálculo 2 7 2 11 2" xfId="2258"/>
    <cellStyle name="Cálculo 2 7 2 12" xfId="2259"/>
    <cellStyle name="Cálculo 2 7 2 12 2" xfId="2260"/>
    <cellStyle name="Cálculo 2 7 2 13" xfId="2261"/>
    <cellStyle name="Cálculo 2 7 2 13 2" xfId="2262"/>
    <cellStyle name="Cálculo 2 7 2 14" xfId="2263"/>
    <cellStyle name="Cálculo 2 7 2 14 2" xfId="2264"/>
    <cellStyle name="Cálculo 2 7 2 15" xfId="2265"/>
    <cellStyle name="Cálculo 2 7 2 15 2" xfId="2266"/>
    <cellStyle name="Cálculo 2 7 2 16" xfId="2267"/>
    <cellStyle name="Cálculo 2 7 2 2" xfId="2268"/>
    <cellStyle name="Cálculo 2 7 2 2 10" xfId="2269"/>
    <cellStyle name="Cálculo 2 7 2 2 10 2" xfId="2270"/>
    <cellStyle name="Cálculo 2 7 2 2 11" xfId="2271"/>
    <cellStyle name="Cálculo 2 7 2 2 11 2" xfId="2272"/>
    <cellStyle name="Cálculo 2 7 2 2 12" xfId="2273"/>
    <cellStyle name="Cálculo 2 7 2 2 12 2" xfId="2274"/>
    <cellStyle name="Cálculo 2 7 2 2 13" xfId="2275"/>
    <cellStyle name="Cálculo 2 7 2 2 13 2" xfId="2276"/>
    <cellStyle name="Cálculo 2 7 2 2 14" xfId="2277"/>
    <cellStyle name="Cálculo 2 7 2 2 2" xfId="2278"/>
    <cellStyle name="Cálculo 2 7 2 2 2 2" xfId="2279"/>
    <cellStyle name="Cálculo 2 7 2 2 3" xfId="2280"/>
    <cellStyle name="Cálculo 2 7 2 2 3 2" xfId="2281"/>
    <cellStyle name="Cálculo 2 7 2 2 4" xfId="2282"/>
    <cellStyle name="Cálculo 2 7 2 2 4 2" xfId="2283"/>
    <cellStyle name="Cálculo 2 7 2 2 5" xfId="2284"/>
    <cellStyle name="Cálculo 2 7 2 2 5 2" xfId="2285"/>
    <cellStyle name="Cálculo 2 7 2 2 6" xfId="2286"/>
    <cellStyle name="Cálculo 2 7 2 2 6 2" xfId="2287"/>
    <cellStyle name="Cálculo 2 7 2 2 7" xfId="2288"/>
    <cellStyle name="Cálculo 2 7 2 2 7 2" xfId="2289"/>
    <cellStyle name="Cálculo 2 7 2 2 8" xfId="2290"/>
    <cellStyle name="Cálculo 2 7 2 2 8 2" xfId="2291"/>
    <cellStyle name="Cálculo 2 7 2 2 9" xfId="2292"/>
    <cellStyle name="Cálculo 2 7 2 2 9 2" xfId="2293"/>
    <cellStyle name="Cálculo 2 7 2 3" xfId="2294"/>
    <cellStyle name="Cálculo 2 7 2 3 10" xfId="2295"/>
    <cellStyle name="Cálculo 2 7 2 3 10 2" xfId="2296"/>
    <cellStyle name="Cálculo 2 7 2 3 11" xfId="2297"/>
    <cellStyle name="Cálculo 2 7 2 3 11 2" xfId="2298"/>
    <cellStyle name="Cálculo 2 7 2 3 12" xfId="2299"/>
    <cellStyle name="Cálculo 2 7 2 3 12 2" xfId="2300"/>
    <cellStyle name="Cálculo 2 7 2 3 13" xfId="2301"/>
    <cellStyle name="Cálculo 2 7 2 3 13 2" xfId="2302"/>
    <cellStyle name="Cálculo 2 7 2 3 14" xfId="2303"/>
    <cellStyle name="Cálculo 2 7 2 3 2" xfId="2304"/>
    <cellStyle name="Cálculo 2 7 2 3 2 2" xfId="2305"/>
    <cellStyle name="Cálculo 2 7 2 3 3" xfId="2306"/>
    <cellStyle name="Cálculo 2 7 2 3 3 2" xfId="2307"/>
    <cellStyle name="Cálculo 2 7 2 3 4" xfId="2308"/>
    <cellStyle name="Cálculo 2 7 2 3 4 2" xfId="2309"/>
    <cellStyle name="Cálculo 2 7 2 3 5" xfId="2310"/>
    <cellStyle name="Cálculo 2 7 2 3 5 2" xfId="2311"/>
    <cellStyle name="Cálculo 2 7 2 3 6" xfId="2312"/>
    <cellStyle name="Cálculo 2 7 2 3 6 2" xfId="2313"/>
    <cellStyle name="Cálculo 2 7 2 3 7" xfId="2314"/>
    <cellStyle name="Cálculo 2 7 2 3 7 2" xfId="2315"/>
    <cellStyle name="Cálculo 2 7 2 3 8" xfId="2316"/>
    <cellStyle name="Cálculo 2 7 2 3 8 2" xfId="2317"/>
    <cellStyle name="Cálculo 2 7 2 3 9" xfId="2318"/>
    <cellStyle name="Cálculo 2 7 2 3 9 2" xfId="2319"/>
    <cellStyle name="Cálculo 2 7 2 4" xfId="2320"/>
    <cellStyle name="Cálculo 2 7 2 4 2" xfId="2321"/>
    <cellStyle name="Cálculo 2 7 2 5" xfId="2322"/>
    <cellStyle name="Cálculo 2 7 2 5 2" xfId="2323"/>
    <cellStyle name="Cálculo 2 7 2 6" xfId="2324"/>
    <cellStyle name="Cálculo 2 7 2 6 2" xfId="2325"/>
    <cellStyle name="Cálculo 2 7 2 7" xfId="2326"/>
    <cellStyle name="Cálculo 2 7 2 7 2" xfId="2327"/>
    <cellStyle name="Cálculo 2 7 2 8" xfId="2328"/>
    <cellStyle name="Cálculo 2 7 2 8 2" xfId="2329"/>
    <cellStyle name="Cálculo 2 7 2 9" xfId="2330"/>
    <cellStyle name="Cálculo 2 7 2 9 2" xfId="2331"/>
    <cellStyle name="Cálculo 2 7 20" xfId="2332"/>
    <cellStyle name="Cálculo 2 7 3" xfId="2333"/>
    <cellStyle name="Cálculo 2 7 3 10" xfId="2334"/>
    <cellStyle name="Cálculo 2 7 3 10 2" xfId="2335"/>
    <cellStyle name="Cálculo 2 7 3 11" xfId="2336"/>
    <cellStyle name="Cálculo 2 7 3 11 2" xfId="2337"/>
    <cellStyle name="Cálculo 2 7 3 12" xfId="2338"/>
    <cellStyle name="Cálculo 2 7 3 12 2" xfId="2339"/>
    <cellStyle name="Cálculo 2 7 3 13" xfId="2340"/>
    <cellStyle name="Cálculo 2 7 3 13 2" xfId="2341"/>
    <cellStyle name="Cálculo 2 7 3 14" xfId="2342"/>
    <cellStyle name="Cálculo 2 7 3 14 2" xfId="2343"/>
    <cellStyle name="Cálculo 2 7 3 15" xfId="2344"/>
    <cellStyle name="Cálculo 2 7 3 15 2" xfId="2345"/>
    <cellStyle name="Cálculo 2 7 3 16" xfId="2346"/>
    <cellStyle name="Cálculo 2 7 3 2" xfId="2347"/>
    <cellStyle name="Cálculo 2 7 3 2 10" xfId="2348"/>
    <cellStyle name="Cálculo 2 7 3 2 10 2" xfId="2349"/>
    <cellStyle name="Cálculo 2 7 3 2 11" xfId="2350"/>
    <cellStyle name="Cálculo 2 7 3 2 11 2" xfId="2351"/>
    <cellStyle name="Cálculo 2 7 3 2 12" xfId="2352"/>
    <cellStyle name="Cálculo 2 7 3 2 12 2" xfId="2353"/>
    <cellStyle name="Cálculo 2 7 3 2 13" xfId="2354"/>
    <cellStyle name="Cálculo 2 7 3 2 13 2" xfId="2355"/>
    <cellStyle name="Cálculo 2 7 3 2 14" xfId="2356"/>
    <cellStyle name="Cálculo 2 7 3 2 2" xfId="2357"/>
    <cellStyle name="Cálculo 2 7 3 2 2 2" xfId="2358"/>
    <cellStyle name="Cálculo 2 7 3 2 3" xfId="2359"/>
    <cellStyle name="Cálculo 2 7 3 2 3 2" xfId="2360"/>
    <cellStyle name="Cálculo 2 7 3 2 4" xfId="2361"/>
    <cellStyle name="Cálculo 2 7 3 2 4 2" xfId="2362"/>
    <cellStyle name="Cálculo 2 7 3 2 5" xfId="2363"/>
    <cellStyle name="Cálculo 2 7 3 2 5 2" xfId="2364"/>
    <cellStyle name="Cálculo 2 7 3 2 6" xfId="2365"/>
    <cellStyle name="Cálculo 2 7 3 2 6 2" xfId="2366"/>
    <cellStyle name="Cálculo 2 7 3 2 7" xfId="2367"/>
    <cellStyle name="Cálculo 2 7 3 2 7 2" xfId="2368"/>
    <cellStyle name="Cálculo 2 7 3 2 8" xfId="2369"/>
    <cellStyle name="Cálculo 2 7 3 2 8 2" xfId="2370"/>
    <cellStyle name="Cálculo 2 7 3 2 9" xfId="2371"/>
    <cellStyle name="Cálculo 2 7 3 2 9 2" xfId="2372"/>
    <cellStyle name="Cálculo 2 7 3 3" xfId="2373"/>
    <cellStyle name="Cálculo 2 7 3 3 10" xfId="2374"/>
    <cellStyle name="Cálculo 2 7 3 3 10 2" xfId="2375"/>
    <cellStyle name="Cálculo 2 7 3 3 11" xfId="2376"/>
    <cellStyle name="Cálculo 2 7 3 3 11 2" xfId="2377"/>
    <cellStyle name="Cálculo 2 7 3 3 12" xfId="2378"/>
    <cellStyle name="Cálculo 2 7 3 3 12 2" xfId="2379"/>
    <cellStyle name="Cálculo 2 7 3 3 13" xfId="2380"/>
    <cellStyle name="Cálculo 2 7 3 3 13 2" xfId="2381"/>
    <cellStyle name="Cálculo 2 7 3 3 14" xfId="2382"/>
    <cellStyle name="Cálculo 2 7 3 3 2" xfId="2383"/>
    <cellStyle name="Cálculo 2 7 3 3 2 2" xfId="2384"/>
    <cellStyle name="Cálculo 2 7 3 3 3" xfId="2385"/>
    <cellStyle name="Cálculo 2 7 3 3 3 2" xfId="2386"/>
    <cellStyle name="Cálculo 2 7 3 3 4" xfId="2387"/>
    <cellStyle name="Cálculo 2 7 3 3 4 2" xfId="2388"/>
    <cellStyle name="Cálculo 2 7 3 3 5" xfId="2389"/>
    <cellStyle name="Cálculo 2 7 3 3 5 2" xfId="2390"/>
    <cellStyle name="Cálculo 2 7 3 3 6" xfId="2391"/>
    <cellStyle name="Cálculo 2 7 3 3 6 2" xfId="2392"/>
    <cellStyle name="Cálculo 2 7 3 3 7" xfId="2393"/>
    <cellStyle name="Cálculo 2 7 3 3 7 2" xfId="2394"/>
    <cellStyle name="Cálculo 2 7 3 3 8" xfId="2395"/>
    <cellStyle name="Cálculo 2 7 3 3 8 2" xfId="2396"/>
    <cellStyle name="Cálculo 2 7 3 3 9" xfId="2397"/>
    <cellStyle name="Cálculo 2 7 3 3 9 2" xfId="2398"/>
    <cellStyle name="Cálculo 2 7 3 4" xfId="2399"/>
    <cellStyle name="Cálculo 2 7 3 4 2" xfId="2400"/>
    <cellStyle name="Cálculo 2 7 3 5" xfId="2401"/>
    <cellStyle name="Cálculo 2 7 3 5 2" xfId="2402"/>
    <cellStyle name="Cálculo 2 7 3 6" xfId="2403"/>
    <cellStyle name="Cálculo 2 7 3 6 2" xfId="2404"/>
    <cellStyle name="Cálculo 2 7 3 7" xfId="2405"/>
    <cellStyle name="Cálculo 2 7 3 7 2" xfId="2406"/>
    <cellStyle name="Cálculo 2 7 3 8" xfId="2407"/>
    <cellStyle name="Cálculo 2 7 3 8 2" xfId="2408"/>
    <cellStyle name="Cálculo 2 7 3 9" xfId="2409"/>
    <cellStyle name="Cálculo 2 7 3 9 2" xfId="2410"/>
    <cellStyle name="Cálculo 2 7 4" xfId="2411"/>
    <cellStyle name="Cálculo 2 7 4 10" xfId="2412"/>
    <cellStyle name="Cálculo 2 7 4 10 2" xfId="2413"/>
    <cellStyle name="Cálculo 2 7 4 11" xfId="2414"/>
    <cellStyle name="Cálculo 2 7 4 11 2" xfId="2415"/>
    <cellStyle name="Cálculo 2 7 4 12" xfId="2416"/>
    <cellStyle name="Cálculo 2 7 4 12 2" xfId="2417"/>
    <cellStyle name="Cálculo 2 7 4 13" xfId="2418"/>
    <cellStyle name="Cálculo 2 7 4 13 2" xfId="2419"/>
    <cellStyle name="Cálculo 2 7 4 14" xfId="2420"/>
    <cellStyle name="Cálculo 2 7 4 14 2" xfId="2421"/>
    <cellStyle name="Cálculo 2 7 4 15" xfId="2422"/>
    <cellStyle name="Cálculo 2 7 4 15 2" xfId="2423"/>
    <cellStyle name="Cálculo 2 7 4 16" xfId="2424"/>
    <cellStyle name="Cálculo 2 7 4 2" xfId="2425"/>
    <cellStyle name="Cálculo 2 7 4 2 10" xfId="2426"/>
    <cellStyle name="Cálculo 2 7 4 2 10 2" xfId="2427"/>
    <cellStyle name="Cálculo 2 7 4 2 11" xfId="2428"/>
    <cellStyle name="Cálculo 2 7 4 2 11 2" xfId="2429"/>
    <cellStyle name="Cálculo 2 7 4 2 12" xfId="2430"/>
    <cellStyle name="Cálculo 2 7 4 2 12 2" xfId="2431"/>
    <cellStyle name="Cálculo 2 7 4 2 13" xfId="2432"/>
    <cellStyle name="Cálculo 2 7 4 2 13 2" xfId="2433"/>
    <cellStyle name="Cálculo 2 7 4 2 14" xfId="2434"/>
    <cellStyle name="Cálculo 2 7 4 2 2" xfId="2435"/>
    <cellStyle name="Cálculo 2 7 4 2 2 2" xfId="2436"/>
    <cellStyle name="Cálculo 2 7 4 2 3" xfId="2437"/>
    <cellStyle name="Cálculo 2 7 4 2 3 2" xfId="2438"/>
    <cellStyle name="Cálculo 2 7 4 2 4" xfId="2439"/>
    <cellStyle name="Cálculo 2 7 4 2 4 2" xfId="2440"/>
    <cellStyle name="Cálculo 2 7 4 2 5" xfId="2441"/>
    <cellStyle name="Cálculo 2 7 4 2 5 2" xfId="2442"/>
    <cellStyle name="Cálculo 2 7 4 2 6" xfId="2443"/>
    <cellStyle name="Cálculo 2 7 4 2 6 2" xfId="2444"/>
    <cellStyle name="Cálculo 2 7 4 2 7" xfId="2445"/>
    <cellStyle name="Cálculo 2 7 4 2 7 2" xfId="2446"/>
    <cellStyle name="Cálculo 2 7 4 2 8" xfId="2447"/>
    <cellStyle name="Cálculo 2 7 4 2 8 2" xfId="2448"/>
    <cellStyle name="Cálculo 2 7 4 2 9" xfId="2449"/>
    <cellStyle name="Cálculo 2 7 4 2 9 2" xfId="2450"/>
    <cellStyle name="Cálculo 2 7 4 3" xfId="2451"/>
    <cellStyle name="Cálculo 2 7 4 3 10" xfId="2452"/>
    <cellStyle name="Cálculo 2 7 4 3 10 2" xfId="2453"/>
    <cellStyle name="Cálculo 2 7 4 3 11" xfId="2454"/>
    <cellStyle name="Cálculo 2 7 4 3 11 2" xfId="2455"/>
    <cellStyle name="Cálculo 2 7 4 3 12" xfId="2456"/>
    <cellStyle name="Cálculo 2 7 4 3 12 2" xfId="2457"/>
    <cellStyle name="Cálculo 2 7 4 3 13" xfId="2458"/>
    <cellStyle name="Cálculo 2 7 4 3 13 2" xfId="2459"/>
    <cellStyle name="Cálculo 2 7 4 3 14" xfId="2460"/>
    <cellStyle name="Cálculo 2 7 4 3 2" xfId="2461"/>
    <cellStyle name="Cálculo 2 7 4 3 2 2" xfId="2462"/>
    <cellStyle name="Cálculo 2 7 4 3 3" xfId="2463"/>
    <cellStyle name="Cálculo 2 7 4 3 3 2" xfId="2464"/>
    <cellStyle name="Cálculo 2 7 4 3 4" xfId="2465"/>
    <cellStyle name="Cálculo 2 7 4 3 4 2" xfId="2466"/>
    <cellStyle name="Cálculo 2 7 4 3 5" xfId="2467"/>
    <cellStyle name="Cálculo 2 7 4 3 5 2" xfId="2468"/>
    <cellStyle name="Cálculo 2 7 4 3 6" xfId="2469"/>
    <cellStyle name="Cálculo 2 7 4 3 6 2" xfId="2470"/>
    <cellStyle name="Cálculo 2 7 4 3 7" xfId="2471"/>
    <cellStyle name="Cálculo 2 7 4 3 7 2" xfId="2472"/>
    <cellStyle name="Cálculo 2 7 4 3 8" xfId="2473"/>
    <cellStyle name="Cálculo 2 7 4 3 8 2" xfId="2474"/>
    <cellStyle name="Cálculo 2 7 4 3 9" xfId="2475"/>
    <cellStyle name="Cálculo 2 7 4 3 9 2" xfId="2476"/>
    <cellStyle name="Cálculo 2 7 4 4" xfId="2477"/>
    <cellStyle name="Cálculo 2 7 4 4 2" xfId="2478"/>
    <cellStyle name="Cálculo 2 7 4 5" xfId="2479"/>
    <cellStyle name="Cálculo 2 7 4 5 2" xfId="2480"/>
    <cellStyle name="Cálculo 2 7 4 6" xfId="2481"/>
    <cellStyle name="Cálculo 2 7 4 6 2" xfId="2482"/>
    <cellStyle name="Cálculo 2 7 4 7" xfId="2483"/>
    <cellStyle name="Cálculo 2 7 4 7 2" xfId="2484"/>
    <cellStyle name="Cálculo 2 7 4 8" xfId="2485"/>
    <cellStyle name="Cálculo 2 7 4 8 2" xfId="2486"/>
    <cellStyle name="Cálculo 2 7 4 9" xfId="2487"/>
    <cellStyle name="Cálculo 2 7 4 9 2" xfId="2488"/>
    <cellStyle name="Cálculo 2 7 5" xfId="2489"/>
    <cellStyle name="Cálculo 2 7 5 10" xfId="2490"/>
    <cellStyle name="Cálculo 2 7 5 10 2" xfId="2491"/>
    <cellStyle name="Cálculo 2 7 5 11" xfId="2492"/>
    <cellStyle name="Cálculo 2 7 5 11 2" xfId="2493"/>
    <cellStyle name="Cálculo 2 7 5 12" xfId="2494"/>
    <cellStyle name="Cálculo 2 7 5 12 2" xfId="2495"/>
    <cellStyle name="Cálculo 2 7 5 13" xfId="2496"/>
    <cellStyle name="Cálculo 2 7 5 13 2" xfId="2497"/>
    <cellStyle name="Cálculo 2 7 5 14" xfId="2498"/>
    <cellStyle name="Cálculo 2 7 5 14 2" xfId="2499"/>
    <cellStyle name="Cálculo 2 7 5 15" xfId="2500"/>
    <cellStyle name="Cálculo 2 7 5 15 2" xfId="2501"/>
    <cellStyle name="Cálculo 2 7 5 16" xfId="2502"/>
    <cellStyle name="Cálculo 2 7 5 2" xfId="2503"/>
    <cellStyle name="Cálculo 2 7 5 2 10" xfId="2504"/>
    <cellStyle name="Cálculo 2 7 5 2 10 2" xfId="2505"/>
    <cellStyle name="Cálculo 2 7 5 2 11" xfId="2506"/>
    <cellStyle name="Cálculo 2 7 5 2 11 2" xfId="2507"/>
    <cellStyle name="Cálculo 2 7 5 2 12" xfId="2508"/>
    <cellStyle name="Cálculo 2 7 5 2 12 2" xfId="2509"/>
    <cellStyle name="Cálculo 2 7 5 2 13" xfId="2510"/>
    <cellStyle name="Cálculo 2 7 5 2 13 2" xfId="2511"/>
    <cellStyle name="Cálculo 2 7 5 2 14" xfId="2512"/>
    <cellStyle name="Cálculo 2 7 5 2 2" xfId="2513"/>
    <cellStyle name="Cálculo 2 7 5 2 2 2" xfId="2514"/>
    <cellStyle name="Cálculo 2 7 5 2 3" xfId="2515"/>
    <cellStyle name="Cálculo 2 7 5 2 3 2" xfId="2516"/>
    <cellStyle name="Cálculo 2 7 5 2 4" xfId="2517"/>
    <cellStyle name="Cálculo 2 7 5 2 4 2" xfId="2518"/>
    <cellStyle name="Cálculo 2 7 5 2 5" xfId="2519"/>
    <cellStyle name="Cálculo 2 7 5 2 5 2" xfId="2520"/>
    <cellStyle name="Cálculo 2 7 5 2 6" xfId="2521"/>
    <cellStyle name="Cálculo 2 7 5 2 6 2" xfId="2522"/>
    <cellStyle name="Cálculo 2 7 5 2 7" xfId="2523"/>
    <cellStyle name="Cálculo 2 7 5 2 7 2" xfId="2524"/>
    <cellStyle name="Cálculo 2 7 5 2 8" xfId="2525"/>
    <cellStyle name="Cálculo 2 7 5 2 8 2" xfId="2526"/>
    <cellStyle name="Cálculo 2 7 5 2 9" xfId="2527"/>
    <cellStyle name="Cálculo 2 7 5 2 9 2" xfId="2528"/>
    <cellStyle name="Cálculo 2 7 5 3" xfId="2529"/>
    <cellStyle name="Cálculo 2 7 5 3 10" xfId="2530"/>
    <cellStyle name="Cálculo 2 7 5 3 10 2" xfId="2531"/>
    <cellStyle name="Cálculo 2 7 5 3 11" xfId="2532"/>
    <cellStyle name="Cálculo 2 7 5 3 11 2" xfId="2533"/>
    <cellStyle name="Cálculo 2 7 5 3 12" xfId="2534"/>
    <cellStyle name="Cálculo 2 7 5 3 12 2" xfId="2535"/>
    <cellStyle name="Cálculo 2 7 5 3 13" xfId="2536"/>
    <cellStyle name="Cálculo 2 7 5 3 13 2" xfId="2537"/>
    <cellStyle name="Cálculo 2 7 5 3 14" xfId="2538"/>
    <cellStyle name="Cálculo 2 7 5 3 2" xfId="2539"/>
    <cellStyle name="Cálculo 2 7 5 3 2 2" xfId="2540"/>
    <cellStyle name="Cálculo 2 7 5 3 3" xfId="2541"/>
    <cellStyle name="Cálculo 2 7 5 3 3 2" xfId="2542"/>
    <cellStyle name="Cálculo 2 7 5 3 4" xfId="2543"/>
    <cellStyle name="Cálculo 2 7 5 3 4 2" xfId="2544"/>
    <cellStyle name="Cálculo 2 7 5 3 5" xfId="2545"/>
    <cellStyle name="Cálculo 2 7 5 3 5 2" xfId="2546"/>
    <cellStyle name="Cálculo 2 7 5 3 6" xfId="2547"/>
    <cellStyle name="Cálculo 2 7 5 3 6 2" xfId="2548"/>
    <cellStyle name="Cálculo 2 7 5 3 7" xfId="2549"/>
    <cellStyle name="Cálculo 2 7 5 3 7 2" xfId="2550"/>
    <cellStyle name="Cálculo 2 7 5 3 8" xfId="2551"/>
    <cellStyle name="Cálculo 2 7 5 3 8 2" xfId="2552"/>
    <cellStyle name="Cálculo 2 7 5 3 9" xfId="2553"/>
    <cellStyle name="Cálculo 2 7 5 3 9 2" xfId="2554"/>
    <cellStyle name="Cálculo 2 7 5 4" xfId="2555"/>
    <cellStyle name="Cálculo 2 7 5 4 2" xfId="2556"/>
    <cellStyle name="Cálculo 2 7 5 5" xfId="2557"/>
    <cellStyle name="Cálculo 2 7 5 5 2" xfId="2558"/>
    <cellStyle name="Cálculo 2 7 5 6" xfId="2559"/>
    <cellStyle name="Cálculo 2 7 5 6 2" xfId="2560"/>
    <cellStyle name="Cálculo 2 7 5 7" xfId="2561"/>
    <cellStyle name="Cálculo 2 7 5 7 2" xfId="2562"/>
    <cellStyle name="Cálculo 2 7 5 8" xfId="2563"/>
    <cellStyle name="Cálculo 2 7 5 8 2" xfId="2564"/>
    <cellStyle name="Cálculo 2 7 5 9" xfId="2565"/>
    <cellStyle name="Cálculo 2 7 5 9 2" xfId="2566"/>
    <cellStyle name="Cálculo 2 7 6" xfId="2567"/>
    <cellStyle name="Cálculo 2 7 6 10" xfId="2568"/>
    <cellStyle name="Cálculo 2 7 6 10 2" xfId="2569"/>
    <cellStyle name="Cálculo 2 7 6 11" xfId="2570"/>
    <cellStyle name="Cálculo 2 7 6 11 2" xfId="2571"/>
    <cellStyle name="Cálculo 2 7 6 12" xfId="2572"/>
    <cellStyle name="Cálculo 2 7 6 12 2" xfId="2573"/>
    <cellStyle name="Cálculo 2 7 6 13" xfId="2574"/>
    <cellStyle name="Cálculo 2 7 6 13 2" xfId="2575"/>
    <cellStyle name="Cálculo 2 7 6 14" xfId="2576"/>
    <cellStyle name="Cálculo 2 7 6 2" xfId="2577"/>
    <cellStyle name="Cálculo 2 7 6 2 2" xfId="2578"/>
    <cellStyle name="Cálculo 2 7 6 3" xfId="2579"/>
    <cellStyle name="Cálculo 2 7 6 3 2" xfId="2580"/>
    <cellStyle name="Cálculo 2 7 6 4" xfId="2581"/>
    <cellStyle name="Cálculo 2 7 6 4 2" xfId="2582"/>
    <cellStyle name="Cálculo 2 7 6 5" xfId="2583"/>
    <cellStyle name="Cálculo 2 7 6 5 2" xfId="2584"/>
    <cellStyle name="Cálculo 2 7 6 6" xfId="2585"/>
    <cellStyle name="Cálculo 2 7 6 6 2" xfId="2586"/>
    <cellStyle name="Cálculo 2 7 6 7" xfId="2587"/>
    <cellStyle name="Cálculo 2 7 6 7 2" xfId="2588"/>
    <cellStyle name="Cálculo 2 7 6 8" xfId="2589"/>
    <cellStyle name="Cálculo 2 7 6 8 2" xfId="2590"/>
    <cellStyle name="Cálculo 2 7 6 9" xfId="2591"/>
    <cellStyle name="Cálculo 2 7 6 9 2" xfId="2592"/>
    <cellStyle name="Cálculo 2 7 7" xfId="2593"/>
    <cellStyle name="Cálculo 2 7 7 10" xfId="2594"/>
    <cellStyle name="Cálculo 2 7 7 10 2" xfId="2595"/>
    <cellStyle name="Cálculo 2 7 7 11" xfId="2596"/>
    <cellStyle name="Cálculo 2 7 7 11 2" xfId="2597"/>
    <cellStyle name="Cálculo 2 7 7 12" xfId="2598"/>
    <cellStyle name="Cálculo 2 7 7 12 2" xfId="2599"/>
    <cellStyle name="Cálculo 2 7 7 13" xfId="2600"/>
    <cellStyle name="Cálculo 2 7 7 13 2" xfId="2601"/>
    <cellStyle name="Cálculo 2 7 7 14" xfId="2602"/>
    <cellStyle name="Cálculo 2 7 7 2" xfId="2603"/>
    <cellStyle name="Cálculo 2 7 7 2 2" xfId="2604"/>
    <cellStyle name="Cálculo 2 7 7 3" xfId="2605"/>
    <cellStyle name="Cálculo 2 7 7 3 2" xfId="2606"/>
    <cellStyle name="Cálculo 2 7 7 4" xfId="2607"/>
    <cellStyle name="Cálculo 2 7 7 4 2" xfId="2608"/>
    <cellStyle name="Cálculo 2 7 7 5" xfId="2609"/>
    <cellStyle name="Cálculo 2 7 7 5 2" xfId="2610"/>
    <cellStyle name="Cálculo 2 7 7 6" xfId="2611"/>
    <cellStyle name="Cálculo 2 7 7 6 2" xfId="2612"/>
    <cellStyle name="Cálculo 2 7 7 7" xfId="2613"/>
    <cellStyle name="Cálculo 2 7 7 7 2" xfId="2614"/>
    <cellStyle name="Cálculo 2 7 7 8" xfId="2615"/>
    <cellStyle name="Cálculo 2 7 7 8 2" xfId="2616"/>
    <cellStyle name="Cálculo 2 7 7 9" xfId="2617"/>
    <cellStyle name="Cálculo 2 7 7 9 2" xfId="2618"/>
    <cellStyle name="Cálculo 2 7 8" xfId="2619"/>
    <cellStyle name="Cálculo 2 7 8 2" xfId="2620"/>
    <cellStyle name="Cálculo 2 7 9" xfId="2621"/>
    <cellStyle name="Cálculo 2 7 9 2" xfId="2622"/>
    <cellStyle name="Cálculo 2 8" xfId="2623"/>
    <cellStyle name="Cálculo 2 8 10" xfId="2624"/>
    <cellStyle name="Cálculo 2 8 10 2" xfId="2625"/>
    <cellStyle name="Cálculo 2 8 11" xfId="2626"/>
    <cellStyle name="Cálculo 2 8 11 2" xfId="2627"/>
    <cellStyle name="Cálculo 2 8 12" xfId="2628"/>
    <cellStyle name="Cálculo 2 8 12 2" xfId="2629"/>
    <cellStyle name="Cálculo 2 8 13" xfId="2630"/>
    <cellStyle name="Cálculo 2 8 13 2" xfId="2631"/>
    <cellStyle name="Cálculo 2 8 14" xfId="2632"/>
    <cellStyle name="Cálculo 2 8 2" xfId="2633"/>
    <cellStyle name="Cálculo 2 8 2 2" xfId="2634"/>
    <cellStyle name="Cálculo 2 8 3" xfId="2635"/>
    <cellStyle name="Cálculo 2 8 3 2" xfId="2636"/>
    <cellStyle name="Cálculo 2 8 4" xfId="2637"/>
    <cellStyle name="Cálculo 2 8 4 2" xfId="2638"/>
    <cellStyle name="Cálculo 2 8 5" xfId="2639"/>
    <cellStyle name="Cálculo 2 8 5 2" xfId="2640"/>
    <cellStyle name="Cálculo 2 8 6" xfId="2641"/>
    <cellStyle name="Cálculo 2 8 6 2" xfId="2642"/>
    <cellStyle name="Cálculo 2 8 7" xfId="2643"/>
    <cellStyle name="Cálculo 2 8 7 2" xfId="2644"/>
    <cellStyle name="Cálculo 2 8 8" xfId="2645"/>
    <cellStyle name="Cálculo 2 8 8 2" xfId="2646"/>
    <cellStyle name="Cálculo 2 8 9" xfId="2647"/>
    <cellStyle name="Cálculo 2 8 9 2" xfId="2648"/>
    <cellStyle name="Cálculo 2 9" xfId="2649"/>
    <cellStyle name="Cálculo 2 9 10" xfId="2650"/>
    <cellStyle name="Cálculo 2 9 10 2" xfId="2651"/>
    <cellStyle name="Cálculo 2 9 11" xfId="2652"/>
    <cellStyle name="Cálculo 2 9 11 2" xfId="2653"/>
    <cellStyle name="Cálculo 2 9 12" xfId="2654"/>
    <cellStyle name="Cálculo 2 9 12 2" xfId="2655"/>
    <cellStyle name="Cálculo 2 9 13" xfId="2656"/>
    <cellStyle name="Cálculo 2 9 13 2" xfId="2657"/>
    <cellStyle name="Cálculo 2 9 14" xfId="2658"/>
    <cellStyle name="Cálculo 2 9 2" xfId="2659"/>
    <cellStyle name="Cálculo 2 9 2 2" xfId="2660"/>
    <cellStyle name="Cálculo 2 9 3" xfId="2661"/>
    <cellStyle name="Cálculo 2 9 3 2" xfId="2662"/>
    <cellStyle name="Cálculo 2 9 4" xfId="2663"/>
    <cellStyle name="Cálculo 2 9 4 2" xfId="2664"/>
    <cellStyle name="Cálculo 2 9 5" xfId="2665"/>
    <cellStyle name="Cálculo 2 9 5 2" xfId="2666"/>
    <cellStyle name="Cálculo 2 9 6" xfId="2667"/>
    <cellStyle name="Cálculo 2 9 6 2" xfId="2668"/>
    <cellStyle name="Cálculo 2 9 7" xfId="2669"/>
    <cellStyle name="Cálculo 2 9 7 2" xfId="2670"/>
    <cellStyle name="Cálculo 2 9 8" xfId="2671"/>
    <cellStyle name="Cálculo 2 9 8 2" xfId="2672"/>
    <cellStyle name="Cálculo 2 9 9" xfId="2673"/>
    <cellStyle name="Cálculo 2 9 9 2" xfId="2674"/>
    <cellStyle name="Célula de Verificação 2" xfId="2675"/>
    <cellStyle name="Célula de Verificação 2 2" xfId="2676"/>
    <cellStyle name="Célula de Verificação 2 3" xfId="2677"/>
    <cellStyle name="Célula de Verificação 2 4" xfId="2678"/>
    <cellStyle name="Célula de Verificação 2 5" xfId="2679"/>
    <cellStyle name="Célula de Verificação 2 6" xfId="2680"/>
    <cellStyle name="Célula de Verificação 2 7" xfId="2681"/>
    <cellStyle name="Célula de Verificação 3" xfId="2682"/>
    <cellStyle name="Célula de Verificação 4" xfId="2683"/>
    <cellStyle name="Célula de Verificação 5" xfId="2684"/>
    <cellStyle name="Célula Vinculada 2" xfId="2685"/>
    <cellStyle name="Célula Vinculada 2 2" xfId="2686"/>
    <cellStyle name="Célula Vinculada 2 3" xfId="2687"/>
    <cellStyle name="Célula Vinculada 2 4" xfId="2688"/>
    <cellStyle name="Célula Vinculada 2 5" xfId="2689"/>
    <cellStyle name="Célula Vinculada 2 6" xfId="2690"/>
    <cellStyle name="Célula Vinculada 2 7" xfId="2691"/>
    <cellStyle name="Célula Vinculada 3" xfId="2692"/>
    <cellStyle name="Célula Vinculada 4" xfId="2693"/>
    <cellStyle name="Célula Vinculada 5" xfId="2694"/>
    <cellStyle name="Comma0" xfId="14255"/>
    <cellStyle name="Currency0" xfId="14256"/>
    <cellStyle name="Date" xfId="14257"/>
    <cellStyle name="Ênfase1 2" xfId="2695"/>
    <cellStyle name="Ênfase1 2 2" xfId="2696"/>
    <cellStyle name="Ênfase1 2 3" xfId="2697"/>
    <cellStyle name="Ênfase1 2 4" xfId="2698"/>
    <cellStyle name="Ênfase1 2 5" xfId="2699"/>
    <cellStyle name="Ênfase1 2 6" xfId="2700"/>
    <cellStyle name="Ênfase1 2 7" xfId="2701"/>
    <cellStyle name="Ênfase1 3" xfId="2702"/>
    <cellStyle name="Ênfase1 4" xfId="2703"/>
    <cellStyle name="Ênfase1 5" xfId="2704"/>
    <cellStyle name="Ênfase2 2" xfId="2705"/>
    <cellStyle name="Ênfase2 2 2" xfId="2706"/>
    <cellStyle name="Ênfase2 2 3" xfId="2707"/>
    <cellStyle name="Ênfase2 2 4" xfId="2708"/>
    <cellStyle name="Ênfase2 2 5" xfId="2709"/>
    <cellStyle name="Ênfase2 2 6" xfId="2710"/>
    <cellStyle name="Ênfase2 2 7" xfId="2711"/>
    <cellStyle name="Ênfase2 3" xfId="2712"/>
    <cellStyle name="Ênfase2 4" xfId="2713"/>
    <cellStyle name="Ênfase2 5" xfId="2714"/>
    <cellStyle name="Ênfase3 2" xfId="2715"/>
    <cellStyle name="Ênfase3 2 2" xfId="2716"/>
    <cellStyle name="Ênfase3 2 3" xfId="2717"/>
    <cellStyle name="Ênfase3 2 4" xfId="2718"/>
    <cellStyle name="Ênfase3 2 5" xfId="2719"/>
    <cellStyle name="Ênfase3 2 6" xfId="2720"/>
    <cellStyle name="Ênfase3 2 7" xfId="2721"/>
    <cellStyle name="Ênfase3 3" xfId="2722"/>
    <cellStyle name="Ênfase3 4" xfId="2723"/>
    <cellStyle name="Ênfase3 5" xfId="2724"/>
    <cellStyle name="Ênfase4 2" xfId="2725"/>
    <cellStyle name="Ênfase4 2 2" xfId="2726"/>
    <cellStyle name="Ênfase4 2 3" xfId="2727"/>
    <cellStyle name="Ênfase4 2 4" xfId="2728"/>
    <cellStyle name="Ênfase4 2 5" xfId="2729"/>
    <cellStyle name="Ênfase4 2 6" xfId="2730"/>
    <cellStyle name="Ênfase4 2 7" xfId="2731"/>
    <cellStyle name="Ênfase4 3" xfId="2732"/>
    <cellStyle name="Ênfase4 4" xfId="2733"/>
    <cellStyle name="Ênfase4 5" xfId="2734"/>
    <cellStyle name="Ênfase5 2" xfId="2735"/>
    <cellStyle name="Ênfase5 2 2" xfId="2736"/>
    <cellStyle name="Ênfase5 2 3" xfId="2737"/>
    <cellStyle name="Ênfase5 2 4" xfId="2738"/>
    <cellStyle name="Ênfase5 2 5" xfId="2739"/>
    <cellStyle name="Ênfase5 2 6" xfId="2740"/>
    <cellStyle name="Ênfase5 2 7" xfId="2741"/>
    <cellStyle name="Ênfase5 3" xfId="2742"/>
    <cellStyle name="Ênfase5 4" xfId="2743"/>
    <cellStyle name="Ênfase5 5" xfId="2744"/>
    <cellStyle name="Ênfase6 2" xfId="2745"/>
    <cellStyle name="Ênfase6 2 2" xfId="2746"/>
    <cellStyle name="Ênfase6 2 3" xfId="2747"/>
    <cellStyle name="Ênfase6 2 4" xfId="2748"/>
    <cellStyle name="Ênfase6 2 5" xfId="2749"/>
    <cellStyle name="Ênfase6 2 6" xfId="2750"/>
    <cellStyle name="Ênfase6 2 7" xfId="2751"/>
    <cellStyle name="Ênfase6 3" xfId="2752"/>
    <cellStyle name="Ênfase6 4" xfId="2753"/>
    <cellStyle name="Ênfase6 5" xfId="2754"/>
    <cellStyle name="Entrada 2" xfId="2755"/>
    <cellStyle name="Entrada 2 10" xfId="2756"/>
    <cellStyle name="Entrada 2 10 2" xfId="2757"/>
    <cellStyle name="Entrada 2 11" xfId="2758"/>
    <cellStyle name="Entrada 2 11 2" xfId="2759"/>
    <cellStyle name="Entrada 2 12" xfId="2760"/>
    <cellStyle name="Entrada 2 12 2" xfId="2761"/>
    <cellStyle name="Entrada 2 13" xfId="2762"/>
    <cellStyle name="Entrada 2 13 2" xfId="2763"/>
    <cellStyle name="Entrada 2 14" xfId="2764"/>
    <cellStyle name="Entrada 2 14 2" xfId="2765"/>
    <cellStyle name="Entrada 2 15" xfId="2766"/>
    <cellStyle name="Entrada 2 15 2" xfId="2767"/>
    <cellStyle name="Entrada 2 16" xfId="2768"/>
    <cellStyle name="Entrada 2 16 2" xfId="2769"/>
    <cellStyle name="Entrada 2 17" xfId="2770"/>
    <cellStyle name="Entrada 2 17 2" xfId="2771"/>
    <cellStyle name="Entrada 2 18" xfId="2772"/>
    <cellStyle name="Entrada 2 18 2" xfId="2773"/>
    <cellStyle name="Entrada 2 19" xfId="2774"/>
    <cellStyle name="Entrada 2 19 2" xfId="2775"/>
    <cellStyle name="Entrada 2 2" xfId="2776"/>
    <cellStyle name="Entrada 2 2 10" xfId="2777"/>
    <cellStyle name="Entrada 2 2 10 2" xfId="2778"/>
    <cellStyle name="Entrada 2 2 11" xfId="2779"/>
    <cellStyle name="Entrada 2 2 11 2" xfId="2780"/>
    <cellStyle name="Entrada 2 2 12" xfId="2781"/>
    <cellStyle name="Entrada 2 2 12 2" xfId="2782"/>
    <cellStyle name="Entrada 2 2 13" xfId="2783"/>
    <cellStyle name="Entrada 2 2 13 2" xfId="2784"/>
    <cellStyle name="Entrada 2 2 14" xfId="2785"/>
    <cellStyle name="Entrada 2 2 14 2" xfId="2786"/>
    <cellStyle name="Entrada 2 2 15" xfId="2787"/>
    <cellStyle name="Entrada 2 2 15 2" xfId="2788"/>
    <cellStyle name="Entrada 2 2 16" xfId="2789"/>
    <cellStyle name="Entrada 2 2 16 2" xfId="2790"/>
    <cellStyle name="Entrada 2 2 17" xfId="2791"/>
    <cellStyle name="Entrada 2 2 17 2" xfId="2792"/>
    <cellStyle name="Entrada 2 2 18" xfId="2793"/>
    <cellStyle name="Entrada 2 2 18 2" xfId="2794"/>
    <cellStyle name="Entrada 2 2 19" xfId="2795"/>
    <cellStyle name="Entrada 2 2 19 2" xfId="2796"/>
    <cellStyle name="Entrada 2 2 2" xfId="2797"/>
    <cellStyle name="Entrada 2 2 2 10" xfId="2798"/>
    <cellStyle name="Entrada 2 2 2 10 2" xfId="2799"/>
    <cellStyle name="Entrada 2 2 2 11" xfId="2800"/>
    <cellStyle name="Entrada 2 2 2 11 2" xfId="2801"/>
    <cellStyle name="Entrada 2 2 2 12" xfId="2802"/>
    <cellStyle name="Entrada 2 2 2 12 2" xfId="2803"/>
    <cellStyle name="Entrada 2 2 2 13" xfId="2804"/>
    <cellStyle name="Entrada 2 2 2 13 2" xfId="2805"/>
    <cellStyle name="Entrada 2 2 2 14" xfId="2806"/>
    <cellStyle name="Entrada 2 2 2 14 2" xfId="2807"/>
    <cellStyle name="Entrada 2 2 2 15" xfId="2808"/>
    <cellStyle name="Entrada 2 2 2 15 2" xfId="2809"/>
    <cellStyle name="Entrada 2 2 2 16" xfId="2810"/>
    <cellStyle name="Entrada 2 2 2 2" xfId="2811"/>
    <cellStyle name="Entrada 2 2 2 2 10" xfId="2812"/>
    <cellStyle name="Entrada 2 2 2 2 10 2" xfId="2813"/>
    <cellStyle name="Entrada 2 2 2 2 11" xfId="2814"/>
    <cellStyle name="Entrada 2 2 2 2 11 2" xfId="2815"/>
    <cellStyle name="Entrada 2 2 2 2 12" xfId="2816"/>
    <cellStyle name="Entrada 2 2 2 2 12 2" xfId="2817"/>
    <cellStyle name="Entrada 2 2 2 2 13" xfId="2818"/>
    <cellStyle name="Entrada 2 2 2 2 13 2" xfId="2819"/>
    <cellStyle name="Entrada 2 2 2 2 14" xfId="2820"/>
    <cellStyle name="Entrada 2 2 2 2 2" xfId="2821"/>
    <cellStyle name="Entrada 2 2 2 2 2 2" xfId="2822"/>
    <cellStyle name="Entrada 2 2 2 2 3" xfId="2823"/>
    <cellStyle name="Entrada 2 2 2 2 3 2" xfId="2824"/>
    <cellStyle name="Entrada 2 2 2 2 4" xfId="2825"/>
    <cellStyle name="Entrada 2 2 2 2 4 2" xfId="2826"/>
    <cellStyle name="Entrada 2 2 2 2 5" xfId="2827"/>
    <cellStyle name="Entrada 2 2 2 2 5 2" xfId="2828"/>
    <cellStyle name="Entrada 2 2 2 2 6" xfId="2829"/>
    <cellStyle name="Entrada 2 2 2 2 6 2" xfId="2830"/>
    <cellStyle name="Entrada 2 2 2 2 7" xfId="2831"/>
    <cellStyle name="Entrada 2 2 2 2 7 2" xfId="2832"/>
    <cellStyle name="Entrada 2 2 2 2 8" xfId="2833"/>
    <cellStyle name="Entrada 2 2 2 2 8 2" xfId="2834"/>
    <cellStyle name="Entrada 2 2 2 2 9" xfId="2835"/>
    <cellStyle name="Entrada 2 2 2 2 9 2" xfId="2836"/>
    <cellStyle name="Entrada 2 2 2 3" xfId="2837"/>
    <cellStyle name="Entrada 2 2 2 3 10" xfId="2838"/>
    <cellStyle name="Entrada 2 2 2 3 10 2" xfId="2839"/>
    <cellStyle name="Entrada 2 2 2 3 11" xfId="2840"/>
    <cellStyle name="Entrada 2 2 2 3 11 2" xfId="2841"/>
    <cellStyle name="Entrada 2 2 2 3 12" xfId="2842"/>
    <cellStyle name="Entrada 2 2 2 3 12 2" xfId="2843"/>
    <cellStyle name="Entrada 2 2 2 3 13" xfId="2844"/>
    <cellStyle name="Entrada 2 2 2 3 13 2" xfId="2845"/>
    <cellStyle name="Entrada 2 2 2 3 14" xfId="2846"/>
    <cellStyle name="Entrada 2 2 2 3 2" xfId="2847"/>
    <cellStyle name="Entrada 2 2 2 3 2 2" xfId="2848"/>
    <cellStyle name="Entrada 2 2 2 3 3" xfId="2849"/>
    <cellStyle name="Entrada 2 2 2 3 3 2" xfId="2850"/>
    <cellStyle name="Entrada 2 2 2 3 4" xfId="2851"/>
    <cellStyle name="Entrada 2 2 2 3 4 2" xfId="2852"/>
    <cellStyle name="Entrada 2 2 2 3 5" xfId="2853"/>
    <cellStyle name="Entrada 2 2 2 3 5 2" xfId="2854"/>
    <cellStyle name="Entrada 2 2 2 3 6" xfId="2855"/>
    <cellStyle name="Entrada 2 2 2 3 6 2" xfId="2856"/>
    <cellStyle name="Entrada 2 2 2 3 7" xfId="2857"/>
    <cellStyle name="Entrada 2 2 2 3 7 2" xfId="2858"/>
    <cellStyle name="Entrada 2 2 2 3 8" xfId="2859"/>
    <cellStyle name="Entrada 2 2 2 3 8 2" xfId="2860"/>
    <cellStyle name="Entrada 2 2 2 3 9" xfId="2861"/>
    <cellStyle name="Entrada 2 2 2 3 9 2" xfId="2862"/>
    <cellStyle name="Entrada 2 2 2 4" xfId="2863"/>
    <cellStyle name="Entrada 2 2 2 4 2" xfId="2864"/>
    <cellStyle name="Entrada 2 2 2 5" xfId="2865"/>
    <cellStyle name="Entrada 2 2 2 5 2" xfId="2866"/>
    <cellStyle name="Entrada 2 2 2 6" xfId="2867"/>
    <cellStyle name="Entrada 2 2 2 6 2" xfId="2868"/>
    <cellStyle name="Entrada 2 2 2 7" xfId="2869"/>
    <cellStyle name="Entrada 2 2 2 7 2" xfId="2870"/>
    <cellStyle name="Entrada 2 2 2 8" xfId="2871"/>
    <cellStyle name="Entrada 2 2 2 8 2" xfId="2872"/>
    <cellStyle name="Entrada 2 2 2 9" xfId="2873"/>
    <cellStyle name="Entrada 2 2 2 9 2" xfId="2874"/>
    <cellStyle name="Entrada 2 2 20" xfId="2875"/>
    <cellStyle name="Entrada 2 2 3" xfId="2876"/>
    <cellStyle name="Entrada 2 2 3 10" xfId="2877"/>
    <cellStyle name="Entrada 2 2 3 10 2" xfId="2878"/>
    <cellStyle name="Entrada 2 2 3 11" xfId="2879"/>
    <cellStyle name="Entrada 2 2 3 11 2" xfId="2880"/>
    <cellStyle name="Entrada 2 2 3 12" xfId="2881"/>
    <cellStyle name="Entrada 2 2 3 12 2" xfId="2882"/>
    <cellStyle name="Entrada 2 2 3 13" xfId="2883"/>
    <cellStyle name="Entrada 2 2 3 13 2" xfId="2884"/>
    <cellStyle name="Entrada 2 2 3 14" xfId="2885"/>
    <cellStyle name="Entrada 2 2 3 14 2" xfId="2886"/>
    <cellStyle name="Entrada 2 2 3 15" xfId="2887"/>
    <cellStyle name="Entrada 2 2 3 15 2" xfId="2888"/>
    <cellStyle name="Entrada 2 2 3 16" xfId="2889"/>
    <cellStyle name="Entrada 2 2 3 2" xfId="2890"/>
    <cellStyle name="Entrada 2 2 3 2 10" xfId="2891"/>
    <cellStyle name="Entrada 2 2 3 2 10 2" xfId="2892"/>
    <cellStyle name="Entrada 2 2 3 2 11" xfId="2893"/>
    <cellStyle name="Entrada 2 2 3 2 11 2" xfId="2894"/>
    <cellStyle name="Entrada 2 2 3 2 12" xfId="2895"/>
    <cellStyle name="Entrada 2 2 3 2 12 2" xfId="2896"/>
    <cellStyle name="Entrada 2 2 3 2 13" xfId="2897"/>
    <cellStyle name="Entrada 2 2 3 2 13 2" xfId="2898"/>
    <cellStyle name="Entrada 2 2 3 2 14" xfId="2899"/>
    <cellStyle name="Entrada 2 2 3 2 2" xfId="2900"/>
    <cellStyle name="Entrada 2 2 3 2 2 2" xfId="2901"/>
    <cellStyle name="Entrada 2 2 3 2 3" xfId="2902"/>
    <cellStyle name="Entrada 2 2 3 2 3 2" xfId="2903"/>
    <cellStyle name="Entrada 2 2 3 2 4" xfId="2904"/>
    <cellStyle name="Entrada 2 2 3 2 4 2" xfId="2905"/>
    <cellStyle name="Entrada 2 2 3 2 5" xfId="2906"/>
    <cellStyle name="Entrada 2 2 3 2 5 2" xfId="2907"/>
    <cellStyle name="Entrada 2 2 3 2 6" xfId="2908"/>
    <cellStyle name="Entrada 2 2 3 2 6 2" xfId="2909"/>
    <cellStyle name="Entrada 2 2 3 2 7" xfId="2910"/>
    <cellStyle name="Entrada 2 2 3 2 7 2" xfId="2911"/>
    <cellStyle name="Entrada 2 2 3 2 8" xfId="2912"/>
    <cellStyle name="Entrada 2 2 3 2 8 2" xfId="2913"/>
    <cellStyle name="Entrada 2 2 3 2 9" xfId="2914"/>
    <cellStyle name="Entrada 2 2 3 2 9 2" xfId="2915"/>
    <cellStyle name="Entrada 2 2 3 3" xfId="2916"/>
    <cellStyle name="Entrada 2 2 3 3 10" xfId="2917"/>
    <cellStyle name="Entrada 2 2 3 3 10 2" xfId="2918"/>
    <cellStyle name="Entrada 2 2 3 3 11" xfId="2919"/>
    <cellStyle name="Entrada 2 2 3 3 11 2" xfId="2920"/>
    <cellStyle name="Entrada 2 2 3 3 12" xfId="2921"/>
    <cellStyle name="Entrada 2 2 3 3 12 2" xfId="2922"/>
    <cellStyle name="Entrada 2 2 3 3 13" xfId="2923"/>
    <cellStyle name="Entrada 2 2 3 3 13 2" xfId="2924"/>
    <cellStyle name="Entrada 2 2 3 3 14" xfId="2925"/>
    <cellStyle name="Entrada 2 2 3 3 2" xfId="2926"/>
    <cellStyle name="Entrada 2 2 3 3 2 2" xfId="2927"/>
    <cellStyle name="Entrada 2 2 3 3 3" xfId="2928"/>
    <cellStyle name="Entrada 2 2 3 3 3 2" xfId="2929"/>
    <cellStyle name="Entrada 2 2 3 3 4" xfId="2930"/>
    <cellStyle name="Entrada 2 2 3 3 4 2" xfId="2931"/>
    <cellStyle name="Entrada 2 2 3 3 5" xfId="2932"/>
    <cellStyle name="Entrada 2 2 3 3 5 2" xfId="2933"/>
    <cellStyle name="Entrada 2 2 3 3 6" xfId="2934"/>
    <cellStyle name="Entrada 2 2 3 3 6 2" xfId="2935"/>
    <cellStyle name="Entrada 2 2 3 3 7" xfId="2936"/>
    <cellStyle name="Entrada 2 2 3 3 7 2" xfId="2937"/>
    <cellStyle name="Entrada 2 2 3 3 8" xfId="2938"/>
    <cellStyle name="Entrada 2 2 3 3 8 2" xfId="2939"/>
    <cellStyle name="Entrada 2 2 3 3 9" xfId="2940"/>
    <cellStyle name="Entrada 2 2 3 3 9 2" xfId="2941"/>
    <cellStyle name="Entrada 2 2 3 4" xfId="2942"/>
    <cellStyle name="Entrada 2 2 3 4 2" xfId="2943"/>
    <cellStyle name="Entrada 2 2 3 5" xfId="2944"/>
    <cellStyle name="Entrada 2 2 3 5 2" xfId="2945"/>
    <cellStyle name="Entrada 2 2 3 6" xfId="2946"/>
    <cellStyle name="Entrada 2 2 3 6 2" xfId="2947"/>
    <cellStyle name="Entrada 2 2 3 7" xfId="2948"/>
    <cellStyle name="Entrada 2 2 3 7 2" xfId="2949"/>
    <cellStyle name="Entrada 2 2 3 8" xfId="2950"/>
    <cellStyle name="Entrada 2 2 3 8 2" xfId="2951"/>
    <cellStyle name="Entrada 2 2 3 9" xfId="2952"/>
    <cellStyle name="Entrada 2 2 3 9 2" xfId="2953"/>
    <cellStyle name="Entrada 2 2 4" xfId="2954"/>
    <cellStyle name="Entrada 2 2 4 10" xfId="2955"/>
    <cellStyle name="Entrada 2 2 4 10 2" xfId="2956"/>
    <cellStyle name="Entrada 2 2 4 11" xfId="2957"/>
    <cellStyle name="Entrada 2 2 4 11 2" xfId="2958"/>
    <cellStyle name="Entrada 2 2 4 12" xfId="2959"/>
    <cellStyle name="Entrada 2 2 4 12 2" xfId="2960"/>
    <cellStyle name="Entrada 2 2 4 13" xfId="2961"/>
    <cellStyle name="Entrada 2 2 4 13 2" xfId="2962"/>
    <cellStyle name="Entrada 2 2 4 14" xfId="2963"/>
    <cellStyle name="Entrada 2 2 4 14 2" xfId="2964"/>
    <cellStyle name="Entrada 2 2 4 15" xfId="2965"/>
    <cellStyle name="Entrada 2 2 4 15 2" xfId="2966"/>
    <cellStyle name="Entrada 2 2 4 16" xfId="2967"/>
    <cellStyle name="Entrada 2 2 4 2" xfId="2968"/>
    <cellStyle name="Entrada 2 2 4 2 10" xfId="2969"/>
    <cellStyle name="Entrada 2 2 4 2 10 2" xfId="2970"/>
    <cellStyle name="Entrada 2 2 4 2 11" xfId="2971"/>
    <cellStyle name="Entrada 2 2 4 2 11 2" xfId="2972"/>
    <cellStyle name="Entrada 2 2 4 2 12" xfId="2973"/>
    <cellStyle name="Entrada 2 2 4 2 12 2" xfId="2974"/>
    <cellStyle name="Entrada 2 2 4 2 13" xfId="2975"/>
    <cellStyle name="Entrada 2 2 4 2 13 2" xfId="2976"/>
    <cellStyle name="Entrada 2 2 4 2 14" xfId="2977"/>
    <cellStyle name="Entrada 2 2 4 2 2" xfId="2978"/>
    <cellStyle name="Entrada 2 2 4 2 2 2" xfId="2979"/>
    <cellStyle name="Entrada 2 2 4 2 3" xfId="2980"/>
    <cellStyle name="Entrada 2 2 4 2 3 2" xfId="2981"/>
    <cellStyle name="Entrada 2 2 4 2 4" xfId="2982"/>
    <cellStyle name="Entrada 2 2 4 2 4 2" xfId="2983"/>
    <cellStyle name="Entrada 2 2 4 2 5" xfId="2984"/>
    <cellStyle name="Entrada 2 2 4 2 5 2" xfId="2985"/>
    <cellStyle name="Entrada 2 2 4 2 6" xfId="2986"/>
    <cellStyle name="Entrada 2 2 4 2 6 2" xfId="2987"/>
    <cellStyle name="Entrada 2 2 4 2 7" xfId="2988"/>
    <cellStyle name="Entrada 2 2 4 2 7 2" xfId="2989"/>
    <cellStyle name="Entrada 2 2 4 2 8" xfId="2990"/>
    <cellStyle name="Entrada 2 2 4 2 8 2" xfId="2991"/>
    <cellStyle name="Entrada 2 2 4 2 9" xfId="2992"/>
    <cellStyle name="Entrada 2 2 4 2 9 2" xfId="2993"/>
    <cellStyle name="Entrada 2 2 4 3" xfId="2994"/>
    <cellStyle name="Entrada 2 2 4 3 10" xfId="2995"/>
    <cellStyle name="Entrada 2 2 4 3 10 2" xfId="2996"/>
    <cellStyle name="Entrada 2 2 4 3 11" xfId="2997"/>
    <cellStyle name="Entrada 2 2 4 3 11 2" xfId="2998"/>
    <cellStyle name="Entrada 2 2 4 3 12" xfId="2999"/>
    <cellStyle name="Entrada 2 2 4 3 12 2" xfId="3000"/>
    <cellStyle name="Entrada 2 2 4 3 13" xfId="3001"/>
    <cellStyle name="Entrada 2 2 4 3 13 2" xfId="3002"/>
    <cellStyle name="Entrada 2 2 4 3 14" xfId="3003"/>
    <cellStyle name="Entrada 2 2 4 3 2" xfId="3004"/>
    <cellStyle name="Entrada 2 2 4 3 2 2" xfId="3005"/>
    <cellStyle name="Entrada 2 2 4 3 3" xfId="3006"/>
    <cellStyle name="Entrada 2 2 4 3 3 2" xfId="3007"/>
    <cellStyle name="Entrada 2 2 4 3 4" xfId="3008"/>
    <cellStyle name="Entrada 2 2 4 3 4 2" xfId="3009"/>
    <cellStyle name="Entrada 2 2 4 3 5" xfId="3010"/>
    <cellStyle name="Entrada 2 2 4 3 5 2" xfId="3011"/>
    <cellStyle name="Entrada 2 2 4 3 6" xfId="3012"/>
    <cellStyle name="Entrada 2 2 4 3 6 2" xfId="3013"/>
    <cellStyle name="Entrada 2 2 4 3 7" xfId="3014"/>
    <cellStyle name="Entrada 2 2 4 3 7 2" xfId="3015"/>
    <cellStyle name="Entrada 2 2 4 3 8" xfId="3016"/>
    <cellStyle name="Entrada 2 2 4 3 8 2" xfId="3017"/>
    <cellStyle name="Entrada 2 2 4 3 9" xfId="3018"/>
    <cellStyle name="Entrada 2 2 4 3 9 2" xfId="3019"/>
    <cellStyle name="Entrada 2 2 4 4" xfId="3020"/>
    <cellStyle name="Entrada 2 2 4 4 2" xfId="3021"/>
    <cellStyle name="Entrada 2 2 4 5" xfId="3022"/>
    <cellStyle name="Entrada 2 2 4 5 2" xfId="3023"/>
    <cellStyle name="Entrada 2 2 4 6" xfId="3024"/>
    <cellStyle name="Entrada 2 2 4 6 2" xfId="3025"/>
    <cellStyle name="Entrada 2 2 4 7" xfId="3026"/>
    <cellStyle name="Entrada 2 2 4 7 2" xfId="3027"/>
    <cellStyle name="Entrada 2 2 4 8" xfId="3028"/>
    <cellStyle name="Entrada 2 2 4 8 2" xfId="3029"/>
    <cellStyle name="Entrada 2 2 4 9" xfId="3030"/>
    <cellStyle name="Entrada 2 2 4 9 2" xfId="3031"/>
    <cellStyle name="Entrada 2 2 5" xfId="3032"/>
    <cellStyle name="Entrada 2 2 5 10" xfId="3033"/>
    <cellStyle name="Entrada 2 2 5 10 2" xfId="3034"/>
    <cellStyle name="Entrada 2 2 5 11" xfId="3035"/>
    <cellStyle name="Entrada 2 2 5 11 2" xfId="3036"/>
    <cellStyle name="Entrada 2 2 5 12" xfId="3037"/>
    <cellStyle name="Entrada 2 2 5 12 2" xfId="3038"/>
    <cellStyle name="Entrada 2 2 5 13" xfId="3039"/>
    <cellStyle name="Entrada 2 2 5 13 2" xfId="3040"/>
    <cellStyle name="Entrada 2 2 5 14" xfId="3041"/>
    <cellStyle name="Entrada 2 2 5 14 2" xfId="3042"/>
    <cellStyle name="Entrada 2 2 5 15" xfId="3043"/>
    <cellStyle name="Entrada 2 2 5 15 2" xfId="3044"/>
    <cellStyle name="Entrada 2 2 5 16" xfId="3045"/>
    <cellStyle name="Entrada 2 2 5 2" xfId="3046"/>
    <cellStyle name="Entrada 2 2 5 2 10" xfId="3047"/>
    <cellStyle name="Entrada 2 2 5 2 10 2" xfId="3048"/>
    <cellStyle name="Entrada 2 2 5 2 11" xfId="3049"/>
    <cellStyle name="Entrada 2 2 5 2 11 2" xfId="3050"/>
    <cellStyle name="Entrada 2 2 5 2 12" xfId="3051"/>
    <cellStyle name="Entrada 2 2 5 2 12 2" xfId="3052"/>
    <cellStyle name="Entrada 2 2 5 2 13" xfId="3053"/>
    <cellStyle name="Entrada 2 2 5 2 13 2" xfId="3054"/>
    <cellStyle name="Entrada 2 2 5 2 14" xfId="3055"/>
    <cellStyle name="Entrada 2 2 5 2 2" xfId="3056"/>
    <cellStyle name="Entrada 2 2 5 2 2 2" xfId="3057"/>
    <cellStyle name="Entrada 2 2 5 2 3" xfId="3058"/>
    <cellStyle name="Entrada 2 2 5 2 3 2" xfId="3059"/>
    <cellStyle name="Entrada 2 2 5 2 4" xfId="3060"/>
    <cellStyle name="Entrada 2 2 5 2 4 2" xfId="3061"/>
    <cellStyle name="Entrada 2 2 5 2 5" xfId="3062"/>
    <cellStyle name="Entrada 2 2 5 2 5 2" xfId="3063"/>
    <cellStyle name="Entrada 2 2 5 2 6" xfId="3064"/>
    <cellStyle name="Entrada 2 2 5 2 6 2" xfId="3065"/>
    <cellStyle name="Entrada 2 2 5 2 7" xfId="3066"/>
    <cellStyle name="Entrada 2 2 5 2 7 2" xfId="3067"/>
    <cellStyle name="Entrada 2 2 5 2 8" xfId="3068"/>
    <cellStyle name="Entrada 2 2 5 2 8 2" xfId="3069"/>
    <cellStyle name="Entrada 2 2 5 2 9" xfId="3070"/>
    <cellStyle name="Entrada 2 2 5 2 9 2" xfId="3071"/>
    <cellStyle name="Entrada 2 2 5 3" xfId="3072"/>
    <cellStyle name="Entrada 2 2 5 3 10" xfId="3073"/>
    <cellStyle name="Entrada 2 2 5 3 10 2" xfId="3074"/>
    <cellStyle name="Entrada 2 2 5 3 11" xfId="3075"/>
    <cellStyle name="Entrada 2 2 5 3 11 2" xfId="3076"/>
    <cellStyle name="Entrada 2 2 5 3 12" xfId="3077"/>
    <cellStyle name="Entrada 2 2 5 3 12 2" xfId="3078"/>
    <cellStyle name="Entrada 2 2 5 3 13" xfId="3079"/>
    <cellStyle name="Entrada 2 2 5 3 13 2" xfId="3080"/>
    <cellStyle name="Entrada 2 2 5 3 14" xfId="3081"/>
    <cellStyle name="Entrada 2 2 5 3 2" xfId="3082"/>
    <cellStyle name="Entrada 2 2 5 3 2 2" xfId="3083"/>
    <cellStyle name="Entrada 2 2 5 3 3" xfId="3084"/>
    <cellStyle name="Entrada 2 2 5 3 3 2" xfId="3085"/>
    <cellStyle name="Entrada 2 2 5 3 4" xfId="3086"/>
    <cellStyle name="Entrada 2 2 5 3 4 2" xfId="3087"/>
    <cellStyle name="Entrada 2 2 5 3 5" xfId="3088"/>
    <cellStyle name="Entrada 2 2 5 3 5 2" xfId="3089"/>
    <cellStyle name="Entrada 2 2 5 3 6" xfId="3090"/>
    <cellStyle name="Entrada 2 2 5 3 6 2" xfId="3091"/>
    <cellStyle name="Entrada 2 2 5 3 7" xfId="3092"/>
    <cellStyle name="Entrada 2 2 5 3 7 2" xfId="3093"/>
    <cellStyle name="Entrada 2 2 5 3 8" xfId="3094"/>
    <cellStyle name="Entrada 2 2 5 3 8 2" xfId="3095"/>
    <cellStyle name="Entrada 2 2 5 3 9" xfId="3096"/>
    <cellStyle name="Entrada 2 2 5 3 9 2" xfId="3097"/>
    <cellStyle name="Entrada 2 2 5 4" xfId="3098"/>
    <cellStyle name="Entrada 2 2 5 4 2" xfId="3099"/>
    <cellStyle name="Entrada 2 2 5 5" xfId="3100"/>
    <cellStyle name="Entrada 2 2 5 5 2" xfId="3101"/>
    <cellStyle name="Entrada 2 2 5 6" xfId="3102"/>
    <cellStyle name="Entrada 2 2 5 6 2" xfId="3103"/>
    <cellStyle name="Entrada 2 2 5 7" xfId="3104"/>
    <cellStyle name="Entrada 2 2 5 7 2" xfId="3105"/>
    <cellStyle name="Entrada 2 2 5 8" xfId="3106"/>
    <cellStyle name="Entrada 2 2 5 8 2" xfId="3107"/>
    <cellStyle name="Entrada 2 2 5 9" xfId="3108"/>
    <cellStyle name="Entrada 2 2 5 9 2" xfId="3109"/>
    <cellStyle name="Entrada 2 2 6" xfId="3110"/>
    <cellStyle name="Entrada 2 2 6 10" xfId="3111"/>
    <cellStyle name="Entrada 2 2 6 10 2" xfId="3112"/>
    <cellStyle name="Entrada 2 2 6 11" xfId="3113"/>
    <cellStyle name="Entrada 2 2 6 11 2" xfId="3114"/>
    <cellStyle name="Entrada 2 2 6 12" xfId="3115"/>
    <cellStyle name="Entrada 2 2 6 12 2" xfId="3116"/>
    <cellStyle name="Entrada 2 2 6 13" xfId="3117"/>
    <cellStyle name="Entrada 2 2 6 13 2" xfId="3118"/>
    <cellStyle name="Entrada 2 2 6 14" xfId="3119"/>
    <cellStyle name="Entrada 2 2 6 2" xfId="3120"/>
    <cellStyle name="Entrada 2 2 6 2 2" xfId="3121"/>
    <cellStyle name="Entrada 2 2 6 3" xfId="3122"/>
    <cellStyle name="Entrada 2 2 6 3 2" xfId="3123"/>
    <cellStyle name="Entrada 2 2 6 4" xfId="3124"/>
    <cellStyle name="Entrada 2 2 6 4 2" xfId="3125"/>
    <cellStyle name="Entrada 2 2 6 5" xfId="3126"/>
    <cellStyle name="Entrada 2 2 6 5 2" xfId="3127"/>
    <cellStyle name="Entrada 2 2 6 6" xfId="3128"/>
    <cellStyle name="Entrada 2 2 6 6 2" xfId="3129"/>
    <cellStyle name="Entrada 2 2 6 7" xfId="3130"/>
    <cellStyle name="Entrada 2 2 6 7 2" xfId="3131"/>
    <cellStyle name="Entrada 2 2 6 8" xfId="3132"/>
    <cellStyle name="Entrada 2 2 6 8 2" xfId="3133"/>
    <cellStyle name="Entrada 2 2 6 9" xfId="3134"/>
    <cellStyle name="Entrada 2 2 6 9 2" xfId="3135"/>
    <cellStyle name="Entrada 2 2 7" xfId="3136"/>
    <cellStyle name="Entrada 2 2 7 10" xfId="3137"/>
    <cellStyle name="Entrada 2 2 7 10 2" xfId="3138"/>
    <cellStyle name="Entrada 2 2 7 11" xfId="3139"/>
    <cellStyle name="Entrada 2 2 7 11 2" xfId="3140"/>
    <cellStyle name="Entrada 2 2 7 12" xfId="3141"/>
    <cellStyle name="Entrada 2 2 7 12 2" xfId="3142"/>
    <cellStyle name="Entrada 2 2 7 13" xfId="3143"/>
    <cellStyle name="Entrada 2 2 7 13 2" xfId="3144"/>
    <cellStyle name="Entrada 2 2 7 14" xfId="3145"/>
    <cellStyle name="Entrada 2 2 7 2" xfId="3146"/>
    <cellStyle name="Entrada 2 2 7 2 2" xfId="3147"/>
    <cellStyle name="Entrada 2 2 7 3" xfId="3148"/>
    <cellStyle name="Entrada 2 2 7 3 2" xfId="3149"/>
    <cellStyle name="Entrada 2 2 7 4" xfId="3150"/>
    <cellStyle name="Entrada 2 2 7 4 2" xfId="3151"/>
    <cellStyle name="Entrada 2 2 7 5" xfId="3152"/>
    <cellStyle name="Entrada 2 2 7 5 2" xfId="3153"/>
    <cellStyle name="Entrada 2 2 7 6" xfId="3154"/>
    <cellStyle name="Entrada 2 2 7 6 2" xfId="3155"/>
    <cellStyle name="Entrada 2 2 7 7" xfId="3156"/>
    <cellStyle name="Entrada 2 2 7 7 2" xfId="3157"/>
    <cellStyle name="Entrada 2 2 7 8" xfId="3158"/>
    <cellStyle name="Entrada 2 2 7 8 2" xfId="3159"/>
    <cellStyle name="Entrada 2 2 7 9" xfId="3160"/>
    <cellStyle name="Entrada 2 2 7 9 2" xfId="3161"/>
    <cellStyle name="Entrada 2 2 8" xfId="3162"/>
    <cellStyle name="Entrada 2 2 8 2" xfId="3163"/>
    <cellStyle name="Entrada 2 2 9" xfId="3164"/>
    <cellStyle name="Entrada 2 2 9 2" xfId="3165"/>
    <cellStyle name="Entrada 2 20" xfId="3166"/>
    <cellStyle name="Entrada 2 20 2" xfId="3167"/>
    <cellStyle name="Entrada 2 21" xfId="3168"/>
    <cellStyle name="Entrada 2 21 2" xfId="3169"/>
    <cellStyle name="Entrada 2 22" xfId="3170"/>
    <cellStyle name="Entrada 2 3" xfId="3171"/>
    <cellStyle name="Entrada 2 3 10" xfId="3172"/>
    <cellStyle name="Entrada 2 3 10 2" xfId="3173"/>
    <cellStyle name="Entrada 2 3 11" xfId="3174"/>
    <cellStyle name="Entrada 2 3 11 2" xfId="3175"/>
    <cellStyle name="Entrada 2 3 12" xfId="3176"/>
    <cellStyle name="Entrada 2 3 12 2" xfId="3177"/>
    <cellStyle name="Entrada 2 3 13" xfId="3178"/>
    <cellStyle name="Entrada 2 3 13 2" xfId="3179"/>
    <cellStyle name="Entrada 2 3 14" xfId="3180"/>
    <cellStyle name="Entrada 2 3 14 2" xfId="3181"/>
    <cellStyle name="Entrada 2 3 15" xfId="3182"/>
    <cellStyle name="Entrada 2 3 15 2" xfId="3183"/>
    <cellStyle name="Entrada 2 3 16" xfId="3184"/>
    <cellStyle name="Entrada 2 3 16 2" xfId="3185"/>
    <cellStyle name="Entrada 2 3 17" xfId="3186"/>
    <cellStyle name="Entrada 2 3 17 2" xfId="3187"/>
    <cellStyle name="Entrada 2 3 18" xfId="3188"/>
    <cellStyle name="Entrada 2 3 18 2" xfId="3189"/>
    <cellStyle name="Entrada 2 3 19" xfId="3190"/>
    <cellStyle name="Entrada 2 3 19 2" xfId="3191"/>
    <cellStyle name="Entrada 2 3 2" xfId="3192"/>
    <cellStyle name="Entrada 2 3 2 10" xfId="3193"/>
    <cellStyle name="Entrada 2 3 2 10 2" xfId="3194"/>
    <cellStyle name="Entrada 2 3 2 11" xfId="3195"/>
    <cellStyle name="Entrada 2 3 2 11 2" xfId="3196"/>
    <cellStyle name="Entrada 2 3 2 12" xfId="3197"/>
    <cellStyle name="Entrada 2 3 2 12 2" xfId="3198"/>
    <cellStyle name="Entrada 2 3 2 13" xfId="3199"/>
    <cellStyle name="Entrada 2 3 2 13 2" xfId="3200"/>
    <cellStyle name="Entrada 2 3 2 14" xfId="3201"/>
    <cellStyle name="Entrada 2 3 2 14 2" xfId="3202"/>
    <cellStyle name="Entrada 2 3 2 15" xfId="3203"/>
    <cellStyle name="Entrada 2 3 2 15 2" xfId="3204"/>
    <cellStyle name="Entrada 2 3 2 16" xfId="3205"/>
    <cellStyle name="Entrada 2 3 2 2" xfId="3206"/>
    <cellStyle name="Entrada 2 3 2 2 10" xfId="3207"/>
    <cellStyle name="Entrada 2 3 2 2 10 2" xfId="3208"/>
    <cellStyle name="Entrada 2 3 2 2 11" xfId="3209"/>
    <cellStyle name="Entrada 2 3 2 2 11 2" xfId="3210"/>
    <cellStyle name="Entrada 2 3 2 2 12" xfId="3211"/>
    <cellStyle name="Entrada 2 3 2 2 12 2" xfId="3212"/>
    <cellStyle name="Entrada 2 3 2 2 13" xfId="3213"/>
    <cellStyle name="Entrada 2 3 2 2 13 2" xfId="3214"/>
    <cellStyle name="Entrada 2 3 2 2 14" xfId="3215"/>
    <cellStyle name="Entrada 2 3 2 2 2" xfId="3216"/>
    <cellStyle name="Entrada 2 3 2 2 2 2" xfId="3217"/>
    <cellStyle name="Entrada 2 3 2 2 3" xfId="3218"/>
    <cellStyle name="Entrada 2 3 2 2 3 2" xfId="3219"/>
    <cellStyle name="Entrada 2 3 2 2 4" xfId="3220"/>
    <cellStyle name="Entrada 2 3 2 2 4 2" xfId="3221"/>
    <cellStyle name="Entrada 2 3 2 2 5" xfId="3222"/>
    <cellStyle name="Entrada 2 3 2 2 5 2" xfId="3223"/>
    <cellStyle name="Entrada 2 3 2 2 6" xfId="3224"/>
    <cellStyle name="Entrada 2 3 2 2 6 2" xfId="3225"/>
    <cellStyle name="Entrada 2 3 2 2 7" xfId="3226"/>
    <cellStyle name="Entrada 2 3 2 2 7 2" xfId="3227"/>
    <cellStyle name="Entrada 2 3 2 2 8" xfId="3228"/>
    <cellStyle name="Entrada 2 3 2 2 8 2" xfId="3229"/>
    <cellStyle name="Entrada 2 3 2 2 9" xfId="3230"/>
    <cellStyle name="Entrada 2 3 2 2 9 2" xfId="3231"/>
    <cellStyle name="Entrada 2 3 2 3" xfId="3232"/>
    <cellStyle name="Entrada 2 3 2 3 10" xfId="3233"/>
    <cellStyle name="Entrada 2 3 2 3 10 2" xfId="3234"/>
    <cellStyle name="Entrada 2 3 2 3 11" xfId="3235"/>
    <cellStyle name="Entrada 2 3 2 3 11 2" xfId="3236"/>
    <cellStyle name="Entrada 2 3 2 3 12" xfId="3237"/>
    <cellStyle name="Entrada 2 3 2 3 12 2" xfId="3238"/>
    <cellStyle name="Entrada 2 3 2 3 13" xfId="3239"/>
    <cellStyle name="Entrada 2 3 2 3 13 2" xfId="3240"/>
    <cellStyle name="Entrada 2 3 2 3 14" xfId="3241"/>
    <cellStyle name="Entrada 2 3 2 3 2" xfId="3242"/>
    <cellStyle name="Entrada 2 3 2 3 2 2" xfId="3243"/>
    <cellStyle name="Entrada 2 3 2 3 3" xfId="3244"/>
    <cellStyle name="Entrada 2 3 2 3 3 2" xfId="3245"/>
    <cellStyle name="Entrada 2 3 2 3 4" xfId="3246"/>
    <cellStyle name="Entrada 2 3 2 3 4 2" xfId="3247"/>
    <cellStyle name="Entrada 2 3 2 3 5" xfId="3248"/>
    <cellStyle name="Entrada 2 3 2 3 5 2" xfId="3249"/>
    <cellStyle name="Entrada 2 3 2 3 6" xfId="3250"/>
    <cellStyle name="Entrada 2 3 2 3 6 2" xfId="3251"/>
    <cellStyle name="Entrada 2 3 2 3 7" xfId="3252"/>
    <cellStyle name="Entrada 2 3 2 3 7 2" xfId="3253"/>
    <cellStyle name="Entrada 2 3 2 3 8" xfId="3254"/>
    <cellStyle name="Entrada 2 3 2 3 8 2" xfId="3255"/>
    <cellStyle name="Entrada 2 3 2 3 9" xfId="3256"/>
    <cellStyle name="Entrada 2 3 2 3 9 2" xfId="3257"/>
    <cellStyle name="Entrada 2 3 2 4" xfId="3258"/>
    <cellStyle name="Entrada 2 3 2 4 2" xfId="3259"/>
    <cellStyle name="Entrada 2 3 2 5" xfId="3260"/>
    <cellStyle name="Entrada 2 3 2 5 2" xfId="3261"/>
    <cellStyle name="Entrada 2 3 2 6" xfId="3262"/>
    <cellStyle name="Entrada 2 3 2 6 2" xfId="3263"/>
    <cellStyle name="Entrada 2 3 2 7" xfId="3264"/>
    <cellStyle name="Entrada 2 3 2 7 2" xfId="3265"/>
    <cellStyle name="Entrada 2 3 2 8" xfId="3266"/>
    <cellStyle name="Entrada 2 3 2 8 2" xfId="3267"/>
    <cellStyle name="Entrada 2 3 2 9" xfId="3268"/>
    <cellStyle name="Entrada 2 3 2 9 2" xfId="3269"/>
    <cellStyle name="Entrada 2 3 20" xfId="3270"/>
    <cellStyle name="Entrada 2 3 3" xfId="3271"/>
    <cellStyle name="Entrada 2 3 3 10" xfId="3272"/>
    <cellStyle name="Entrada 2 3 3 10 2" xfId="3273"/>
    <cellStyle name="Entrada 2 3 3 11" xfId="3274"/>
    <cellStyle name="Entrada 2 3 3 11 2" xfId="3275"/>
    <cellStyle name="Entrada 2 3 3 12" xfId="3276"/>
    <cellStyle name="Entrada 2 3 3 12 2" xfId="3277"/>
    <cellStyle name="Entrada 2 3 3 13" xfId="3278"/>
    <cellStyle name="Entrada 2 3 3 13 2" xfId="3279"/>
    <cellStyle name="Entrada 2 3 3 14" xfId="3280"/>
    <cellStyle name="Entrada 2 3 3 14 2" xfId="3281"/>
    <cellStyle name="Entrada 2 3 3 15" xfId="3282"/>
    <cellStyle name="Entrada 2 3 3 15 2" xfId="3283"/>
    <cellStyle name="Entrada 2 3 3 16" xfId="3284"/>
    <cellStyle name="Entrada 2 3 3 2" xfId="3285"/>
    <cellStyle name="Entrada 2 3 3 2 10" xfId="3286"/>
    <cellStyle name="Entrada 2 3 3 2 10 2" xfId="3287"/>
    <cellStyle name="Entrada 2 3 3 2 11" xfId="3288"/>
    <cellStyle name="Entrada 2 3 3 2 11 2" xfId="3289"/>
    <cellStyle name="Entrada 2 3 3 2 12" xfId="3290"/>
    <cellStyle name="Entrada 2 3 3 2 12 2" xfId="3291"/>
    <cellStyle name="Entrada 2 3 3 2 13" xfId="3292"/>
    <cellStyle name="Entrada 2 3 3 2 13 2" xfId="3293"/>
    <cellStyle name="Entrada 2 3 3 2 14" xfId="3294"/>
    <cellStyle name="Entrada 2 3 3 2 2" xfId="3295"/>
    <cellStyle name="Entrada 2 3 3 2 2 2" xfId="3296"/>
    <cellStyle name="Entrada 2 3 3 2 3" xfId="3297"/>
    <cellStyle name="Entrada 2 3 3 2 3 2" xfId="3298"/>
    <cellStyle name="Entrada 2 3 3 2 4" xfId="3299"/>
    <cellStyle name="Entrada 2 3 3 2 4 2" xfId="3300"/>
    <cellStyle name="Entrada 2 3 3 2 5" xfId="3301"/>
    <cellStyle name="Entrada 2 3 3 2 5 2" xfId="3302"/>
    <cellStyle name="Entrada 2 3 3 2 6" xfId="3303"/>
    <cellStyle name="Entrada 2 3 3 2 6 2" xfId="3304"/>
    <cellStyle name="Entrada 2 3 3 2 7" xfId="3305"/>
    <cellStyle name="Entrada 2 3 3 2 7 2" xfId="3306"/>
    <cellStyle name="Entrada 2 3 3 2 8" xfId="3307"/>
    <cellStyle name="Entrada 2 3 3 2 8 2" xfId="3308"/>
    <cellStyle name="Entrada 2 3 3 2 9" xfId="3309"/>
    <cellStyle name="Entrada 2 3 3 2 9 2" xfId="3310"/>
    <cellStyle name="Entrada 2 3 3 3" xfId="3311"/>
    <cellStyle name="Entrada 2 3 3 3 10" xfId="3312"/>
    <cellStyle name="Entrada 2 3 3 3 10 2" xfId="3313"/>
    <cellStyle name="Entrada 2 3 3 3 11" xfId="3314"/>
    <cellStyle name="Entrada 2 3 3 3 11 2" xfId="3315"/>
    <cellStyle name="Entrada 2 3 3 3 12" xfId="3316"/>
    <cellStyle name="Entrada 2 3 3 3 12 2" xfId="3317"/>
    <cellStyle name="Entrada 2 3 3 3 13" xfId="3318"/>
    <cellStyle name="Entrada 2 3 3 3 13 2" xfId="3319"/>
    <cellStyle name="Entrada 2 3 3 3 14" xfId="3320"/>
    <cellStyle name="Entrada 2 3 3 3 2" xfId="3321"/>
    <cellStyle name="Entrada 2 3 3 3 2 2" xfId="3322"/>
    <cellStyle name="Entrada 2 3 3 3 3" xfId="3323"/>
    <cellStyle name="Entrada 2 3 3 3 3 2" xfId="3324"/>
    <cellStyle name="Entrada 2 3 3 3 4" xfId="3325"/>
    <cellStyle name="Entrada 2 3 3 3 4 2" xfId="3326"/>
    <cellStyle name="Entrada 2 3 3 3 5" xfId="3327"/>
    <cellStyle name="Entrada 2 3 3 3 5 2" xfId="3328"/>
    <cellStyle name="Entrada 2 3 3 3 6" xfId="3329"/>
    <cellStyle name="Entrada 2 3 3 3 6 2" xfId="3330"/>
    <cellStyle name="Entrada 2 3 3 3 7" xfId="3331"/>
    <cellStyle name="Entrada 2 3 3 3 7 2" xfId="3332"/>
    <cellStyle name="Entrada 2 3 3 3 8" xfId="3333"/>
    <cellStyle name="Entrada 2 3 3 3 8 2" xfId="3334"/>
    <cellStyle name="Entrada 2 3 3 3 9" xfId="3335"/>
    <cellStyle name="Entrada 2 3 3 3 9 2" xfId="3336"/>
    <cellStyle name="Entrada 2 3 3 4" xfId="3337"/>
    <cellStyle name="Entrada 2 3 3 4 2" xfId="3338"/>
    <cellStyle name="Entrada 2 3 3 5" xfId="3339"/>
    <cellStyle name="Entrada 2 3 3 5 2" xfId="3340"/>
    <cellStyle name="Entrada 2 3 3 6" xfId="3341"/>
    <cellStyle name="Entrada 2 3 3 6 2" xfId="3342"/>
    <cellStyle name="Entrada 2 3 3 7" xfId="3343"/>
    <cellStyle name="Entrada 2 3 3 7 2" xfId="3344"/>
    <cellStyle name="Entrada 2 3 3 8" xfId="3345"/>
    <cellStyle name="Entrada 2 3 3 8 2" xfId="3346"/>
    <cellStyle name="Entrada 2 3 3 9" xfId="3347"/>
    <cellStyle name="Entrada 2 3 3 9 2" xfId="3348"/>
    <cellStyle name="Entrada 2 3 4" xfId="3349"/>
    <cellStyle name="Entrada 2 3 4 10" xfId="3350"/>
    <cellStyle name="Entrada 2 3 4 10 2" xfId="3351"/>
    <cellStyle name="Entrada 2 3 4 11" xfId="3352"/>
    <cellStyle name="Entrada 2 3 4 11 2" xfId="3353"/>
    <cellStyle name="Entrada 2 3 4 12" xfId="3354"/>
    <cellStyle name="Entrada 2 3 4 12 2" xfId="3355"/>
    <cellStyle name="Entrada 2 3 4 13" xfId="3356"/>
    <cellStyle name="Entrada 2 3 4 13 2" xfId="3357"/>
    <cellStyle name="Entrada 2 3 4 14" xfId="3358"/>
    <cellStyle name="Entrada 2 3 4 14 2" xfId="3359"/>
    <cellStyle name="Entrada 2 3 4 15" xfId="3360"/>
    <cellStyle name="Entrada 2 3 4 15 2" xfId="3361"/>
    <cellStyle name="Entrada 2 3 4 16" xfId="3362"/>
    <cellStyle name="Entrada 2 3 4 2" xfId="3363"/>
    <cellStyle name="Entrada 2 3 4 2 10" xfId="3364"/>
    <cellStyle name="Entrada 2 3 4 2 10 2" xfId="3365"/>
    <cellStyle name="Entrada 2 3 4 2 11" xfId="3366"/>
    <cellStyle name="Entrada 2 3 4 2 11 2" xfId="3367"/>
    <cellStyle name="Entrada 2 3 4 2 12" xfId="3368"/>
    <cellStyle name="Entrada 2 3 4 2 12 2" xfId="3369"/>
    <cellStyle name="Entrada 2 3 4 2 13" xfId="3370"/>
    <cellStyle name="Entrada 2 3 4 2 13 2" xfId="3371"/>
    <cellStyle name="Entrada 2 3 4 2 14" xfId="3372"/>
    <cellStyle name="Entrada 2 3 4 2 2" xfId="3373"/>
    <cellStyle name="Entrada 2 3 4 2 2 2" xfId="3374"/>
    <cellStyle name="Entrada 2 3 4 2 3" xfId="3375"/>
    <cellStyle name="Entrada 2 3 4 2 3 2" xfId="3376"/>
    <cellStyle name="Entrada 2 3 4 2 4" xfId="3377"/>
    <cellStyle name="Entrada 2 3 4 2 4 2" xfId="3378"/>
    <cellStyle name="Entrada 2 3 4 2 5" xfId="3379"/>
    <cellStyle name="Entrada 2 3 4 2 5 2" xfId="3380"/>
    <cellStyle name="Entrada 2 3 4 2 6" xfId="3381"/>
    <cellStyle name="Entrada 2 3 4 2 6 2" xfId="3382"/>
    <cellStyle name="Entrada 2 3 4 2 7" xfId="3383"/>
    <cellStyle name="Entrada 2 3 4 2 7 2" xfId="3384"/>
    <cellStyle name="Entrada 2 3 4 2 8" xfId="3385"/>
    <cellStyle name="Entrada 2 3 4 2 8 2" xfId="3386"/>
    <cellStyle name="Entrada 2 3 4 2 9" xfId="3387"/>
    <cellStyle name="Entrada 2 3 4 2 9 2" xfId="3388"/>
    <cellStyle name="Entrada 2 3 4 3" xfId="3389"/>
    <cellStyle name="Entrada 2 3 4 3 10" xfId="3390"/>
    <cellStyle name="Entrada 2 3 4 3 10 2" xfId="3391"/>
    <cellStyle name="Entrada 2 3 4 3 11" xfId="3392"/>
    <cellStyle name="Entrada 2 3 4 3 11 2" xfId="3393"/>
    <cellStyle name="Entrada 2 3 4 3 12" xfId="3394"/>
    <cellStyle name="Entrada 2 3 4 3 12 2" xfId="3395"/>
    <cellStyle name="Entrada 2 3 4 3 13" xfId="3396"/>
    <cellStyle name="Entrada 2 3 4 3 13 2" xfId="3397"/>
    <cellStyle name="Entrada 2 3 4 3 14" xfId="3398"/>
    <cellStyle name="Entrada 2 3 4 3 2" xfId="3399"/>
    <cellStyle name="Entrada 2 3 4 3 2 2" xfId="3400"/>
    <cellStyle name="Entrada 2 3 4 3 3" xfId="3401"/>
    <cellStyle name="Entrada 2 3 4 3 3 2" xfId="3402"/>
    <cellStyle name="Entrada 2 3 4 3 4" xfId="3403"/>
    <cellStyle name="Entrada 2 3 4 3 4 2" xfId="3404"/>
    <cellStyle name="Entrada 2 3 4 3 5" xfId="3405"/>
    <cellStyle name="Entrada 2 3 4 3 5 2" xfId="3406"/>
    <cellStyle name="Entrada 2 3 4 3 6" xfId="3407"/>
    <cellStyle name="Entrada 2 3 4 3 6 2" xfId="3408"/>
    <cellStyle name="Entrada 2 3 4 3 7" xfId="3409"/>
    <cellStyle name="Entrada 2 3 4 3 7 2" xfId="3410"/>
    <cellStyle name="Entrada 2 3 4 3 8" xfId="3411"/>
    <cellStyle name="Entrada 2 3 4 3 8 2" xfId="3412"/>
    <cellStyle name="Entrada 2 3 4 3 9" xfId="3413"/>
    <cellStyle name="Entrada 2 3 4 3 9 2" xfId="3414"/>
    <cellStyle name="Entrada 2 3 4 4" xfId="3415"/>
    <cellStyle name="Entrada 2 3 4 4 2" xfId="3416"/>
    <cellStyle name="Entrada 2 3 4 5" xfId="3417"/>
    <cellStyle name="Entrada 2 3 4 5 2" xfId="3418"/>
    <cellStyle name="Entrada 2 3 4 6" xfId="3419"/>
    <cellStyle name="Entrada 2 3 4 6 2" xfId="3420"/>
    <cellStyle name="Entrada 2 3 4 7" xfId="3421"/>
    <cellStyle name="Entrada 2 3 4 7 2" xfId="3422"/>
    <cellStyle name="Entrada 2 3 4 8" xfId="3423"/>
    <cellStyle name="Entrada 2 3 4 8 2" xfId="3424"/>
    <cellStyle name="Entrada 2 3 4 9" xfId="3425"/>
    <cellStyle name="Entrada 2 3 4 9 2" xfId="3426"/>
    <cellStyle name="Entrada 2 3 5" xfId="3427"/>
    <cellStyle name="Entrada 2 3 5 10" xfId="3428"/>
    <cellStyle name="Entrada 2 3 5 10 2" xfId="3429"/>
    <cellStyle name="Entrada 2 3 5 11" xfId="3430"/>
    <cellStyle name="Entrada 2 3 5 11 2" xfId="3431"/>
    <cellStyle name="Entrada 2 3 5 12" xfId="3432"/>
    <cellStyle name="Entrada 2 3 5 12 2" xfId="3433"/>
    <cellStyle name="Entrada 2 3 5 13" xfId="3434"/>
    <cellStyle name="Entrada 2 3 5 13 2" xfId="3435"/>
    <cellStyle name="Entrada 2 3 5 14" xfId="3436"/>
    <cellStyle name="Entrada 2 3 5 14 2" xfId="3437"/>
    <cellStyle name="Entrada 2 3 5 15" xfId="3438"/>
    <cellStyle name="Entrada 2 3 5 15 2" xfId="3439"/>
    <cellStyle name="Entrada 2 3 5 16" xfId="3440"/>
    <cellStyle name="Entrada 2 3 5 2" xfId="3441"/>
    <cellStyle name="Entrada 2 3 5 2 10" xfId="3442"/>
    <cellStyle name="Entrada 2 3 5 2 10 2" xfId="3443"/>
    <cellStyle name="Entrada 2 3 5 2 11" xfId="3444"/>
    <cellStyle name="Entrada 2 3 5 2 11 2" xfId="3445"/>
    <cellStyle name="Entrada 2 3 5 2 12" xfId="3446"/>
    <cellStyle name="Entrada 2 3 5 2 12 2" xfId="3447"/>
    <cellStyle name="Entrada 2 3 5 2 13" xfId="3448"/>
    <cellStyle name="Entrada 2 3 5 2 13 2" xfId="3449"/>
    <cellStyle name="Entrada 2 3 5 2 14" xfId="3450"/>
    <cellStyle name="Entrada 2 3 5 2 2" xfId="3451"/>
    <cellStyle name="Entrada 2 3 5 2 2 2" xfId="3452"/>
    <cellStyle name="Entrada 2 3 5 2 3" xfId="3453"/>
    <cellStyle name="Entrada 2 3 5 2 3 2" xfId="3454"/>
    <cellStyle name="Entrada 2 3 5 2 4" xfId="3455"/>
    <cellStyle name="Entrada 2 3 5 2 4 2" xfId="3456"/>
    <cellStyle name="Entrada 2 3 5 2 5" xfId="3457"/>
    <cellStyle name="Entrada 2 3 5 2 5 2" xfId="3458"/>
    <cellStyle name="Entrada 2 3 5 2 6" xfId="3459"/>
    <cellStyle name="Entrada 2 3 5 2 6 2" xfId="3460"/>
    <cellStyle name="Entrada 2 3 5 2 7" xfId="3461"/>
    <cellStyle name="Entrada 2 3 5 2 7 2" xfId="3462"/>
    <cellStyle name="Entrada 2 3 5 2 8" xfId="3463"/>
    <cellStyle name="Entrada 2 3 5 2 8 2" xfId="3464"/>
    <cellStyle name="Entrada 2 3 5 2 9" xfId="3465"/>
    <cellStyle name="Entrada 2 3 5 2 9 2" xfId="3466"/>
    <cellStyle name="Entrada 2 3 5 3" xfId="3467"/>
    <cellStyle name="Entrada 2 3 5 3 10" xfId="3468"/>
    <cellStyle name="Entrada 2 3 5 3 10 2" xfId="3469"/>
    <cellStyle name="Entrada 2 3 5 3 11" xfId="3470"/>
    <cellStyle name="Entrada 2 3 5 3 11 2" xfId="3471"/>
    <cellStyle name="Entrada 2 3 5 3 12" xfId="3472"/>
    <cellStyle name="Entrada 2 3 5 3 12 2" xfId="3473"/>
    <cellStyle name="Entrada 2 3 5 3 13" xfId="3474"/>
    <cellStyle name="Entrada 2 3 5 3 13 2" xfId="3475"/>
    <cellStyle name="Entrada 2 3 5 3 14" xfId="3476"/>
    <cellStyle name="Entrada 2 3 5 3 2" xfId="3477"/>
    <cellStyle name="Entrada 2 3 5 3 2 2" xfId="3478"/>
    <cellStyle name="Entrada 2 3 5 3 3" xfId="3479"/>
    <cellStyle name="Entrada 2 3 5 3 3 2" xfId="3480"/>
    <cellStyle name="Entrada 2 3 5 3 4" xfId="3481"/>
    <cellStyle name="Entrada 2 3 5 3 4 2" xfId="3482"/>
    <cellStyle name="Entrada 2 3 5 3 5" xfId="3483"/>
    <cellStyle name="Entrada 2 3 5 3 5 2" xfId="3484"/>
    <cellStyle name="Entrada 2 3 5 3 6" xfId="3485"/>
    <cellStyle name="Entrada 2 3 5 3 6 2" xfId="3486"/>
    <cellStyle name="Entrada 2 3 5 3 7" xfId="3487"/>
    <cellStyle name="Entrada 2 3 5 3 7 2" xfId="3488"/>
    <cellStyle name="Entrada 2 3 5 3 8" xfId="3489"/>
    <cellStyle name="Entrada 2 3 5 3 8 2" xfId="3490"/>
    <cellStyle name="Entrada 2 3 5 3 9" xfId="3491"/>
    <cellStyle name="Entrada 2 3 5 3 9 2" xfId="3492"/>
    <cellStyle name="Entrada 2 3 5 4" xfId="3493"/>
    <cellStyle name="Entrada 2 3 5 4 2" xfId="3494"/>
    <cellStyle name="Entrada 2 3 5 5" xfId="3495"/>
    <cellStyle name="Entrada 2 3 5 5 2" xfId="3496"/>
    <cellStyle name="Entrada 2 3 5 6" xfId="3497"/>
    <cellStyle name="Entrada 2 3 5 6 2" xfId="3498"/>
    <cellStyle name="Entrada 2 3 5 7" xfId="3499"/>
    <cellStyle name="Entrada 2 3 5 7 2" xfId="3500"/>
    <cellStyle name="Entrada 2 3 5 8" xfId="3501"/>
    <cellStyle name="Entrada 2 3 5 8 2" xfId="3502"/>
    <cellStyle name="Entrada 2 3 5 9" xfId="3503"/>
    <cellStyle name="Entrada 2 3 5 9 2" xfId="3504"/>
    <cellStyle name="Entrada 2 3 6" xfId="3505"/>
    <cellStyle name="Entrada 2 3 6 10" xfId="3506"/>
    <cellStyle name="Entrada 2 3 6 10 2" xfId="3507"/>
    <cellStyle name="Entrada 2 3 6 11" xfId="3508"/>
    <cellStyle name="Entrada 2 3 6 11 2" xfId="3509"/>
    <cellStyle name="Entrada 2 3 6 12" xfId="3510"/>
    <cellStyle name="Entrada 2 3 6 12 2" xfId="3511"/>
    <cellStyle name="Entrada 2 3 6 13" xfId="3512"/>
    <cellStyle name="Entrada 2 3 6 13 2" xfId="3513"/>
    <cellStyle name="Entrada 2 3 6 14" xfId="3514"/>
    <cellStyle name="Entrada 2 3 6 2" xfId="3515"/>
    <cellStyle name="Entrada 2 3 6 2 2" xfId="3516"/>
    <cellStyle name="Entrada 2 3 6 3" xfId="3517"/>
    <cellStyle name="Entrada 2 3 6 3 2" xfId="3518"/>
    <cellStyle name="Entrada 2 3 6 4" xfId="3519"/>
    <cellStyle name="Entrada 2 3 6 4 2" xfId="3520"/>
    <cellStyle name="Entrada 2 3 6 5" xfId="3521"/>
    <cellStyle name="Entrada 2 3 6 5 2" xfId="3522"/>
    <cellStyle name="Entrada 2 3 6 6" xfId="3523"/>
    <cellStyle name="Entrada 2 3 6 6 2" xfId="3524"/>
    <cellStyle name="Entrada 2 3 6 7" xfId="3525"/>
    <cellStyle name="Entrada 2 3 6 7 2" xfId="3526"/>
    <cellStyle name="Entrada 2 3 6 8" xfId="3527"/>
    <cellStyle name="Entrada 2 3 6 8 2" xfId="3528"/>
    <cellStyle name="Entrada 2 3 6 9" xfId="3529"/>
    <cellStyle name="Entrada 2 3 6 9 2" xfId="3530"/>
    <cellStyle name="Entrada 2 3 7" xfId="3531"/>
    <cellStyle name="Entrada 2 3 7 10" xfId="3532"/>
    <cellStyle name="Entrada 2 3 7 10 2" xfId="3533"/>
    <cellStyle name="Entrada 2 3 7 11" xfId="3534"/>
    <cellStyle name="Entrada 2 3 7 11 2" xfId="3535"/>
    <cellStyle name="Entrada 2 3 7 12" xfId="3536"/>
    <cellStyle name="Entrada 2 3 7 12 2" xfId="3537"/>
    <cellStyle name="Entrada 2 3 7 13" xfId="3538"/>
    <cellStyle name="Entrada 2 3 7 13 2" xfId="3539"/>
    <cellStyle name="Entrada 2 3 7 14" xfId="3540"/>
    <cellStyle name="Entrada 2 3 7 2" xfId="3541"/>
    <cellStyle name="Entrada 2 3 7 2 2" xfId="3542"/>
    <cellStyle name="Entrada 2 3 7 3" xfId="3543"/>
    <cellStyle name="Entrada 2 3 7 3 2" xfId="3544"/>
    <cellStyle name="Entrada 2 3 7 4" xfId="3545"/>
    <cellStyle name="Entrada 2 3 7 4 2" xfId="3546"/>
    <cellStyle name="Entrada 2 3 7 5" xfId="3547"/>
    <cellStyle name="Entrada 2 3 7 5 2" xfId="3548"/>
    <cellStyle name="Entrada 2 3 7 6" xfId="3549"/>
    <cellStyle name="Entrada 2 3 7 6 2" xfId="3550"/>
    <cellStyle name="Entrada 2 3 7 7" xfId="3551"/>
    <cellStyle name="Entrada 2 3 7 7 2" xfId="3552"/>
    <cellStyle name="Entrada 2 3 7 8" xfId="3553"/>
    <cellStyle name="Entrada 2 3 7 8 2" xfId="3554"/>
    <cellStyle name="Entrada 2 3 7 9" xfId="3555"/>
    <cellStyle name="Entrada 2 3 7 9 2" xfId="3556"/>
    <cellStyle name="Entrada 2 3 8" xfId="3557"/>
    <cellStyle name="Entrada 2 3 8 2" xfId="3558"/>
    <cellStyle name="Entrada 2 3 9" xfId="3559"/>
    <cellStyle name="Entrada 2 3 9 2" xfId="3560"/>
    <cellStyle name="Entrada 2 4" xfId="3561"/>
    <cellStyle name="Entrada 2 4 10" xfId="3562"/>
    <cellStyle name="Entrada 2 4 10 2" xfId="3563"/>
    <cellStyle name="Entrada 2 4 11" xfId="3564"/>
    <cellStyle name="Entrada 2 4 11 2" xfId="3565"/>
    <cellStyle name="Entrada 2 4 12" xfId="3566"/>
    <cellStyle name="Entrada 2 4 12 2" xfId="3567"/>
    <cellStyle name="Entrada 2 4 13" xfId="3568"/>
    <cellStyle name="Entrada 2 4 13 2" xfId="3569"/>
    <cellStyle name="Entrada 2 4 14" xfId="3570"/>
    <cellStyle name="Entrada 2 4 14 2" xfId="3571"/>
    <cellStyle name="Entrada 2 4 15" xfId="3572"/>
    <cellStyle name="Entrada 2 4 15 2" xfId="3573"/>
    <cellStyle name="Entrada 2 4 16" xfId="3574"/>
    <cellStyle name="Entrada 2 4 16 2" xfId="3575"/>
    <cellStyle name="Entrada 2 4 17" xfId="3576"/>
    <cellStyle name="Entrada 2 4 17 2" xfId="3577"/>
    <cellStyle name="Entrada 2 4 18" xfId="3578"/>
    <cellStyle name="Entrada 2 4 18 2" xfId="3579"/>
    <cellStyle name="Entrada 2 4 19" xfId="3580"/>
    <cellStyle name="Entrada 2 4 19 2" xfId="3581"/>
    <cellStyle name="Entrada 2 4 2" xfId="3582"/>
    <cellStyle name="Entrada 2 4 2 10" xfId="3583"/>
    <cellStyle name="Entrada 2 4 2 10 2" xfId="3584"/>
    <cellStyle name="Entrada 2 4 2 11" xfId="3585"/>
    <cellStyle name="Entrada 2 4 2 11 2" xfId="3586"/>
    <cellStyle name="Entrada 2 4 2 12" xfId="3587"/>
    <cellStyle name="Entrada 2 4 2 12 2" xfId="3588"/>
    <cellStyle name="Entrada 2 4 2 13" xfId="3589"/>
    <cellStyle name="Entrada 2 4 2 13 2" xfId="3590"/>
    <cellStyle name="Entrada 2 4 2 14" xfId="3591"/>
    <cellStyle name="Entrada 2 4 2 14 2" xfId="3592"/>
    <cellStyle name="Entrada 2 4 2 15" xfId="3593"/>
    <cellStyle name="Entrada 2 4 2 15 2" xfId="3594"/>
    <cellStyle name="Entrada 2 4 2 16" xfId="3595"/>
    <cellStyle name="Entrada 2 4 2 2" xfId="3596"/>
    <cellStyle name="Entrada 2 4 2 2 10" xfId="3597"/>
    <cellStyle name="Entrada 2 4 2 2 10 2" xfId="3598"/>
    <cellStyle name="Entrada 2 4 2 2 11" xfId="3599"/>
    <cellStyle name="Entrada 2 4 2 2 11 2" xfId="3600"/>
    <cellStyle name="Entrada 2 4 2 2 12" xfId="3601"/>
    <cellStyle name="Entrada 2 4 2 2 12 2" xfId="3602"/>
    <cellStyle name="Entrada 2 4 2 2 13" xfId="3603"/>
    <cellStyle name="Entrada 2 4 2 2 13 2" xfId="3604"/>
    <cellStyle name="Entrada 2 4 2 2 14" xfId="3605"/>
    <cellStyle name="Entrada 2 4 2 2 2" xfId="3606"/>
    <cellStyle name="Entrada 2 4 2 2 2 2" xfId="3607"/>
    <cellStyle name="Entrada 2 4 2 2 3" xfId="3608"/>
    <cellStyle name="Entrada 2 4 2 2 3 2" xfId="3609"/>
    <cellStyle name="Entrada 2 4 2 2 4" xfId="3610"/>
    <cellStyle name="Entrada 2 4 2 2 4 2" xfId="3611"/>
    <cellStyle name="Entrada 2 4 2 2 5" xfId="3612"/>
    <cellStyle name="Entrada 2 4 2 2 5 2" xfId="3613"/>
    <cellStyle name="Entrada 2 4 2 2 6" xfId="3614"/>
    <cellStyle name="Entrada 2 4 2 2 6 2" xfId="3615"/>
    <cellStyle name="Entrada 2 4 2 2 7" xfId="3616"/>
    <cellStyle name="Entrada 2 4 2 2 7 2" xfId="3617"/>
    <cellStyle name="Entrada 2 4 2 2 8" xfId="3618"/>
    <cellStyle name="Entrada 2 4 2 2 8 2" xfId="3619"/>
    <cellStyle name="Entrada 2 4 2 2 9" xfId="3620"/>
    <cellStyle name="Entrada 2 4 2 2 9 2" xfId="3621"/>
    <cellStyle name="Entrada 2 4 2 3" xfId="3622"/>
    <cellStyle name="Entrada 2 4 2 3 10" xfId="3623"/>
    <cellStyle name="Entrada 2 4 2 3 10 2" xfId="3624"/>
    <cellStyle name="Entrada 2 4 2 3 11" xfId="3625"/>
    <cellStyle name="Entrada 2 4 2 3 11 2" xfId="3626"/>
    <cellStyle name="Entrada 2 4 2 3 12" xfId="3627"/>
    <cellStyle name="Entrada 2 4 2 3 12 2" xfId="3628"/>
    <cellStyle name="Entrada 2 4 2 3 13" xfId="3629"/>
    <cellStyle name="Entrada 2 4 2 3 13 2" xfId="3630"/>
    <cellStyle name="Entrada 2 4 2 3 14" xfId="3631"/>
    <cellStyle name="Entrada 2 4 2 3 2" xfId="3632"/>
    <cellStyle name="Entrada 2 4 2 3 2 2" xfId="3633"/>
    <cellStyle name="Entrada 2 4 2 3 3" xfId="3634"/>
    <cellStyle name="Entrada 2 4 2 3 3 2" xfId="3635"/>
    <cellStyle name="Entrada 2 4 2 3 4" xfId="3636"/>
    <cellStyle name="Entrada 2 4 2 3 4 2" xfId="3637"/>
    <cellStyle name="Entrada 2 4 2 3 5" xfId="3638"/>
    <cellStyle name="Entrada 2 4 2 3 5 2" xfId="3639"/>
    <cellStyle name="Entrada 2 4 2 3 6" xfId="3640"/>
    <cellStyle name="Entrada 2 4 2 3 6 2" xfId="3641"/>
    <cellStyle name="Entrada 2 4 2 3 7" xfId="3642"/>
    <cellStyle name="Entrada 2 4 2 3 7 2" xfId="3643"/>
    <cellStyle name="Entrada 2 4 2 3 8" xfId="3644"/>
    <cellStyle name="Entrada 2 4 2 3 8 2" xfId="3645"/>
    <cellStyle name="Entrada 2 4 2 3 9" xfId="3646"/>
    <cellStyle name="Entrada 2 4 2 3 9 2" xfId="3647"/>
    <cellStyle name="Entrada 2 4 2 4" xfId="3648"/>
    <cellStyle name="Entrada 2 4 2 4 2" xfId="3649"/>
    <cellStyle name="Entrada 2 4 2 5" xfId="3650"/>
    <cellStyle name="Entrada 2 4 2 5 2" xfId="3651"/>
    <cellStyle name="Entrada 2 4 2 6" xfId="3652"/>
    <cellStyle name="Entrada 2 4 2 6 2" xfId="3653"/>
    <cellStyle name="Entrada 2 4 2 7" xfId="3654"/>
    <cellStyle name="Entrada 2 4 2 7 2" xfId="3655"/>
    <cellStyle name="Entrada 2 4 2 8" xfId="3656"/>
    <cellStyle name="Entrada 2 4 2 8 2" xfId="3657"/>
    <cellStyle name="Entrada 2 4 2 9" xfId="3658"/>
    <cellStyle name="Entrada 2 4 2 9 2" xfId="3659"/>
    <cellStyle name="Entrada 2 4 20" xfId="3660"/>
    <cellStyle name="Entrada 2 4 3" xfId="3661"/>
    <cellStyle name="Entrada 2 4 3 10" xfId="3662"/>
    <cellStyle name="Entrada 2 4 3 10 2" xfId="3663"/>
    <cellStyle name="Entrada 2 4 3 11" xfId="3664"/>
    <cellStyle name="Entrada 2 4 3 11 2" xfId="3665"/>
    <cellStyle name="Entrada 2 4 3 12" xfId="3666"/>
    <cellStyle name="Entrada 2 4 3 12 2" xfId="3667"/>
    <cellStyle name="Entrada 2 4 3 13" xfId="3668"/>
    <cellStyle name="Entrada 2 4 3 13 2" xfId="3669"/>
    <cellStyle name="Entrada 2 4 3 14" xfId="3670"/>
    <cellStyle name="Entrada 2 4 3 14 2" xfId="3671"/>
    <cellStyle name="Entrada 2 4 3 15" xfId="3672"/>
    <cellStyle name="Entrada 2 4 3 15 2" xfId="3673"/>
    <cellStyle name="Entrada 2 4 3 16" xfId="3674"/>
    <cellStyle name="Entrada 2 4 3 2" xfId="3675"/>
    <cellStyle name="Entrada 2 4 3 2 10" xfId="3676"/>
    <cellStyle name="Entrada 2 4 3 2 10 2" xfId="3677"/>
    <cellStyle name="Entrada 2 4 3 2 11" xfId="3678"/>
    <cellStyle name="Entrada 2 4 3 2 11 2" xfId="3679"/>
    <cellStyle name="Entrada 2 4 3 2 12" xfId="3680"/>
    <cellStyle name="Entrada 2 4 3 2 12 2" xfId="3681"/>
    <cellStyle name="Entrada 2 4 3 2 13" xfId="3682"/>
    <cellStyle name="Entrada 2 4 3 2 13 2" xfId="3683"/>
    <cellStyle name="Entrada 2 4 3 2 14" xfId="3684"/>
    <cellStyle name="Entrada 2 4 3 2 2" xfId="3685"/>
    <cellStyle name="Entrada 2 4 3 2 2 2" xfId="3686"/>
    <cellStyle name="Entrada 2 4 3 2 3" xfId="3687"/>
    <cellStyle name="Entrada 2 4 3 2 3 2" xfId="3688"/>
    <cellStyle name="Entrada 2 4 3 2 4" xfId="3689"/>
    <cellStyle name="Entrada 2 4 3 2 4 2" xfId="3690"/>
    <cellStyle name="Entrada 2 4 3 2 5" xfId="3691"/>
    <cellStyle name="Entrada 2 4 3 2 5 2" xfId="3692"/>
    <cellStyle name="Entrada 2 4 3 2 6" xfId="3693"/>
    <cellStyle name="Entrada 2 4 3 2 6 2" xfId="3694"/>
    <cellStyle name="Entrada 2 4 3 2 7" xfId="3695"/>
    <cellStyle name="Entrada 2 4 3 2 7 2" xfId="3696"/>
    <cellStyle name="Entrada 2 4 3 2 8" xfId="3697"/>
    <cellStyle name="Entrada 2 4 3 2 8 2" xfId="3698"/>
    <cellStyle name="Entrada 2 4 3 2 9" xfId="3699"/>
    <cellStyle name="Entrada 2 4 3 2 9 2" xfId="3700"/>
    <cellStyle name="Entrada 2 4 3 3" xfId="3701"/>
    <cellStyle name="Entrada 2 4 3 3 10" xfId="3702"/>
    <cellStyle name="Entrada 2 4 3 3 10 2" xfId="3703"/>
    <cellStyle name="Entrada 2 4 3 3 11" xfId="3704"/>
    <cellStyle name="Entrada 2 4 3 3 11 2" xfId="3705"/>
    <cellStyle name="Entrada 2 4 3 3 12" xfId="3706"/>
    <cellStyle name="Entrada 2 4 3 3 12 2" xfId="3707"/>
    <cellStyle name="Entrada 2 4 3 3 13" xfId="3708"/>
    <cellStyle name="Entrada 2 4 3 3 13 2" xfId="3709"/>
    <cellStyle name="Entrada 2 4 3 3 14" xfId="3710"/>
    <cellStyle name="Entrada 2 4 3 3 2" xfId="3711"/>
    <cellStyle name="Entrada 2 4 3 3 2 2" xfId="3712"/>
    <cellStyle name="Entrada 2 4 3 3 3" xfId="3713"/>
    <cellStyle name="Entrada 2 4 3 3 3 2" xfId="3714"/>
    <cellStyle name="Entrada 2 4 3 3 4" xfId="3715"/>
    <cellStyle name="Entrada 2 4 3 3 4 2" xfId="3716"/>
    <cellStyle name="Entrada 2 4 3 3 5" xfId="3717"/>
    <cellStyle name="Entrada 2 4 3 3 5 2" xfId="3718"/>
    <cellStyle name="Entrada 2 4 3 3 6" xfId="3719"/>
    <cellStyle name="Entrada 2 4 3 3 6 2" xfId="3720"/>
    <cellStyle name="Entrada 2 4 3 3 7" xfId="3721"/>
    <cellStyle name="Entrada 2 4 3 3 7 2" xfId="3722"/>
    <cellStyle name="Entrada 2 4 3 3 8" xfId="3723"/>
    <cellStyle name="Entrada 2 4 3 3 8 2" xfId="3724"/>
    <cellStyle name="Entrada 2 4 3 3 9" xfId="3725"/>
    <cellStyle name="Entrada 2 4 3 3 9 2" xfId="3726"/>
    <cellStyle name="Entrada 2 4 3 4" xfId="3727"/>
    <cellStyle name="Entrada 2 4 3 4 2" xfId="3728"/>
    <cellStyle name="Entrada 2 4 3 5" xfId="3729"/>
    <cellStyle name="Entrada 2 4 3 5 2" xfId="3730"/>
    <cellStyle name="Entrada 2 4 3 6" xfId="3731"/>
    <cellStyle name="Entrada 2 4 3 6 2" xfId="3732"/>
    <cellStyle name="Entrada 2 4 3 7" xfId="3733"/>
    <cellStyle name="Entrada 2 4 3 7 2" xfId="3734"/>
    <cellStyle name="Entrada 2 4 3 8" xfId="3735"/>
    <cellStyle name="Entrada 2 4 3 8 2" xfId="3736"/>
    <cellStyle name="Entrada 2 4 3 9" xfId="3737"/>
    <cellStyle name="Entrada 2 4 3 9 2" xfId="3738"/>
    <cellStyle name="Entrada 2 4 4" xfId="3739"/>
    <cellStyle name="Entrada 2 4 4 10" xfId="3740"/>
    <cellStyle name="Entrada 2 4 4 10 2" xfId="3741"/>
    <cellStyle name="Entrada 2 4 4 11" xfId="3742"/>
    <cellStyle name="Entrada 2 4 4 11 2" xfId="3743"/>
    <cellStyle name="Entrada 2 4 4 12" xfId="3744"/>
    <cellStyle name="Entrada 2 4 4 12 2" xfId="3745"/>
    <cellStyle name="Entrada 2 4 4 13" xfId="3746"/>
    <cellStyle name="Entrada 2 4 4 13 2" xfId="3747"/>
    <cellStyle name="Entrada 2 4 4 14" xfId="3748"/>
    <cellStyle name="Entrada 2 4 4 14 2" xfId="3749"/>
    <cellStyle name="Entrada 2 4 4 15" xfId="3750"/>
    <cellStyle name="Entrada 2 4 4 15 2" xfId="3751"/>
    <cellStyle name="Entrada 2 4 4 16" xfId="3752"/>
    <cellStyle name="Entrada 2 4 4 2" xfId="3753"/>
    <cellStyle name="Entrada 2 4 4 2 10" xfId="3754"/>
    <cellStyle name="Entrada 2 4 4 2 10 2" xfId="3755"/>
    <cellStyle name="Entrada 2 4 4 2 11" xfId="3756"/>
    <cellStyle name="Entrada 2 4 4 2 11 2" xfId="3757"/>
    <cellStyle name="Entrada 2 4 4 2 12" xfId="3758"/>
    <cellStyle name="Entrada 2 4 4 2 12 2" xfId="3759"/>
    <cellStyle name="Entrada 2 4 4 2 13" xfId="3760"/>
    <cellStyle name="Entrada 2 4 4 2 13 2" xfId="3761"/>
    <cellStyle name="Entrada 2 4 4 2 14" xfId="3762"/>
    <cellStyle name="Entrada 2 4 4 2 2" xfId="3763"/>
    <cellStyle name="Entrada 2 4 4 2 2 2" xfId="3764"/>
    <cellStyle name="Entrada 2 4 4 2 3" xfId="3765"/>
    <cellStyle name="Entrada 2 4 4 2 3 2" xfId="3766"/>
    <cellStyle name="Entrada 2 4 4 2 4" xfId="3767"/>
    <cellStyle name="Entrada 2 4 4 2 4 2" xfId="3768"/>
    <cellStyle name="Entrada 2 4 4 2 5" xfId="3769"/>
    <cellStyle name="Entrada 2 4 4 2 5 2" xfId="3770"/>
    <cellStyle name="Entrada 2 4 4 2 6" xfId="3771"/>
    <cellStyle name="Entrada 2 4 4 2 6 2" xfId="3772"/>
    <cellStyle name="Entrada 2 4 4 2 7" xfId="3773"/>
    <cellStyle name="Entrada 2 4 4 2 7 2" xfId="3774"/>
    <cellStyle name="Entrada 2 4 4 2 8" xfId="3775"/>
    <cellStyle name="Entrada 2 4 4 2 8 2" xfId="3776"/>
    <cellStyle name="Entrada 2 4 4 2 9" xfId="3777"/>
    <cellStyle name="Entrada 2 4 4 2 9 2" xfId="3778"/>
    <cellStyle name="Entrada 2 4 4 3" xfId="3779"/>
    <cellStyle name="Entrada 2 4 4 3 10" xfId="3780"/>
    <cellStyle name="Entrada 2 4 4 3 10 2" xfId="3781"/>
    <cellStyle name="Entrada 2 4 4 3 11" xfId="3782"/>
    <cellStyle name="Entrada 2 4 4 3 11 2" xfId="3783"/>
    <cellStyle name="Entrada 2 4 4 3 12" xfId="3784"/>
    <cellStyle name="Entrada 2 4 4 3 12 2" xfId="3785"/>
    <cellStyle name="Entrada 2 4 4 3 13" xfId="3786"/>
    <cellStyle name="Entrada 2 4 4 3 13 2" xfId="3787"/>
    <cellStyle name="Entrada 2 4 4 3 14" xfId="3788"/>
    <cellStyle name="Entrada 2 4 4 3 2" xfId="3789"/>
    <cellStyle name="Entrada 2 4 4 3 2 2" xfId="3790"/>
    <cellStyle name="Entrada 2 4 4 3 3" xfId="3791"/>
    <cellStyle name="Entrada 2 4 4 3 3 2" xfId="3792"/>
    <cellStyle name="Entrada 2 4 4 3 4" xfId="3793"/>
    <cellStyle name="Entrada 2 4 4 3 4 2" xfId="3794"/>
    <cellStyle name="Entrada 2 4 4 3 5" xfId="3795"/>
    <cellStyle name="Entrada 2 4 4 3 5 2" xfId="3796"/>
    <cellStyle name="Entrada 2 4 4 3 6" xfId="3797"/>
    <cellStyle name="Entrada 2 4 4 3 6 2" xfId="3798"/>
    <cellStyle name="Entrada 2 4 4 3 7" xfId="3799"/>
    <cellStyle name="Entrada 2 4 4 3 7 2" xfId="3800"/>
    <cellStyle name="Entrada 2 4 4 3 8" xfId="3801"/>
    <cellStyle name="Entrada 2 4 4 3 8 2" xfId="3802"/>
    <cellStyle name="Entrada 2 4 4 3 9" xfId="3803"/>
    <cellStyle name="Entrada 2 4 4 3 9 2" xfId="3804"/>
    <cellStyle name="Entrada 2 4 4 4" xfId="3805"/>
    <cellStyle name="Entrada 2 4 4 4 2" xfId="3806"/>
    <cellStyle name="Entrada 2 4 4 5" xfId="3807"/>
    <cellStyle name="Entrada 2 4 4 5 2" xfId="3808"/>
    <cellStyle name="Entrada 2 4 4 6" xfId="3809"/>
    <cellStyle name="Entrada 2 4 4 6 2" xfId="3810"/>
    <cellStyle name="Entrada 2 4 4 7" xfId="3811"/>
    <cellStyle name="Entrada 2 4 4 7 2" xfId="3812"/>
    <cellStyle name="Entrada 2 4 4 8" xfId="3813"/>
    <cellStyle name="Entrada 2 4 4 8 2" xfId="3814"/>
    <cellStyle name="Entrada 2 4 4 9" xfId="3815"/>
    <cellStyle name="Entrada 2 4 4 9 2" xfId="3816"/>
    <cellStyle name="Entrada 2 4 5" xfId="3817"/>
    <cellStyle name="Entrada 2 4 5 10" xfId="3818"/>
    <cellStyle name="Entrada 2 4 5 10 2" xfId="3819"/>
    <cellStyle name="Entrada 2 4 5 11" xfId="3820"/>
    <cellStyle name="Entrada 2 4 5 11 2" xfId="3821"/>
    <cellStyle name="Entrada 2 4 5 12" xfId="3822"/>
    <cellStyle name="Entrada 2 4 5 12 2" xfId="3823"/>
    <cellStyle name="Entrada 2 4 5 13" xfId="3824"/>
    <cellStyle name="Entrada 2 4 5 13 2" xfId="3825"/>
    <cellStyle name="Entrada 2 4 5 14" xfId="3826"/>
    <cellStyle name="Entrada 2 4 5 14 2" xfId="3827"/>
    <cellStyle name="Entrada 2 4 5 15" xfId="3828"/>
    <cellStyle name="Entrada 2 4 5 15 2" xfId="3829"/>
    <cellStyle name="Entrada 2 4 5 16" xfId="3830"/>
    <cellStyle name="Entrada 2 4 5 2" xfId="3831"/>
    <cellStyle name="Entrada 2 4 5 2 10" xfId="3832"/>
    <cellStyle name="Entrada 2 4 5 2 10 2" xfId="3833"/>
    <cellStyle name="Entrada 2 4 5 2 11" xfId="3834"/>
    <cellStyle name="Entrada 2 4 5 2 11 2" xfId="3835"/>
    <cellStyle name="Entrada 2 4 5 2 12" xfId="3836"/>
    <cellStyle name="Entrada 2 4 5 2 12 2" xfId="3837"/>
    <cellStyle name="Entrada 2 4 5 2 13" xfId="3838"/>
    <cellStyle name="Entrada 2 4 5 2 13 2" xfId="3839"/>
    <cellStyle name="Entrada 2 4 5 2 14" xfId="3840"/>
    <cellStyle name="Entrada 2 4 5 2 2" xfId="3841"/>
    <cellStyle name="Entrada 2 4 5 2 2 2" xfId="3842"/>
    <cellStyle name="Entrada 2 4 5 2 3" xfId="3843"/>
    <cellStyle name="Entrada 2 4 5 2 3 2" xfId="3844"/>
    <cellStyle name="Entrada 2 4 5 2 4" xfId="3845"/>
    <cellStyle name="Entrada 2 4 5 2 4 2" xfId="3846"/>
    <cellStyle name="Entrada 2 4 5 2 5" xfId="3847"/>
    <cellStyle name="Entrada 2 4 5 2 5 2" xfId="3848"/>
    <cellStyle name="Entrada 2 4 5 2 6" xfId="3849"/>
    <cellStyle name="Entrada 2 4 5 2 6 2" xfId="3850"/>
    <cellStyle name="Entrada 2 4 5 2 7" xfId="3851"/>
    <cellStyle name="Entrada 2 4 5 2 7 2" xfId="3852"/>
    <cellStyle name="Entrada 2 4 5 2 8" xfId="3853"/>
    <cellStyle name="Entrada 2 4 5 2 8 2" xfId="3854"/>
    <cellStyle name="Entrada 2 4 5 2 9" xfId="3855"/>
    <cellStyle name="Entrada 2 4 5 2 9 2" xfId="3856"/>
    <cellStyle name="Entrada 2 4 5 3" xfId="3857"/>
    <cellStyle name="Entrada 2 4 5 3 10" xfId="3858"/>
    <cellStyle name="Entrada 2 4 5 3 10 2" xfId="3859"/>
    <cellStyle name="Entrada 2 4 5 3 11" xfId="3860"/>
    <cellStyle name="Entrada 2 4 5 3 11 2" xfId="3861"/>
    <cellStyle name="Entrada 2 4 5 3 12" xfId="3862"/>
    <cellStyle name="Entrada 2 4 5 3 12 2" xfId="3863"/>
    <cellStyle name="Entrada 2 4 5 3 13" xfId="3864"/>
    <cellStyle name="Entrada 2 4 5 3 13 2" xfId="3865"/>
    <cellStyle name="Entrada 2 4 5 3 14" xfId="3866"/>
    <cellStyle name="Entrada 2 4 5 3 2" xfId="3867"/>
    <cellStyle name="Entrada 2 4 5 3 2 2" xfId="3868"/>
    <cellStyle name="Entrada 2 4 5 3 3" xfId="3869"/>
    <cellStyle name="Entrada 2 4 5 3 3 2" xfId="3870"/>
    <cellStyle name="Entrada 2 4 5 3 4" xfId="3871"/>
    <cellStyle name="Entrada 2 4 5 3 4 2" xfId="3872"/>
    <cellStyle name="Entrada 2 4 5 3 5" xfId="3873"/>
    <cellStyle name="Entrada 2 4 5 3 5 2" xfId="3874"/>
    <cellStyle name="Entrada 2 4 5 3 6" xfId="3875"/>
    <cellStyle name="Entrada 2 4 5 3 6 2" xfId="3876"/>
    <cellStyle name="Entrada 2 4 5 3 7" xfId="3877"/>
    <cellStyle name="Entrada 2 4 5 3 7 2" xfId="3878"/>
    <cellStyle name="Entrada 2 4 5 3 8" xfId="3879"/>
    <cellStyle name="Entrada 2 4 5 3 8 2" xfId="3880"/>
    <cellStyle name="Entrada 2 4 5 3 9" xfId="3881"/>
    <cellStyle name="Entrada 2 4 5 3 9 2" xfId="3882"/>
    <cellStyle name="Entrada 2 4 5 4" xfId="3883"/>
    <cellStyle name="Entrada 2 4 5 4 2" xfId="3884"/>
    <cellStyle name="Entrada 2 4 5 5" xfId="3885"/>
    <cellStyle name="Entrada 2 4 5 5 2" xfId="3886"/>
    <cellStyle name="Entrada 2 4 5 6" xfId="3887"/>
    <cellStyle name="Entrada 2 4 5 6 2" xfId="3888"/>
    <cellStyle name="Entrada 2 4 5 7" xfId="3889"/>
    <cellStyle name="Entrada 2 4 5 7 2" xfId="3890"/>
    <cellStyle name="Entrada 2 4 5 8" xfId="3891"/>
    <cellStyle name="Entrada 2 4 5 8 2" xfId="3892"/>
    <cellStyle name="Entrada 2 4 5 9" xfId="3893"/>
    <cellStyle name="Entrada 2 4 5 9 2" xfId="3894"/>
    <cellStyle name="Entrada 2 4 6" xfId="3895"/>
    <cellStyle name="Entrada 2 4 6 10" xfId="3896"/>
    <cellStyle name="Entrada 2 4 6 10 2" xfId="3897"/>
    <cellStyle name="Entrada 2 4 6 11" xfId="3898"/>
    <cellStyle name="Entrada 2 4 6 11 2" xfId="3899"/>
    <cellStyle name="Entrada 2 4 6 12" xfId="3900"/>
    <cellStyle name="Entrada 2 4 6 12 2" xfId="3901"/>
    <cellStyle name="Entrada 2 4 6 13" xfId="3902"/>
    <cellStyle name="Entrada 2 4 6 13 2" xfId="3903"/>
    <cellStyle name="Entrada 2 4 6 14" xfId="3904"/>
    <cellStyle name="Entrada 2 4 6 2" xfId="3905"/>
    <cellStyle name="Entrada 2 4 6 2 2" xfId="3906"/>
    <cellStyle name="Entrada 2 4 6 3" xfId="3907"/>
    <cellStyle name="Entrada 2 4 6 3 2" xfId="3908"/>
    <cellStyle name="Entrada 2 4 6 4" xfId="3909"/>
    <cellStyle name="Entrada 2 4 6 4 2" xfId="3910"/>
    <cellStyle name="Entrada 2 4 6 5" xfId="3911"/>
    <cellStyle name="Entrada 2 4 6 5 2" xfId="3912"/>
    <cellStyle name="Entrada 2 4 6 6" xfId="3913"/>
    <cellStyle name="Entrada 2 4 6 6 2" xfId="3914"/>
    <cellStyle name="Entrada 2 4 6 7" xfId="3915"/>
    <cellStyle name="Entrada 2 4 6 7 2" xfId="3916"/>
    <cellStyle name="Entrada 2 4 6 8" xfId="3917"/>
    <cellStyle name="Entrada 2 4 6 8 2" xfId="3918"/>
    <cellStyle name="Entrada 2 4 6 9" xfId="3919"/>
    <cellStyle name="Entrada 2 4 6 9 2" xfId="3920"/>
    <cellStyle name="Entrada 2 4 7" xfId="3921"/>
    <cellStyle name="Entrada 2 4 7 10" xfId="3922"/>
    <cellStyle name="Entrada 2 4 7 10 2" xfId="3923"/>
    <cellStyle name="Entrada 2 4 7 11" xfId="3924"/>
    <cellStyle name="Entrada 2 4 7 11 2" xfId="3925"/>
    <cellStyle name="Entrada 2 4 7 12" xfId="3926"/>
    <cellStyle name="Entrada 2 4 7 12 2" xfId="3927"/>
    <cellStyle name="Entrada 2 4 7 13" xfId="3928"/>
    <cellStyle name="Entrada 2 4 7 13 2" xfId="3929"/>
    <cellStyle name="Entrada 2 4 7 14" xfId="3930"/>
    <cellStyle name="Entrada 2 4 7 2" xfId="3931"/>
    <cellStyle name="Entrada 2 4 7 2 2" xfId="3932"/>
    <cellStyle name="Entrada 2 4 7 3" xfId="3933"/>
    <cellStyle name="Entrada 2 4 7 3 2" xfId="3934"/>
    <cellStyle name="Entrada 2 4 7 4" xfId="3935"/>
    <cellStyle name="Entrada 2 4 7 4 2" xfId="3936"/>
    <cellStyle name="Entrada 2 4 7 5" xfId="3937"/>
    <cellStyle name="Entrada 2 4 7 5 2" xfId="3938"/>
    <cellStyle name="Entrada 2 4 7 6" xfId="3939"/>
    <cellStyle name="Entrada 2 4 7 6 2" xfId="3940"/>
    <cellStyle name="Entrada 2 4 7 7" xfId="3941"/>
    <cellStyle name="Entrada 2 4 7 7 2" xfId="3942"/>
    <cellStyle name="Entrada 2 4 7 8" xfId="3943"/>
    <cellStyle name="Entrada 2 4 7 8 2" xfId="3944"/>
    <cellStyle name="Entrada 2 4 7 9" xfId="3945"/>
    <cellStyle name="Entrada 2 4 7 9 2" xfId="3946"/>
    <cellStyle name="Entrada 2 4 8" xfId="3947"/>
    <cellStyle name="Entrada 2 4 8 2" xfId="3948"/>
    <cellStyle name="Entrada 2 4 9" xfId="3949"/>
    <cellStyle name="Entrada 2 4 9 2" xfId="3950"/>
    <cellStyle name="Entrada 2 5" xfId="3951"/>
    <cellStyle name="Entrada 2 5 10" xfId="3952"/>
    <cellStyle name="Entrada 2 5 10 2" xfId="3953"/>
    <cellStyle name="Entrada 2 5 11" xfId="3954"/>
    <cellStyle name="Entrada 2 5 11 2" xfId="3955"/>
    <cellStyle name="Entrada 2 5 12" xfId="3956"/>
    <cellStyle name="Entrada 2 5 12 2" xfId="3957"/>
    <cellStyle name="Entrada 2 5 13" xfId="3958"/>
    <cellStyle name="Entrada 2 5 13 2" xfId="3959"/>
    <cellStyle name="Entrada 2 5 14" xfId="3960"/>
    <cellStyle name="Entrada 2 5 14 2" xfId="3961"/>
    <cellStyle name="Entrada 2 5 15" xfId="3962"/>
    <cellStyle name="Entrada 2 5 15 2" xfId="3963"/>
    <cellStyle name="Entrada 2 5 16" xfId="3964"/>
    <cellStyle name="Entrada 2 5 16 2" xfId="3965"/>
    <cellStyle name="Entrada 2 5 17" xfId="3966"/>
    <cellStyle name="Entrada 2 5 17 2" xfId="3967"/>
    <cellStyle name="Entrada 2 5 18" xfId="3968"/>
    <cellStyle name="Entrada 2 5 18 2" xfId="3969"/>
    <cellStyle name="Entrada 2 5 19" xfId="3970"/>
    <cellStyle name="Entrada 2 5 19 2" xfId="3971"/>
    <cellStyle name="Entrada 2 5 2" xfId="3972"/>
    <cellStyle name="Entrada 2 5 2 10" xfId="3973"/>
    <cellStyle name="Entrada 2 5 2 10 2" xfId="3974"/>
    <cellStyle name="Entrada 2 5 2 11" xfId="3975"/>
    <cellStyle name="Entrada 2 5 2 11 2" xfId="3976"/>
    <cellStyle name="Entrada 2 5 2 12" xfId="3977"/>
    <cellStyle name="Entrada 2 5 2 12 2" xfId="3978"/>
    <cellStyle name="Entrada 2 5 2 13" xfId="3979"/>
    <cellStyle name="Entrada 2 5 2 13 2" xfId="3980"/>
    <cellStyle name="Entrada 2 5 2 14" xfId="3981"/>
    <cellStyle name="Entrada 2 5 2 14 2" xfId="3982"/>
    <cellStyle name="Entrada 2 5 2 15" xfId="3983"/>
    <cellStyle name="Entrada 2 5 2 15 2" xfId="3984"/>
    <cellStyle name="Entrada 2 5 2 16" xfId="3985"/>
    <cellStyle name="Entrada 2 5 2 2" xfId="3986"/>
    <cellStyle name="Entrada 2 5 2 2 10" xfId="3987"/>
    <cellStyle name="Entrada 2 5 2 2 10 2" xfId="3988"/>
    <cellStyle name="Entrada 2 5 2 2 11" xfId="3989"/>
    <cellStyle name="Entrada 2 5 2 2 11 2" xfId="3990"/>
    <cellStyle name="Entrada 2 5 2 2 12" xfId="3991"/>
    <cellStyle name="Entrada 2 5 2 2 12 2" xfId="3992"/>
    <cellStyle name="Entrada 2 5 2 2 13" xfId="3993"/>
    <cellStyle name="Entrada 2 5 2 2 13 2" xfId="3994"/>
    <cellStyle name="Entrada 2 5 2 2 14" xfId="3995"/>
    <cellStyle name="Entrada 2 5 2 2 2" xfId="3996"/>
    <cellStyle name="Entrada 2 5 2 2 2 2" xfId="3997"/>
    <cellStyle name="Entrada 2 5 2 2 3" xfId="3998"/>
    <cellStyle name="Entrada 2 5 2 2 3 2" xfId="3999"/>
    <cellStyle name="Entrada 2 5 2 2 4" xfId="4000"/>
    <cellStyle name="Entrada 2 5 2 2 4 2" xfId="4001"/>
    <cellStyle name="Entrada 2 5 2 2 5" xfId="4002"/>
    <cellStyle name="Entrada 2 5 2 2 5 2" xfId="4003"/>
    <cellStyle name="Entrada 2 5 2 2 6" xfId="4004"/>
    <cellStyle name="Entrada 2 5 2 2 6 2" xfId="4005"/>
    <cellStyle name="Entrada 2 5 2 2 7" xfId="4006"/>
    <cellStyle name="Entrada 2 5 2 2 7 2" xfId="4007"/>
    <cellStyle name="Entrada 2 5 2 2 8" xfId="4008"/>
    <cellStyle name="Entrada 2 5 2 2 8 2" xfId="4009"/>
    <cellStyle name="Entrada 2 5 2 2 9" xfId="4010"/>
    <cellStyle name="Entrada 2 5 2 2 9 2" xfId="4011"/>
    <cellStyle name="Entrada 2 5 2 3" xfId="4012"/>
    <cellStyle name="Entrada 2 5 2 3 10" xfId="4013"/>
    <cellStyle name="Entrada 2 5 2 3 10 2" xfId="4014"/>
    <cellStyle name="Entrada 2 5 2 3 11" xfId="4015"/>
    <cellStyle name="Entrada 2 5 2 3 11 2" xfId="4016"/>
    <cellStyle name="Entrada 2 5 2 3 12" xfId="4017"/>
    <cellStyle name="Entrada 2 5 2 3 12 2" xfId="4018"/>
    <cellStyle name="Entrada 2 5 2 3 13" xfId="4019"/>
    <cellStyle name="Entrada 2 5 2 3 13 2" xfId="4020"/>
    <cellStyle name="Entrada 2 5 2 3 14" xfId="4021"/>
    <cellStyle name="Entrada 2 5 2 3 2" xfId="4022"/>
    <cellStyle name="Entrada 2 5 2 3 2 2" xfId="4023"/>
    <cellStyle name="Entrada 2 5 2 3 3" xfId="4024"/>
    <cellStyle name="Entrada 2 5 2 3 3 2" xfId="4025"/>
    <cellStyle name="Entrada 2 5 2 3 4" xfId="4026"/>
    <cellStyle name="Entrada 2 5 2 3 4 2" xfId="4027"/>
    <cellStyle name="Entrada 2 5 2 3 5" xfId="4028"/>
    <cellStyle name="Entrada 2 5 2 3 5 2" xfId="4029"/>
    <cellStyle name="Entrada 2 5 2 3 6" xfId="4030"/>
    <cellStyle name="Entrada 2 5 2 3 6 2" xfId="4031"/>
    <cellStyle name="Entrada 2 5 2 3 7" xfId="4032"/>
    <cellStyle name="Entrada 2 5 2 3 7 2" xfId="4033"/>
    <cellStyle name="Entrada 2 5 2 3 8" xfId="4034"/>
    <cellStyle name="Entrada 2 5 2 3 8 2" xfId="4035"/>
    <cellStyle name="Entrada 2 5 2 3 9" xfId="4036"/>
    <cellStyle name="Entrada 2 5 2 3 9 2" xfId="4037"/>
    <cellStyle name="Entrada 2 5 2 4" xfId="4038"/>
    <cellStyle name="Entrada 2 5 2 4 2" xfId="4039"/>
    <cellStyle name="Entrada 2 5 2 5" xfId="4040"/>
    <cellStyle name="Entrada 2 5 2 5 2" xfId="4041"/>
    <cellStyle name="Entrada 2 5 2 6" xfId="4042"/>
    <cellStyle name="Entrada 2 5 2 6 2" xfId="4043"/>
    <cellStyle name="Entrada 2 5 2 7" xfId="4044"/>
    <cellStyle name="Entrada 2 5 2 7 2" xfId="4045"/>
    <cellStyle name="Entrada 2 5 2 8" xfId="4046"/>
    <cellStyle name="Entrada 2 5 2 8 2" xfId="4047"/>
    <cellStyle name="Entrada 2 5 2 9" xfId="4048"/>
    <cellStyle name="Entrada 2 5 2 9 2" xfId="4049"/>
    <cellStyle name="Entrada 2 5 20" xfId="4050"/>
    <cellStyle name="Entrada 2 5 3" xfId="4051"/>
    <cellStyle name="Entrada 2 5 3 10" xfId="4052"/>
    <cellStyle name="Entrada 2 5 3 10 2" xfId="4053"/>
    <cellStyle name="Entrada 2 5 3 11" xfId="4054"/>
    <cellStyle name="Entrada 2 5 3 11 2" xfId="4055"/>
    <cellStyle name="Entrada 2 5 3 12" xfId="4056"/>
    <cellStyle name="Entrada 2 5 3 12 2" xfId="4057"/>
    <cellStyle name="Entrada 2 5 3 13" xfId="4058"/>
    <cellStyle name="Entrada 2 5 3 13 2" xfId="4059"/>
    <cellStyle name="Entrada 2 5 3 14" xfId="4060"/>
    <cellStyle name="Entrada 2 5 3 14 2" xfId="4061"/>
    <cellStyle name="Entrada 2 5 3 15" xfId="4062"/>
    <cellStyle name="Entrada 2 5 3 15 2" xfId="4063"/>
    <cellStyle name="Entrada 2 5 3 16" xfId="4064"/>
    <cellStyle name="Entrada 2 5 3 2" xfId="4065"/>
    <cellStyle name="Entrada 2 5 3 2 10" xfId="4066"/>
    <cellStyle name="Entrada 2 5 3 2 10 2" xfId="4067"/>
    <cellStyle name="Entrada 2 5 3 2 11" xfId="4068"/>
    <cellStyle name="Entrada 2 5 3 2 11 2" xfId="4069"/>
    <cellStyle name="Entrada 2 5 3 2 12" xfId="4070"/>
    <cellStyle name="Entrada 2 5 3 2 12 2" xfId="4071"/>
    <cellStyle name="Entrada 2 5 3 2 13" xfId="4072"/>
    <cellStyle name="Entrada 2 5 3 2 13 2" xfId="4073"/>
    <cellStyle name="Entrada 2 5 3 2 14" xfId="4074"/>
    <cellStyle name="Entrada 2 5 3 2 2" xfId="4075"/>
    <cellStyle name="Entrada 2 5 3 2 2 2" xfId="4076"/>
    <cellStyle name="Entrada 2 5 3 2 3" xfId="4077"/>
    <cellStyle name="Entrada 2 5 3 2 3 2" xfId="4078"/>
    <cellStyle name="Entrada 2 5 3 2 4" xfId="4079"/>
    <cellStyle name="Entrada 2 5 3 2 4 2" xfId="4080"/>
    <cellStyle name="Entrada 2 5 3 2 5" xfId="4081"/>
    <cellStyle name="Entrada 2 5 3 2 5 2" xfId="4082"/>
    <cellStyle name="Entrada 2 5 3 2 6" xfId="4083"/>
    <cellStyle name="Entrada 2 5 3 2 6 2" xfId="4084"/>
    <cellStyle name="Entrada 2 5 3 2 7" xfId="4085"/>
    <cellStyle name="Entrada 2 5 3 2 7 2" xfId="4086"/>
    <cellStyle name="Entrada 2 5 3 2 8" xfId="4087"/>
    <cellStyle name="Entrada 2 5 3 2 8 2" xfId="4088"/>
    <cellStyle name="Entrada 2 5 3 2 9" xfId="4089"/>
    <cellStyle name="Entrada 2 5 3 2 9 2" xfId="4090"/>
    <cellStyle name="Entrada 2 5 3 3" xfId="4091"/>
    <cellStyle name="Entrada 2 5 3 3 10" xfId="4092"/>
    <cellStyle name="Entrada 2 5 3 3 10 2" xfId="4093"/>
    <cellStyle name="Entrada 2 5 3 3 11" xfId="4094"/>
    <cellStyle name="Entrada 2 5 3 3 11 2" xfId="4095"/>
    <cellStyle name="Entrada 2 5 3 3 12" xfId="4096"/>
    <cellStyle name="Entrada 2 5 3 3 12 2" xfId="4097"/>
    <cellStyle name="Entrada 2 5 3 3 13" xfId="4098"/>
    <cellStyle name="Entrada 2 5 3 3 13 2" xfId="4099"/>
    <cellStyle name="Entrada 2 5 3 3 14" xfId="4100"/>
    <cellStyle name="Entrada 2 5 3 3 2" xfId="4101"/>
    <cellStyle name="Entrada 2 5 3 3 2 2" xfId="4102"/>
    <cellStyle name="Entrada 2 5 3 3 3" xfId="4103"/>
    <cellStyle name="Entrada 2 5 3 3 3 2" xfId="4104"/>
    <cellStyle name="Entrada 2 5 3 3 4" xfId="4105"/>
    <cellStyle name="Entrada 2 5 3 3 4 2" xfId="4106"/>
    <cellStyle name="Entrada 2 5 3 3 5" xfId="4107"/>
    <cellStyle name="Entrada 2 5 3 3 5 2" xfId="4108"/>
    <cellStyle name="Entrada 2 5 3 3 6" xfId="4109"/>
    <cellStyle name="Entrada 2 5 3 3 6 2" xfId="4110"/>
    <cellStyle name="Entrada 2 5 3 3 7" xfId="4111"/>
    <cellStyle name="Entrada 2 5 3 3 7 2" xfId="4112"/>
    <cellStyle name="Entrada 2 5 3 3 8" xfId="4113"/>
    <cellStyle name="Entrada 2 5 3 3 8 2" xfId="4114"/>
    <cellStyle name="Entrada 2 5 3 3 9" xfId="4115"/>
    <cellStyle name="Entrada 2 5 3 3 9 2" xfId="4116"/>
    <cellStyle name="Entrada 2 5 3 4" xfId="4117"/>
    <cellStyle name="Entrada 2 5 3 4 2" xfId="4118"/>
    <cellStyle name="Entrada 2 5 3 5" xfId="4119"/>
    <cellStyle name="Entrada 2 5 3 5 2" xfId="4120"/>
    <cellStyle name="Entrada 2 5 3 6" xfId="4121"/>
    <cellStyle name="Entrada 2 5 3 6 2" xfId="4122"/>
    <cellStyle name="Entrada 2 5 3 7" xfId="4123"/>
    <cellStyle name="Entrada 2 5 3 7 2" xfId="4124"/>
    <cellStyle name="Entrada 2 5 3 8" xfId="4125"/>
    <cellStyle name="Entrada 2 5 3 8 2" xfId="4126"/>
    <cellStyle name="Entrada 2 5 3 9" xfId="4127"/>
    <cellStyle name="Entrada 2 5 3 9 2" xfId="4128"/>
    <cellStyle name="Entrada 2 5 4" xfId="4129"/>
    <cellStyle name="Entrada 2 5 4 10" xfId="4130"/>
    <cellStyle name="Entrada 2 5 4 10 2" xfId="4131"/>
    <cellStyle name="Entrada 2 5 4 11" xfId="4132"/>
    <cellStyle name="Entrada 2 5 4 11 2" xfId="4133"/>
    <cellStyle name="Entrada 2 5 4 12" xfId="4134"/>
    <cellStyle name="Entrada 2 5 4 12 2" xfId="4135"/>
    <cellStyle name="Entrada 2 5 4 13" xfId="4136"/>
    <cellStyle name="Entrada 2 5 4 13 2" xfId="4137"/>
    <cellStyle name="Entrada 2 5 4 14" xfId="4138"/>
    <cellStyle name="Entrada 2 5 4 14 2" xfId="4139"/>
    <cellStyle name="Entrada 2 5 4 15" xfId="4140"/>
    <cellStyle name="Entrada 2 5 4 15 2" xfId="4141"/>
    <cellStyle name="Entrada 2 5 4 16" xfId="4142"/>
    <cellStyle name="Entrada 2 5 4 2" xfId="4143"/>
    <cellStyle name="Entrada 2 5 4 2 10" xfId="4144"/>
    <cellStyle name="Entrada 2 5 4 2 10 2" xfId="4145"/>
    <cellStyle name="Entrada 2 5 4 2 11" xfId="4146"/>
    <cellStyle name="Entrada 2 5 4 2 11 2" xfId="4147"/>
    <cellStyle name="Entrada 2 5 4 2 12" xfId="4148"/>
    <cellStyle name="Entrada 2 5 4 2 12 2" xfId="4149"/>
    <cellStyle name="Entrada 2 5 4 2 13" xfId="4150"/>
    <cellStyle name="Entrada 2 5 4 2 13 2" xfId="4151"/>
    <cellStyle name="Entrada 2 5 4 2 14" xfId="4152"/>
    <cellStyle name="Entrada 2 5 4 2 2" xfId="4153"/>
    <cellStyle name="Entrada 2 5 4 2 2 2" xfId="4154"/>
    <cellStyle name="Entrada 2 5 4 2 3" xfId="4155"/>
    <cellStyle name="Entrada 2 5 4 2 3 2" xfId="4156"/>
    <cellStyle name="Entrada 2 5 4 2 4" xfId="4157"/>
    <cellStyle name="Entrada 2 5 4 2 4 2" xfId="4158"/>
    <cellStyle name="Entrada 2 5 4 2 5" xfId="4159"/>
    <cellStyle name="Entrada 2 5 4 2 5 2" xfId="4160"/>
    <cellStyle name="Entrada 2 5 4 2 6" xfId="4161"/>
    <cellStyle name="Entrada 2 5 4 2 6 2" xfId="4162"/>
    <cellStyle name="Entrada 2 5 4 2 7" xfId="4163"/>
    <cellStyle name="Entrada 2 5 4 2 7 2" xfId="4164"/>
    <cellStyle name="Entrada 2 5 4 2 8" xfId="4165"/>
    <cellStyle name="Entrada 2 5 4 2 8 2" xfId="4166"/>
    <cellStyle name="Entrada 2 5 4 2 9" xfId="4167"/>
    <cellStyle name="Entrada 2 5 4 2 9 2" xfId="4168"/>
    <cellStyle name="Entrada 2 5 4 3" xfId="4169"/>
    <cellStyle name="Entrada 2 5 4 3 10" xfId="4170"/>
    <cellStyle name="Entrada 2 5 4 3 10 2" xfId="4171"/>
    <cellStyle name="Entrada 2 5 4 3 11" xfId="4172"/>
    <cellStyle name="Entrada 2 5 4 3 11 2" xfId="4173"/>
    <cellStyle name="Entrada 2 5 4 3 12" xfId="4174"/>
    <cellStyle name="Entrada 2 5 4 3 12 2" xfId="4175"/>
    <cellStyle name="Entrada 2 5 4 3 13" xfId="4176"/>
    <cellStyle name="Entrada 2 5 4 3 13 2" xfId="4177"/>
    <cellStyle name="Entrada 2 5 4 3 14" xfId="4178"/>
    <cellStyle name="Entrada 2 5 4 3 2" xfId="4179"/>
    <cellStyle name="Entrada 2 5 4 3 2 2" xfId="4180"/>
    <cellStyle name="Entrada 2 5 4 3 3" xfId="4181"/>
    <cellStyle name="Entrada 2 5 4 3 3 2" xfId="4182"/>
    <cellStyle name="Entrada 2 5 4 3 4" xfId="4183"/>
    <cellStyle name="Entrada 2 5 4 3 4 2" xfId="4184"/>
    <cellStyle name="Entrada 2 5 4 3 5" xfId="4185"/>
    <cellStyle name="Entrada 2 5 4 3 5 2" xfId="4186"/>
    <cellStyle name="Entrada 2 5 4 3 6" xfId="4187"/>
    <cellStyle name="Entrada 2 5 4 3 6 2" xfId="4188"/>
    <cellStyle name="Entrada 2 5 4 3 7" xfId="4189"/>
    <cellStyle name="Entrada 2 5 4 3 7 2" xfId="4190"/>
    <cellStyle name="Entrada 2 5 4 3 8" xfId="4191"/>
    <cellStyle name="Entrada 2 5 4 3 8 2" xfId="4192"/>
    <cellStyle name="Entrada 2 5 4 3 9" xfId="4193"/>
    <cellStyle name="Entrada 2 5 4 3 9 2" xfId="4194"/>
    <cellStyle name="Entrada 2 5 4 4" xfId="4195"/>
    <cellStyle name="Entrada 2 5 4 4 2" xfId="4196"/>
    <cellStyle name="Entrada 2 5 4 5" xfId="4197"/>
    <cellStyle name="Entrada 2 5 4 5 2" xfId="4198"/>
    <cellStyle name="Entrada 2 5 4 6" xfId="4199"/>
    <cellStyle name="Entrada 2 5 4 6 2" xfId="4200"/>
    <cellStyle name="Entrada 2 5 4 7" xfId="4201"/>
    <cellStyle name="Entrada 2 5 4 7 2" xfId="4202"/>
    <cellStyle name="Entrada 2 5 4 8" xfId="4203"/>
    <cellStyle name="Entrada 2 5 4 8 2" xfId="4204"/>
    <cellStyle name="Entrada 2 5 4 9" xfId="4205"/>
    <cellStyle name="Entrada 2 5 4 9 2" xfId="4206"/>
    <cellStyle name="Entrada 2 5 5" xfId="4207"/>
    <cellStyle name="Entrada 2 5 5 10" xfId="4208"/>
    <cellStyle name="Entrada 2 5 5 10 2" xfId="4209"/>
    <cellStyle name="Entrada 2 5 5 11" xfId="4210"/>
    <cellStyle name="Entrada 2 5 5 11 2" xfId="4211"/>
    <cellStyle name="Entrada 2 5 5 12" xfId="4212"/>
    <cellStyle name="Entrada 2 5 5 12 2" xfId="4213"/>
    <cellStyle name="Entrada 2 5 5 13" xfId="4214"/>
    <cellStyle name="Entrada 2 5 5 13 2" xfId="4215"/>
    <cellStyle name="Entrada 2 5 5 14" xfId="4216"/>
    <cellStyle name="Entrada 2 5 5 14 2" xfId="4217"/>
    <cellStyle name="Entrada 2 5 5 15" xfId="4218"/>
    <cellStyle name="Entrada 2 5 5 15 2" xfId="4219"/>
    <cellStyle name="Entrada 2 5 5 16" xfId="4220"/>
    <cellStyle name="Entrada 2 5 5 2" xfId="4221"/>
    <cellStyle name="Entrada 2 5 5 2 10" xfId="4222"/>
    <cellStyle name="Entrada 2 5 5 2 10 2" xfId="4223"/>
    <cellStyle name="Entrada 2 5 5 2 11" xfId="4224"/>
    <cellStyle name="Entrada 2 5 5 2 11 2" xfId="4225"/>
    <cellStyle name="Entrada 2 5 5 2 12" xfId="4226"/>
    <cellStyle name="Entrada 2 5 5 2 12 2" xfId="4227"/>
    <cellStyle name="Entrada 2 5 5 2 13" xfId="4228"/>
    <cellStyle name="Entrada 2 5 5 2 13 2" xfId="4229"/>
    <cellStyle name="Entrada 2 5 5 2 14" xfId="4230"/>
    <cellStyle name="Entrada 2 5 5 2 2" xfId="4231"/>
    <cellStyle name="Entrada 2 5 5 2 2 2" xfId="4232"/>
    <cellStyle name="Entrada 2 5 5 2 3" xfId="4233"/>
    <cellStyle name="Entrada 2 5 5 2 3 2" xfId="4234"/>
    <cellStyle name="Entrada 2 5 5 2 4" xfId="4235"/>
    <cellStyle name="Entrada 2 5 5 2 4 2" xfId="4236"/>
    <cellStyle name="Entrada 2 5 5 2 5" xfId="4237"/>
    <cellStyle name="Entrada 2 5 5 2 5 2" xfId="4238"/>
    <cellStyle name="Entrada 2 5 5 2 6" xfId="4239"/>
    <cellStyle name="Entrada 2 5 5 2 6 2" xfId="4240"/>
    <cellStyle name="Entrada 2 5 5 2 7" xfId="4241"/>
    <cellStyle name="Entrada 2 5 5 2 7 2" xfId="4242"/>
    <cellStyle name="Entrada 2 5 5 2 8" xfId="4243"/>
    <cellStyle name="Entrada 2 5 5 2 8 2" xfId="4244"/>
    <cellStyle name="Entrada 2 5 5 2 9" xfId="4245"/>
    <cellStyle name="Entrada 2 5 5 2 9 2" xfId="4246"/>
    <cellStyle name="Entrada 2 5 5 3" xfId="4247"/>
    <cellStyle name="Entrada 2 5 5 3 10" xfId="4248"/>
    <cellStyle name="Entrada 2 5 5 3 10 2" xfId="4249"/>
    <cellStyle name="Entrada 2 5 5 3 11" xfId="4250"/>
    <cellStyle name="Entrada 2 5 5 3 11 2" xfId="4251"/>
    <cellStyle name="Entrada 2 5 5 3 12" xfId="4252"/>
    <cellStyle name="Entrada 2 5 5 3 12 2" xfId="4253"/>
    <cellStyle name="Entrada 2 5 5 3 13" xfId="4254"/>
    <cellStyle name="Entrada 2 5 5 3 13 2" xfId="4255"/>
    <cellStyle name="Entrada 2 5 5 3 14" xfId="4256"/>
    <cellStyle name="Entrada 2 5 5 3 2" xfId="4257"/>
    <cellStyle name="Entrada 2 5 5 3 2 2" xfId="4258"/>
    <cellStyle name="Entrada 2 5 5 3 3" xfId="4259"/>
    <cellStyle name="Entrada 2 5 5 3 3 2" xfId="4260"/>
    <cellStyle name="Entrada 2 5 5 3 4" xfId="4261"/>
    <cellStyle name="Entrada 2 5 5 3 4 2" xfId="4262"/>
    <cellStyle name="Entrada 2 5 5 3 5" xfId="4263"/>
    <cellStyle name="Entrada 2 5 5 3 5 2" xfId="4264"/>
    <cellStyle name="Entrada 2 5 5 3 6" xfId="4265"/>
    <cellStyle name="Entrada 2 5 5 3 6 2" xfId="4266"/>
    <cellStyle name="Entrada 2 5 5 3 7" xfId="4267"/>
    <cellStyle name="Entrada 2 5 5 3 7 2" xfId="4268"/>
    <cellStyle name="Entrada 2 5 5 3 8" xfId="4269"/>
    <cellStyle name="Entrada 2 5 5 3 8 2" xfId="4270"/>
    <cellStyle name="Entrada 2 5 5 3 9" xfId="4271"/>
    <cellStyle name="Entrada 2 5 5 3 9 2" xfId="4272"/>
    <cellStyle name="Entrada 2 5 5 4" xfId="4273"/>
    <cellStyle name="Entrada 2 5 5 4 2" xfId="4274"/>
    <cellStyle name="Entrada 2 5 5 5" xfId="4275"/>
    <cellStyle name="Entrada 2 5 5 5 2" xfId="4276"/>
    <cellStyle name="Entrada 2 5 5 6" xfId="4277"/>
    <cellStyle name="Entrada 2 5 5 6 2" xfId="4278"/>
    <cellStyle name="Entrada 2 5 5 7" xfId="4279"/>
    <cellStyle name="Entrada 2 5 5 7 2" xfId="4280"/>
    <cellStyle name="Entrada 2 5 5 8" xfId="4281"/>
    <cellStyle name="Entrada 2 5 5 8 2" xfId="4282"/>
    <cellStyle name="Entrada 2 5 5 9" xfId="4283"/>
    <cellStyle name="Entrada 2 5 5 9 2" xfId="4284"/>
    <cellStyle name="Entrada 2 5 6" xfId="4285"/>
    <cellStyle name="Entrada 2 5 6 10" xfId="4286"/>
    <cellStyle name="Entrada 2 5 6 10 2" xfId="4287"/>
    <cellStyle name="Entrada 2 5 6 11" xfId="4288"/>
    <cellStyle name="Entrada 2 5 6 11 2" xfId="4289"/>
    <cellStyle name="Entrada 2 5 6 12" xfId="4290"/>
    <cellStyle name="Entrada 2 5 6 12 2" xfId="4291"/>
    <cellStyle name="Entrada 2 5 6 13" xfId="4292"/>
    <cellStyle name="Entrada 2 5 6 13 2" xfId="4293"/>
    <cellStyle name="Entrada 2 5 6 14" xfId="4294"/>
    <cellStyle name="Entrada 2 5 6 2" xfId="4295"/>
    <cellStyle name="Entrada 2 5 6 2 2" xfId="4296"/>
    <cellStyle name="Entrada 2 5 6 3" xfId="4297"/>
    <cellStyle name="Entrada 2 5 6 3 2" xfId="4298"/>
    <cellStyle name="Entrada 2 5 6 4" xfId="4299"/>
    <cellStyle name="Entrada 2 5 6 4 2" xfId="4300"/>
    <cellStyle name="Entrada 2 5 6 5" xfId="4301"/>
    <cellStyle name="Entrada 2 5 6 5 2" xfId="4302"/>
    <cellStyle name="Entrada 2 5 6 6" xfId="4303"/>
    <cellStyle name="Entrada 2 5 6 6 2" xfId="4304"/>
    <cellStyle name="Entrada 2 5 6 7" xfId="4305"/>
    <cellStyle name="Entrada 2 5 6 7 2" xfId="4306"/>
    <cellStyle name="Entrada 2 5 6 8" xfId="4307"/>
    <cellStyle name="Entrada 2 5 6 8 2" xfId="4308"/>
    <cellStyle name="Entrada 2 5 6 9" xfId="4309"/>
    <cellStyle name="Entrada 2 5 6 9 2" xfId="4310"/>
    <cellStyle name="Entrada 2 5 7" xfId="4311"/>
    <cellStyle name="Entrada 2 5 7 10" xfId="4312"/>
    <cellStyle name="Entrada 2 5 7 10 2" xfId="4313"/>
    <cellStyle name="Entrada 2 5 7 11" xfId="4314"/>
    <cellStyle name="Entrada 2 5 7 11 2" xfId="4315"/>
    <cellStyle name="Entrada 2 5 7 12" xfId="4316"/>
    <cellStyle name="Entrada 2 5 7 12 2" xfId="4317"/>
    <cellStyle name="Entrada 2 5 7 13" xfId="4318"/>
    <cellStyle name="Entrada 2 5 7 13 2" xfId="4319"/>
    <cellStyle name="Entrada 2 5 7 14" xfId="4320"/>
    <cellStyle name="Entrada 2 5 7 2" xfId="4321"/>
    <cellStyle name="Entrada 2 5 7 2 2" xfId="4322"/>
    <cellStyle name="Entrada 2 5 7 3" xfId="4323"/>
    <cellStyle name="Entrada 2 5 7 3 2" xfId="4324"/>
    <cellStyle name="Entrada 2 5 7 4" xfId="4325"/>
    <cellStyle name="Entrada 2 5 7 4 2" xfId="4326"/>
    <cellStyle name="Entrada 2 5 7 5" xfId="4327"/>
    <cellStyle name="Entrada 2 5 7 5 2" xfId="4328"/>
    <cellStyle name="Entrada 2 5 7 6" xfId="4329"/>
    <cellStyle name="Entrada 2 5 7 6 2" xfId="4330"/>
    <cellStyle name="Entrada 2 5 7 7" xfId="4331"/>
    <cellStyle name="Entrada 2 5 7 7 2" xfId="4332"/>
    <cellStyle name="Entrada 2 5 7 8" xfId="4333"/>
    <cellStyle name="Entrada 2 5 7 8 2" xfId="4334"/>
    <cellStyle name="Entrada 2 5 7 9" xfId="4335"/>
    <cellStyle name="Entrada 2 5 7 9 2" xfId="4336"/>
    <cellStyle name="Entrada 2 5 8" xfId="4337"/>
    <cellStyle name="Entrada 2 5 8 2" xfId="4338"/>
    <cellStyle name="Entrada 2 5 9" xfId="4339"/>
    <cellStyle name="Entrada 2 5 9 2" xfId="4340"/>
    <cellStyle name="Entrada 2 6" xfId="4341"/>
    <cellStyle name="Entrada 2 6 10" xfId="4342"/>
    <cellStyle name="Entrada 2 6 10 2" xfId="4343"/>
    <cellStyle name="Entrada 2 6 11" xfId="4344"/>
    <cellStyle name="Entrada 2 6 11 2" xfId="4345"/>
    <cellStyle name="Entrada 2 6 12" xfId="4346"/>
    <cellStyle name="Entrada 2 6 12 2" xfId="4347"/>
    <cellStyle name="Entrada 2 6 13" xfId="4348"/>
    <cellStyle name="Entrada 2 6 13 2" xfId="4349"/>
    <cellStyle name="Entrada 2 6 14" xfId="4350"/>
    <cellStyle name="Entrada 2 6 14 2" xfId="4351"/>
    <cellStyle name="Entrada 2 6 15" xfId="4352"/>
    <cellStyle name="Entrada 2 6 15 2" xfId="4353"/>
    <cellStyle name="Entrada 2 6 16" xfId="4354"/>
    <cellStyle name="Entrada 2 6 16 2" xfId="4355"/>
    <cellStyle name="Entrada 2 6 17" xfId="4356"/>
    <cellStyle name="Entrada 2 6 17 2" xfId="4357"/>
    <cellStyle name="Entrada 2 6 18" xfId="4358"/>
    <cellStyle name="Entrada 2 6 18 2" xfId="4359"/>
    <cellStyle name="Entrada 2 6 19" xfId="4360"/>
    <cellStyle name="Entrada 2 6 19 2" xfId="4361"/>
    <cellStyle name="Entrada 2 6 2" xfId="4362"/>
    <cellStyle name="Entrada 2 6 2 10" xfId="4363"/>
    <cellStyle name="Entrada 2 6 2 10 2" xfId="4364"/>
    <cellStyle name="Entrada 2 6 2 11" xfId="4365"/>
    <cellStyle name="Entrada 2 6 2 11 2" xfId="4366"/>
    <cellStyle name="Entrada 2 6 2 12" xfId="4367"/>
    <cellStyle name="Entrada 2 6 2 12 2" xfId="4368"/>
    <cellStyle name="Entrada 2 6 2 13" xfId="4369"/>
    <cellStyle name="Entrada 2 6 2 13 2" xfId="4370"/>
    <cellStyle name="Entrada 2 6 2 14" xfId="4371"/>
    <cellStyle name="Entrada 2 6 2 14 2" xfId="4372"/>
    <cellStyle name="Entrada 2 6 2 15" xfId="4373"/>
    <cellStyle name="Entrada 2 6 2 15 2" xfId="4374"/>
    <cellStyle name="Entrada 2 6 2 16" xfId="4375"/>
    <cellStyle name="Entrada 2 6 2 2" xfId="4376"/>
    <cellStyle name="Entrada 2 6 2 2 10" xfId="4377"/>
    <cellStyle name="Entrada 2 6 2 2 10 2" xfId="4378"/>
    <cellStyle name="Entrada 2 6 2 2 11" xfId="4379"/>
    <cellStyle name="Entrada 2 6 2 2 11 2" xfId="4380"/>
    <cellStyle name="Entrada 2 6 2 2 12" xfId="4381"/>
    <cellStyle name="Entrada 2 6 2 2 12 2" xfId="4382"/>
    <cellStyle name="Entrada 2 6 2 2 13" xfId="4383"/>
    <cellStyle name="Entrada 2 6 2 2 13 2" xfId="4384"/>
    <cellStyle name="Entrada 2 6 2 2 14" xfId="4385"/>
    <cellStyle name="Entrada 2 6 2 2 2" xfId="4386"/>
    <cellStyle name="Entrada 2 6 2 2 2 2" xfId="4387"/>
    <cellStyle name="Entrada 2 6 2 2 3" xfId="4388"/>
    <cellStyle name="Entrada 2 6 2 2 3 2" xfId="4389"/>
    <cellStyle name="Entrada 2 6 2 2 4" xfId="4390"/>
    <cellStyle name="Entrada 2 6 2 2 4 2" xfId="4391"/>
    <cellStyle name="Entrada 2 6 2 2 5" xfId="4392"/>
    <cellStyle name="Entrada 2 6 2 2 5 2" xfId="4393"/>
    <cellStyle name="Entrada 2 6 2 2 6" xfId="4394"/>
    <cellStyle name="Entrada 2 6 2 2 6 2" xfId="4395"/>
    <cellStyle name="Entrada 2 6 2 2 7" xfId="4396"/>
    <cellStyle name="Entrada 2 6 2 2 7 2" xfId="4397"/>
    <cellStyle name="Entrada 2 6 2 2 8" xfId="4398"/>
    <cellStyle name="Entrada 2 6 2 2 8 2" xfId="4399"/>
    <cellStyle name="Entrada 2 6 2 2 9" xfId="4400"/>
    <cellStyle name="Entrada 2 6 2 2 9 2" xfId="4401"/>
    <cellStyle name="Entrada 2 6 2 3" xfId="4402"/>
    <cellStyle name="Entrada 2 6 2 3 10" xfId="4403"/>
    <cellStyle name="Entrada 2 6 2 3 10 2" xfId="4404"/>
    <cellStyle name="Entrada 2 6 2 3 11" xfId="4405"/>
    <cellStyle name="Entrada 2 6 2 3 11 2" xfId="4406"/>
    <cellStyle name="Entrada 2 6 2 3 12" xfId="4407"/>
    <cellStyle name="Entrada 2 6 2 3 12 2" xfId="4408"/>
    <cellStyle name="Entrada 2 6 2 3 13" xfId="4409"/>
    <cellStyle name="Entrada 2 6 2 3 13 2" xfId="4410"/>
    <cellStyle name="Entrada 2 6 2 3 14" xfId="4411"/>
    <cellStyle name="Entrada 2 6 2 3 2" xfId="4412"/>
    <cellStyle name="Entrada 2 6 2 3 2 2" xfId="4413"/>
    <cellStyle name="Entrada 2 6 2 3 3" xfId="4414"/>
    <cellStyle name="Entrada 2 6 2 3 3 2" xfId="4415"/>
    <cellStyle name="Entrada 2 6 2 3 4" xfId="4416"/>
    <cellStyle name="Entrada 2 6 2 3 4 2" xfId="4417"/>
    <cellStyle name="Entrada 2 6 2 3 5" xfId="4418"/>
    <cellStyle name="Entrada 2 6 2 3 5 2" xfId="4419"/>
    <cellStyle name="Entrada 2 6 2 3 6" xfId="4420"/>
    <cellStyle name="Entrada 2 6 2 3 6 2" xfId="4421"/>
    <cellStyle name="Entrada 2 6 2 3 7" xfId="4422"/>
    <cellStyle name="Entrada 2 6 2 3 7 2" xfId="4423"/>
    <cellStyle name="Entrada 2 6 2 3 8" xfId="4424"/>
    <cellStyle name="Entrada 2 6 2 3 8 2" xfId="4425"/>
    <cellStyle name="Entrada 2 6 2 3 9" xfId="4426"/>
    <cellStyle name="Entrada 2 6 2 3 9 2" xfId="4427"/>
    <cellStyle name="Entrada 2 6 2 4" xfId="4428"/>
    <cellStyle name="Entrada 2 6 2 4 2" xfId="4429"/>
    <cellStyle name="Entrada 2 6 2 5" xfId="4430"/>
    <cellStyle name="Entrada 2 6 2 5 2" xfId="4431"/>
    <cellStyle name="Entrada 2 6 2 6" xfId="4432"/>
    <cellStyle name="Entrada 2 6 2 6 2" xfId="4433"/>
    <cellStyle name="Entrada 2 6 2 7" xfId="4434"/>
    <cellStyle name="Entrada 2 6 2 7 2" xfId="4435"/>
    <cellStyle name="Entrada 2 6 2 8" xfId="4436"/>
    <cellStyle name="Entrada 2 6 2 8 2" xfId="4437"/>
    <cellStyle name="Entrada 2 6 2 9" xfId="4438"/>
    <cellStyle name="Entrada 2 6 2 9 2" xfId="4439"/>
    <cellStyle name="Entrada 2 6 20" xfId="4440"/>
    <cellStyle name="Entrada 2 6 3" xfId="4441"/>
    <cellStyle name="Entrada 2 6 3 10" xfId="4442"/>
    <cellStyle name="Entrada 2 6 3 10 2" xfId="4443"/>
    <cellStyle name="Entrada 2 6 3 11" xfId="4444"/>
    <cellStyle name="Entrada 2 6 3 11 2" xfId="4445"/>
    <cellStyle name="Entrada 2 6 3 12" xfId="4446"/>
    <cellStyle name="Entrada 2 6 3 12 2" xfId="4447"/>
    <cellStyle name="Entrada 2 6 3 13" xfId="4448"/>
    <cellStyle name="Entrada 2 6 3 13 2" xfId="4449"/>
    <cellStyle name="Entrada 2 6 3 14" xfId="4450"/>
    <cellStyle name="Entrada 2 6 3 14 2" xfId="4451"/>
    <cellStyle name="Entrada 2 6 3 15" xfId="4452"/>
    <cellStyle name="Entrada 2 6 3 15 2" xfId="4453"/>
    <cellStyle name="Entrada 2 6 3 16" xfId="4454"/>
    <cellStyle name="Entrada 2 6 3 2" xfId="4455"/>
    <cellStyle name="Entrada 2 6 3 2 10" xfId="4456"/>
    <cellStyle name="Entrada 2 6 3 2 10 2" xfId="4457"/>
    <cellStyle name="Entrada 2 6 3 2 11" xfId="4458"/>
    <cellStyle name="Entrada 2 6 3 2 11 2" xfId="4459"/>
    <cellStyle name="Entrada 2 6 3 2 12" xfId="4460"/>
    <cellStyle name="Entrada 2 6 3 2 12 2" xfId="4461"/>
    <cellStyle name="Entrada 2 6 3 2 13" xfId="4462"/>
    <cellStyle name="Entrada 2 6 3 2 13 2" xfId="4463"/>
    <cellStyle name="Entrada 2 6 3 2 14" xfId="4464"/>
    <cellStyle name="Entrada 2 6 3 2 2" xfId="4465"/>
    <cellStyle name="Entrada 2 6 3 2 2 2" xfId="4466"/>
    <cellStyle name="Entrada 2 6 3 2 3" xfId="4467"/>
    <cellStyle name="Entrada 2 6 3 2 3 2" xfId="4468"/>
    <cellStyle name="Entrada 2 6 3 2 4" xfId="4469"/>
    <cellStyle name="Entrada 2 6 3 2 4 2" xfId="4470"/>
    <cellStyle name="Entrada 2 6 3 2 5" xfId="4471"/>
    <cellStyle name="Entrada 2 6 3 2 5 2" xfId="4472"/>
    <cellStyle name="Entrada 2 6 3 2 6" xfId="4473"/>
    <cellStyle name="Entrada 2 6 3 2 6 2" xfId="4474"/>
    <cellStyle name="Entrada 2 6 3 2 7" xfId="4475"/>
    <cellStyle name="Entrada 2 6 3 2 7 2" xfId="4476"/>
    <cellStyle name="Entrada 2 6 3 2 8" xfId="4477"/>
    <cellStyle name="Entrada 2 6 3 2 8 2" xfId="4478"/>
    <cellStyle name="Entrada 2 6 3 2 9" xfId="4479"/>
    <cellStyle name="Entrada 2 6 3 2 9 2" xfId="4480"/>
    <cellStyle name="Entrada 2 6 3 3" xfId="4481"/>
    <cellStyle name="Entrada 2 6 3 3 10" xfId="4482"/>
    <cellStyle name="Entrada 2 6 3 3 10 2" xfId="4483"/>
    <cellStyle name="Entrada 2 6 3 3 11" xfId="4484"/>
    <cellStyle name="Entrada 2 6 3 3 11 2" xfId="4485"/>
    <cellStyle name="Entrada 2 6 3 3 12" xfId="4486"/>
    <cellStyle name="Entrada 2 6 3 3 12 2" xfId="4487"/>
    <cellStyle name="Entrada 2 6 3 3 13" xfId="4488"/>
    <cellStyle name="Entrada 2 6 3 3 13 2" xfId="4489"/>
    <cellStyle name="Entrada 2 6 3 3 14" xfId="4490"/>
    <cellStyle name="Entrada 2 6 3 3 2" xfId="4491"/>
    <cellStyle name="Entrada 2 6 3 3 2 2" xfId="4492"/>
    <cellStyle name="Entrada 2 6 3 3 3" xfId="4493"/>
    <cellStyle name="Entrada 2 6 3 3 3 2" xfId="4494"/>
    <cellStyle name="Entrada 2 6 3 3 4" xfId="4495"/>
    <cellStyle name="Entrada 2 6 3 3 4 2" xfId="4496"/>
    <cellStyle name="Entrada 2 6 3 3 5" xfId="4497"/>
    <cellStyle name="Entrada 2 6 3 3 5 2" xfId="4498"/>
    <cellStyle name="Entrada 2 6 3 3 6" xfId="4499"/>
    <cellStyle name="Entrada 2 6 3 3 6 2" xfId="4500"/>
    <cellStyle name="Entrada 2 6 3 3 7" xfId="4501"/>
    <cellStyle name="Entrada 2 6 3 3 7 2" xfId="4502"/>
    <cellStyle name="Entrada 2 6 3 3 8" xfId="4503"/>
    <cellStyle name="Entrada 2 6 3 3 8 2" xfId="4504"/>
    <cellStyle name="Entrada 2 6 3 3 9" xfId="4505"/>
    <cellStyle name="Entrada 2 6 3 3 9 2" xfId="4506"/>
    <cellStyle name="Entrada 2 6 3 4" xfId="4507"/>
    <cellStyle name="Entrada 2 6 3 4 2" xfId="4508"/>
    <cellStyle name="Entrada 2 6 3 5" xfId="4509"/>
    <cellStyle name="Entrada 2 6 3 5 2" xfId="4510"/>
    <cellStyle name="Entrada 2 6 3 6" xfId="4511"/>
    <cellStyle name="Entrada 2 6 3 6 2" xfId="4512"/>
    <cellStyle name="Entrada 2 6 3 7" xfId="4513"/>
    <cellStyle name="Entrada 2 6 3 7 2" xfId="4514"/>
    <cellStyle name="Entrada 2 6 3 8" xfId="4515"/>
    <cellStyle name="Entrada 2 6 3 8 2" xfId="4516"/>
    <cellStyle name="Entrada 2 6 3 9" xfId="4517"/>
    <cellStyle name="Entrada 2 6 3 9 2" xfId="4518"/>
    <cellStyle name="Entrada 2 6 4" xfId="4519"/>
    <cellStyle name="Entrada 2 6 4 10" xfId="4520"/>
    <cellStyle name="Entrada 2 6 4 10 2" xfId="4521"/>
    <cellStyle name="Entrada 2 6 4 11" xfId="4522"/>
    <cellStyle name="Entrada 2 6 4 11 2" xfId="4523"/>
    <cellStyle name="Entrada 2 6 4 12" xfId="4524"/>
    <cellStyle name="Entrada 2 6 4 12 2" xfId="4525"/>
    <cellStyle name="Entrada 2 6 4 13" xfId="4526"/>
    <cellStyle name="Entrada 2 6 4 13 2" xfId="4527"/>
    <cellStyle name="Entrada 2 6 4 14" xfId="4528"/>
    <cellStyle name="Entrada 2 6 4 14 2" xfId="4529"/>
    <cellStyle name="Entrada 2 6 4 15" xfId="4530"/>
    <cellStyle name="Entrada 2 6 4 15 2" xfId="4531"/>
    <cellStyle name="Entrada 2 6 4 16" xfId="4532"/>
    <cellStyle name="Entrada 2 6 4 2" xfId="4533"/>
    <cellStyle name="Entrada 2 6 4 2 10" xfId="4534"/>
    <cellStyle name="Entrada 2 6 4 2 10 2" xfId="4535"/>
    <cellStyle name="Entrada 2 6 4 2 11" xfId="4536"/>
    <cellStyle name="Entrada 2 6 4 2 11 2" xfId="4537"/>
    <cellStyle name="Entrada 2 6 4 2 12" xfId="4538"/>
    <cellStyle name="Entrada 2 6 4 2 12 2" xfId="4539"/>
    <cellStyle name="Entrada 2 6 4 2 13" xfId="4540"/>
    <cellStyle name="Entrada 2 6 4 2 13 2" xfId="4541"/>
    <cellStyle name="Entrada 2 6 4 2 14" xfId="4542"/>
    <cellStyle name="Entrada 2 6 4 2 2" xfId="4543"/>
    <cellStyle name="Entrada 2 6 4 2 2 2" xfId="4544"/>
    <cellStyle name="Entrada 2 6 4 2 3" xfId="4545"/>
    <cellStyle name="Entrada 2 6 4 2 3 2" xfId="4546"/>
    <cellStyle name="Entrada 2 6 4 2 4" xfId="4547"/>
    <cellStyle name="Entrada 2 6 4 2 4 2" xfId="4548"/>
    <cellStyle name="Entrada 2 6 4 2 5" xfId="4549"/>
    <cellStyle name="Entrada 2 6 4 2 5 2" xfId="4550"/>
    <cellStyle name="Entrada 2 6 4 2 6" xfId="4551"/>
    <cellStyle name="Entrada 2 6 4 2 6 2" xfId="4552"/>
    <cellStyle name="Entrada 2 6 4 2 7" xfId="4553"/>
    <cellStyle name="Entrada 2 6 4 2 7 2" xfId="4554"/>
    <cellStyle name="Entrada 2 6 4 2 8" xfId="4555"/>
    <cellStyle name="Entrada 2 6 4 2 8 2" xfId="4556"/>
    <cellStyle name="Entrada 2 6 4 2 9" xfId="4557"/>
    <cellStyle name="Entrada 2 6 4 2 9 2" xfId="4558"/>
    <cellStyle name="Entrada 2 6 4 3" xfId="4559"/>
    <cellStyle name="Entrada 2 6 4 3 10" xfId="4560"/>
    <cellStyle name="Entrada 2 6 4 3 10 2" xfId="4561"/>
    <cellStyle name="Entrada 2 6 4 3 11" xfId="4562"/>
    <cellStyle name="Entrada 2 6 4 3 11 2" xfId="4563"/>
    <cellStyle name="Entrada 2 6 4 3 12" xfId="4564"/>
    <cellStyle name="Entrada 2 6 4 3 12 2" xfId="4565"/>
    <cellStyle name="Entrada 2 6 4 3 13" xfId="4566"/>
    <cellStyle name="Entrada 2 6 4 3 13 2" xfId="4567"/>
    <cellStyle name="Entrada 2 6 4 3 14" xfId="4568"/>
    <cellStyle name="Entrada 2 6 4 3 2" xfId="4569"/>
    <cellStyle name="Entrada 2 6 4 3 2 2" xfId="4570"/>
    <cellStyle name="Entrada 2 6 4 3 3" xfId="4571"/>
    <cellStyle name="Entrada 2 6 4 3 3 2" xfId="4572"/>
    <cellStyle name="Entrada 2 6 4 3 4" xfId="4573"/>
    <cellStyle name="Entrada 2 6 4 3 4 2" xfId="4574"/>
    <cellStyle name="Entrada 2 6 4 3 5" xfId="4575"/>
    <cellStyle name="Entrada 2 6 4 3 5 2" xfId="4576"/>
    <cellStyle name="Entrada 2 6 4 3 6" xfId="4577"/>
    <cellStyle name="Entrada 2 6 4 3 6 2" xfId="4578"/>
    <cellStyle name="Entrada 2 6 4 3 7" xfId="4579"/>
    <cellStyle name="Entrada 2 6 4 3 7 2" xfId="4580"/>
    <cellStyle name="Entrada 2 6 4 3 8" xfId="4581"/>
    <cellStyle name="Entrada 2 6 4 3 8 2" xfId="4582"/>
    <cellStyle name="Entrada 2 6 4 3 9" xfId="4583"/>
    <cellStyle name="Entrada 2 6 4 3 9 2" xfId="4584"/>
    <cellStyle name="Entrada 2 6 4 4" xfId="4585"/>
    <cellStyle name="Entrada 2 6 4 4 2" xfId="4586"/>
    <cellStyle name="Entrada 2 6 4 5" xfId="4587"/>
    <cellStyle name="Entrada 2 6 4 5 2" xfId="4588"/>
    <cellStyle name="Entrada 2 6 4 6" xfId="4589"/>
    <cellStyle name="Entrada 2 6 4 6 2" xfId="4590"/>
    <cellStyle name="Entrada 2 6 4 7" xfId="4591"/>
    <cellStyle name="Entrada 2 6 4 7 2" xfId="4592"/>
    <cellStyle name="Entrada 2 6 4 8" xfId="4593"/>
    <cellStyle name="Entrada 2 6 4 8 2" xfId="4594"/>
    <cellStyle name="Entrada 2 6 4 9" xfId="4595"/>
    <cellStyle name="Entrada 2 6 4 9 2" xfId="4596"/>
    <cellStyle name="Entrada 2 6 5" xfId="4597"/>
    <cellStyle name="Entrada 2 6 5 10" xfId="4598"/>
    <cellStyle name="Entrada 2 6 5 10 2" xfId="4599"/>
    <cellStyle name="Entrada 2 6 5 11" xfId="4600"/>
    <cellStyle name="Entrada 2 6 5 11 2" xfId="4601"/>
    <cellStyle name="Entrada 2 6 5 12" xfId="4602"/>
    <cellStyle name="Entrada 2 6 5 12 2" xfId="4603"/>
    <cellStyle name="Entrada 2 6 5 13" xfId="4604"/>
    <cellStyle name="Entrada 2 6 5 13 2" xfId="4605"/>
    <cellStyle name="Entrada 2 6 5 14" xfId="4606"/>
    <cellStyle name="Entrada 2 6 5 14 2" xfId="4607"/>
    <cellStyle name="Entrada 2 6 5 15" xfId="4608"/>
    <cellStyle name="Entrada 2 6 5 15 2" xfId="4609"/>
    <cellStyle name="Entrada 2 6 5 16" xfId="4610"/>
    <cellStyle name="Entrada 2 6 5 2" xfId="4611"/>
    <cellStyle name="Entrada 2 6 5 2 10" xfId="4612"/>
    <cellStyle name="Entrada 2 6 5 2 10 2" xfId="4613"/>
    <cellStyle name="Entrada 2 6 5 2 11" xfId="4614"/>
    <cellStyle name="Entrada 2 6 5 2 11 2" xfId="4615"/>
    <cellStyle name="Entrada 2 6 5 2 12" xfId="4616"/>
    <cellStyle name="Entrada 2 6 5 2 12 2" xfId="4617"/>
    <cellStyle name="Entrada 2 6 5 2 13" xfId="4618"/>
    <cellStyle name="Entrada 2 6 5 2 13 2" xfId="4619"/>
    <cellStyle name="Entrada 2 6 5 2 14" xfId="4620"/>
    <cellStyle name="Entrada 2 6 5 2 2" xfId="4621"/>
    <cellStyle name="Entrada 2 6 5 2 2 2" xfId="4622"/>
    <cellStyle name="Entrada 2 6 5 2 3" xfId="4623"/>
    <cellStyle name="Entrada 2 6 5 2 3 2" xfId="4624"/>
    <cellStyle name="Entrada 2 6 5 2 4" xfId="4625"/>
    <cellStyle name="Entrada 2 6 5 2 4 2" xfId="4626"/>
    <cellStyle name="Entrada 2 6 5 2 5" xfId="4627"/>
    <cellStyle name="Entrada 2 6 5 2 5 2" xfId="4628"/>
    <cellStyle name="Entrada 2 6 5 2 6" xfId="4629"/>
    <cellStyle name="Entrada 2 6 5 2 6 2" xfId="4630"/>
    <cellStyle name="Entrada 2 6 5 2 7" xfId="4631"/>
    <cellStyle name="Entrada 2 6 5 2 7 2" xfId="4632"/>
    <cellStyle name="Entrada 2 6 5 2 8" xfId="4633"/>
    <cellStyle name="Entrada 2 6 5 2 8 2" xfId="4634"/>
    <cellStyle name="Entrada 2 6 5 2 9" xfId="4635"/>
    <cellStyle name="Entrada 2 6 5 2 9 2" xfId="4636"/>
    <cellStyle name="Entrada 2 6 5 3" xfId="4637"/>
    <cellStyle name="Entrada 2 6 5 3 10" xfId="4638"/>
    <cellStyle name="Entrada 2 6 5 3 10 2" xfId="4639"/>
    <cellStyle name="Entrada 2 6 5 3 11" xfId="4640"/>
    <cellStyle name="Entrada 2 6 5 3 11 2" xfId="4641"/>
    <cellStyle name="Entrada 2 6 5 3 12" xfId="4642"/>
    <cellStyle name="Entrada 2 6 5 3 12 2" xfId="4643"/>
    <cellStyle name="Entrada 2 6 5 3 13" xfId="4644"/>
    <cellStyle name="Entrada 2 6 5 3 13 2" xfId="4645"/>
    <cellStyle name="Entrada 2 6 5 3 14" xfId="4646"/>
    <cellStyle name="Entrada 2 6 5 3 2" xfId="4647"/>
    <cellStyle name="Entrada 2 6 5 3 2 2" xfId="4648"/>
    <cellStyle name="Entrada 2 6 5 3 3" xfId="4649"/>
    <cellStyle name="Entrada 2 6 5 3 3 2" xfId="4650"/>
    <cellStyle name="Entrada 2 6 5 3 4" xfId="4651"/>
    <cellStyle name="Entrada 2 6 5 3 4 2" xfId="4652"/>
    <cellStyle name="Entrada 2 6 5 3 5" xfId="4653"/>
    <cellStyle name="Entrada 2 6 5 3 5 2" xfId="4654"/>
    <cellStyle name="Entrada 2 6 5 3 6" xfId="4655"/>
    <cellStyle name="Entrada 2 6 5 3 6 2" xfId="4656"/>
    <cellStyle name="Entrada 2 6 5 3 7" xfId="4657"/>
    <cellStyle name="Entrada 2 6 5 3 7 2" xfId="4658"/>
    <cellStyle name="Entrada 2 6 5 3 8" xfId="4659"/>
    <cellStyle name="Entrada 2 6 5 3 8 2" xfId="4660"/>
    <cellStyle name="Entrada 2 6 5 3 9" xfId="4661"/>
    <cellStyle name="Entrada 2 6 5 3 9 2" xfId="4662"/>
    <cellStyle name="Entrada 2 6 5 4" xfId="4663"/>
    <cellStyle name="Entrada 2 6 5 4 2" xfId="4664"/>
    <cellStyle name="Entrada 2 6 5 5" xfId="4665"/>
    <cellStyle name="Entrada 2 6 5 5 2" xfId="4666"/>
    <cellStyle name="Entrada 2 6 5 6" xfId="4667"/>
    <cellStyle name="Entrada 2 6 5 6 2" xfId="4668"/>
    <cellStyle name="Entrada 2 6 5 7" xfId="4669"/>
    <cellStyle name="Entrada 2 6 5 7 2" xfId="4670"/>
    <cellStyle name="Entrada 2 6 5 8" xfId="4671"/>
    <cellStyle name="Entrada 2 6 5 8 2" xfId="4672"/>
    <cellStyle name="Entrada 2 6 5 9" xfId="4673"/>
    <cellStyle name="Entrada 2 6 5 9 2" xfId="4674"/>
    <cellStyle name="Entrada 2 6 6" xfId="4675"/>
    <cellStyle name="Entrada 2 6 6 10" xfId="4676"/>
    <cellStyle name="Entrada 2 6 6 10 2" xfId="4677"/>
    <cellStyle name="Entrada 2 6 6 11" xfId="4678"/>
    <cellStyle name="Entrada 2 6 6 11 2" xfId="4679"/>
    <cellStyle name="Entrada 2 6 6 12" xfId="4680"/>
    <cellStyle name="Entrada 2 6 6 12 2" xfId="4681"/>
    <cellStyle name="Entrada 2 6 6 13" xfId="4682"/>
    <cellStyle name="Entrada 2 6 6 13 2" xfId="4683"/>
    <cellStyle name="Entrada 2 6 6 14" xfId="4684"/>
    <cellStyle name="Entrada 2 6 6 2" xfId="4685"/>
    <cellStyle name="Entrada 2 6 6 2 2" xfId="4686"/>
    <cellStyle name="Entrada 2 6 6 3" xfId="4687"/>
    <cellStyle name="Entrada 2 6 6 3 2" xfId="4688"/>
    <cellStyle name="Entrada 2 6 6 4" xfId="4689"/>
    <cellStyle name="Entrada 2 6 6 4 2" xfId="4690"/>
    <cellStyle name="Entrada 2 6 6 5" xfId="4691"/>
    <cellStyle name="Entrada 2 6 6 5 2" xfId="4692"/>
    <cellStyle name="Entrada 2 6 6 6" xfId="4693"/>
    <cellStyle name="Entrada 2 6 6 6 2" xfId="4694"/>
    <cellStyle name="Entrada 2 6 6 7" xfId="4695"/>
    <cellStyle name="Entrada 2 6 6 7 2" xfId="4696"/>
    <cellStyle name="Entrada 2 6 6 8" xfId="4697"/>
    <cellStyle name="Entrada 2 6 6 8 2" xfId="4698"/>
    <cellStyle name="Entrada 2 6 6 9" xfId="4699"/>
    <cellStyle name="Entrada 2 6 6 9 2" xfId="4700"/>
    <cellStyle name="Entrada 2 6 7" xfId="4701"/>
    <cellStyle name="Entrada 2 6 7 10" xfId="4702"/>
    <cellStyle name="Entrada 2 6 7 10 2" xfId="4703"/>
    <cellStyle name="Entrada 2 6 7 11" xfId="4704"/>
    <cellStyle name="Entrada 2 6 7 11 2" xfId="4705"/>
    <cellStyle name="Entrada 2 6 7 12" xfId="4706"/>
    <cellStyle name="Entrada 2 6 7 12 2" xfId="4707"/>
    <cellStyle name="Entrada 2 6 7 13" xfId="4708"/>
    <cellStyle name="Entrada 2 6 7 13 2" xfId="4709"/>
    <cellStyle name="Entrada 2 6 7 14" xfId="4710"/>
    <cellStyle name="Entrada 2 6 7 2" xfId="4711"/>
    <cellStyle name="Entrada 2 6 7 2 2" xfId="4712"/>
    <cellStyle name="Entrada 2 6 7 3" xfId="4713"/>
    <cellStyle name="Entrada 2 6 7 3 2" xfId="4714"/>
    <cellStyle name="Entrada 2 6 7 4" xfId="4715"/>
    <cellStyle name="Entrada 2 6 7 4 2" xfId="4716"/>
    <cellStyle name="Entrada 2 6 7 5" xfId="4717"/>
    <cellStyle name="Entrada 2 6 7 5 2" xfId="4718"/>
    <cellStyle name="Entrada 2 6 7 6" xfId="4719"/>
    <cellStyle name="Entrada 2 6 7 6 2" xfId="4720"/>
    <cellStyle name="Entrada 2 6 7 7" xfId="4721"/>
    <cellStyle name="Entrada 2 6 7 7 2" xfId="4722"/>
    <cellStyle name="Entrada 2 6 7 8" xfId="4723"/>
    <cellStyle name="Entrada 2 6 7 8 2" xfId="4724"/>
    <cellStyle name="Entrada 2 6 7 9" xfId="4725"/>
    <cellStyle name="Entrada 2 6 7 9 2" xfId="4726"/>
    <cellStyle name="Entrada 2 6 8" xfId="4727"/>
    <cellStyle name="Entrada 2 6 8 2" xfId="4728"/>
    <cellStyle name="Entrada 2 6 9" xfId="4729"/>
    <cellStyle name="Entrada 2 6 9 2" xfId="4730"/>
    <cellStyle name="Entrada 2 7" xfId="4731"/>
    <cellStyle name="Entrada 2 7 10" xfId="4732"/>
    <cellStyle name="Entrada 2 7 10 2" xfId="4733"/>
    <cellStyle name="Entrada 2 7 11" xfId="4734"/>
    <cellStyle name="Entrada 2 7 11 2" xfId="4735"/>
    <cellStyle name="Entrada 2 7 12" xfId="4736"/>
    <cellStyle name="Entrada 2 7 12 2" xfId="4737"/>
    <cellStyle name="Entrada 2 7 13" xfId="4738"/>
    <cellStyle name="Entrada 2 7 13 2" xfId="4739"/>
    <cellStyle name="Entrada 2 7 14" xfId="4740"/>
    <cellStyle name="Entrada 2 7 14 2" xfId="4741"/>
    <cellStyle name="Entrada 2 7 15" xfId="4742"/>
    <cellStyle name="Entrada 2 7 15 2" xfId="4743"/>
    <cellStyle name="Entrada 2 7 16" xfId="4744"/>
    <cellStyle name="Entrada 2 7 16 2" xfId="4745"/>
    <cellStyle name="Entrada 2 7 17" xfId="4746"/>
    <cellStyle name="Entrada 2 7 17 2" xfId="4747"/>
    <cellStyle name="Entrada 2 7 18" xfId="4748"/>
    <cellStyle name="Entrada 2 7 18 2" xfId="4749"/>
    <cellStyle name="Entrada 2 7 19" xfId="4750"/>
    <cellStyle name="Entrada 2 7 19 2" xfId="4751"/>
    <cellStyle name="Entrada 2 7 2" xfId="4752"/>
    <cellStyle name="Entrada 2 7 2 10" xfId="4753"/>
    <cellStyle name="Entrada 2 7 2 10 2" xfId="4754"/>
    <cellStyle name="Entrada 2 7 2 11" xfId="4755"/>
    <cellStyle name="Entrada 2 7 2 11 2" xfId="4756"/>
    <cellStyle name="Entrada 2 7 2 12" xfId="4757"/>
    <cellStyle name="Entrada 2 7 2 12 2" xfId="4758"/>
    <cellStyle name="Entrada 2 7 2 13" xfId="4759"/>
    <cellStyle name="Entrada 2 7 2 13 2" xfId="4760"/>
    <cellStyle name="Entrada 2 7 2 14" xfId="4761"/>
    <cellStyle name="Entrada 2 7 2 14 2" xfId="4762"/>
    <cellStyle name="Entrada 2 7 2 15" xfId="4763"/>
    <cellStyle name="Entrada 2 7 2 15 2" xfId="4764"/>
    <cellStyle name="Entrada 2 7 2 16" xfId="4765"/>
    <cellStyle name="Entrada 2 7 2 2" xfId="4766"/>
    <cellStyle name="Entrada 2 7 2 2 10" xfId="4767"/>
    <cellStyle name="Entrada 2 7 2 2 10 2" xfId="4768"/>
    <cellStyle name="Entrada 2 7 2 2 11" xfId="4769"/>
    <cellStyle name="Entrada 2 7 2 2 11 2" xfId="4770"/>
    <cellStyle name="Entrada 2 7 2 2 12" xfId="4771"/>
    <cellStyle name="Entrada 2 7 2 2 12 2" xfId="4772"/>
    <cellStyle name="Entrada 2 7 2 2 13" xfId="4773"/>
    <cellStyle name="Entrada 2 7 2 2 13 2" xfId="4774"/>
    <cellStyle name="Entrada 2 7 2 2 14" xfId="4775"/>
    <cellStyle name="Entrada 2 7 2 2 2" xfId="4776"/>
    <cellStyle name="Entrada 2 7 2 2 2 2" xfId="4777"/>
    <cellStyle name="Entrada 2 7 2 2 3" xfId="4778"/>
    <cellStyle name="Entrada 2 7 2 2 3 2" xfId="4779"/>
    <cellStyle name="Entrada 2 7 2 2 4" xfId="4780"/>
    <cellStyle name="Entrada 2 7 2 2 4 2" xfId="4781"/>
    <cellStyle name="Entrada 2 7 2 2 5" xfId="4782"/>
    <cellStyle name="Entrada 2 7 2 2 5 2" xfId="4783"/>
    <cellStyle name="Entrada 2 7 2 2 6" xfId="4784"/>
    <cellStyle name="Entrada 2 7 2 2 6 2" xfId="4785"/>
    <cellStyle name="Entrada 2 7 2 2 7" xfId="4786"/>
    <cellStyle name="Entrada 2 7 2 2 7 2" xfId="4787"/>
    <cellStyle name="Entrada 2 7 2 2 8" xfId="4788"/>
    <cellStyle name="Entrada 2 7 2 2 8 2" xfId="4789"/>
    <cellStyle name="Entrada 2 7 2 2 9" xfId="4790"/>
    <cellStyle name="Entrada 2 7 2 2 9 2" xfId="4791"/>
    <cellStyle name="Entrada 2 7 2 3" xfId="4792"/>
    <cellStyle name="Entrada 2 7 2 3 10" xfId="4793"/>
    <cellStyle name="Entrada 2 7 2 3 10 2" xfId="4794"/>
    <cellStyle name="Entrada 2 7 2 3 11" xfId="4795"/>
    <cellStyle name="Entrada 2 7 2 3 11 2" xfId="4796"/>
    <cellStyle name="Entrada 2 7 2 3 12" xfId="4797"/>
    <cellStyle name="Entrada 2 7 2 3 12 2" xfId="4798"/>
    <cellStyle name="Entrada 2 7 2 3 13" xfId="4799"/>
    <cellStyle name="Entrada 2 7 2 3 13 2" xfId="4800"/>
    <cellStyle name="Entrada 2 7 2 3 14" xfId="4801"/>
    <cellStyle name="Entrada 2 7 2 3 2" xfId="4802"/>
    <cellStyle name="Entrada 2 7 2 3 2 2" xfId="4803"/>
    <cellStyle name="Entrada 2 7 2 3 3" xfId="4804"/>
    <cellStyle name="Entrada 2 7 2 3 3 2" xfId="4805"/>
    <cellStyle name="Entrada 2 7 2 3 4" xfId="4806"/>
    <cellStyle name="Entrada 2 7 2 3 4 2" xfId="4807"/>
    <cellStyle name="Entrada 2 7 2 3 5" xfId="4808"/>
    <cellStyle name="Entrada 2 7 2 3 5 2" xfId="4809"/>
    <cellStyle name="Entrada 2 7 2 3 6" xfId="4810"/>
    <cellStyle name="Entrada 2 7 2 3 6 2" xfId="4811"/>
    <cellStyle name="Entrada 2 7 2 3 7" xfId="4812"/>
    <cellStyle name="Entrada 2 7 2 3 7 2" xfId="4813"/>
    <cellStyle name="Entrada 2 7 2 3 8" xfId="4814"/>
    <cellStyle name="Entrada 2 7 2 3 8 2" xfId="4815"/>
    <cellStyle name="Entrada 2 7 2 3 9" xfId="4816"/>
    <cellStyle name="Entrada 2 7 2 3 9 2" xfId="4817"/>
    <cellStyle name="Entrada 2 7 2 4" xfId="4818"/>
    <cellStyle name="Entrada 2 7 2 4 2" xfId="4819"/>
    <cellStyle name="Entrada 2 7 2 5" xfId="4820"/>
    <cellStyle name="Entrada 2 7 2 5 2" xfId="4821"/>
    <cellStyle name="Entrada 2 7 2 6" xfId="4822"/>
    <cellStyle name="Entrada 2 7 2 6 2" xfId="4823"/>
    <cellStyle name="Entrada 2 7 2 7" xfId="4824"/>
    <cellStyle name="Entrada 2 7 2 7 2" xfId="4825"/>
    <cellStyle name="Entrada 2 7 2 8" xfId="4826"/>
    <cellStyle name="Entrada 2 7 2 8 2" xfId="4827"/>
    <cellStyle name="Entrada 2 7 2 9" xfId="4828"/>
    <cellStyle name="Entrada 2 7 2 9 2" xfId="4829"/>
    <cellStyle name="Entrada 2 7 20" xfId="4830"/>
    <cellStyle name="Entrada 2 7 3" xfId="4831"/>
    <cellStyle name="Entrada 2 7 3 10" xfId="4832"/>
    <cellStyle name="Entrada 2 7 3 10 2" xfId="4833"/>
    <cellStyle name="Entrada 2 7 3 11" xfId="4834"/>
    <cellStyle name="Entrada 2 7 3 11 2" xfId="4835"/>
    <cellStyle name="Entrada 2 7 3 12" xfId="4836"/>
    <cellStyle name="Entrada 2 7 3 12 2" xfId="4837"/>
    <cellStyle name="Entrada 2 7 3 13" xfId="4838"/>
    <cellStyle name="Entrada 2 7 3 13 2" xfId="4839"/>
    <cellStyle name="Entrada 2 7 3 14" xfId="4840"/>
    <cellStyle name="Entrada 2 7 3 14 2" xfId="4841"/>
    <cellStyle name="Entrada 2 7 3 15" xfId="4842"/>
    <cellStyle name="Entrada 2 7 3 15 2" xfId="4843"/>
    <cellStyle name="Entrada 2 7 3 16" xfId="4844"/>
    <cellStyle name="Entrada 2 7 3 2" xfId="4845"/>
    <cellStyle name="Entrada 2 7 3 2 10" xfId="4846"/>
    <cellStyle name="Entrada 2 7 3 2 10 2" xfId="4847"/>
    <cellStyle name="Entrada 2 7 3 2 11" xfId="4848"/>
    <cellStyle name="Entrada 2 7 3 2 11 2" xfId="4849"/>
    <cellStyle name="Entrada 2 7 3 2 12" xfId="4850"/>
    <cellStyle name="Entrada 2 7 3 2 12 2" xfId="4851"/>
    <cellStyle name="Entrada 2 7 3 2 13" xfId="4852"/>
    <cellStyle name="Entrada 2 7 3 2 13 2" xfId="4853"/>
    <cellStyle name="Entrada 2 7 3 2 14" xfId="4854"/>
    <cellStyle name="Entrada 2 7 3 2 2" xfId="4855"/>
    <cellStyle name="Entrada 2 7 3 2 2 2" xfId="4856"/>
    <cellStyle name="Entrada 2 7 3 2 3" xfId="4857"/>
    <cellStyle name="Entrada 2 7 3 2 3 2" xfId="4858"/>
    <cellStyle name="Entrada 2 7 3 2 4" xfId="4859"/>
    <cellStyle name="Entrada 2 7 3 2 4 2" xfId="4860"/>
    <cellStyle name="Entrada 2 7 3 2 5" xfId="4861"/>
    <cellStyle name="Entrada 2 7 3 2 5 2" xfId="4862"/>
    <cellStyle name="Entrada 2 7 3 2 6" xfId="4863"/>
    <cellStyle name="Entrada 2 7 3 2 6 2" xfId="4864"/>
    <cellStyle name="Entrada 2 7 3 2 7" xfId="4865"/>
    <cellStyle name="Entrada 2 7 3 2 7 2" xfId="4866"/>
    <cellStyle name="Entrada 2 7 3 2 8" xfId="4867"/>
    <cellStyle name="Entrada 2 7 3 2 8 2" xfId="4868"/>
    <cellStyle name="Entrada 2 7 3 2 9" xfId="4869"/>
    <cellStyle name="Entrada 2 7 3 2 9 2" xfId="4870"/>
    <cellStyle name="Entrada 2 7 3 3" xfId="4871"/>
    <cellStyle name="Entrada 2 7 3 3 10" xfId="4872"/>
    <cellStyle name="Entrada 2 7 3 3 10 2" xfId="4873"/>
    <cellStyle name="Entrada 2 7 3 3 11" xfId="4874"/>
    <cellStyle name="Entrada 2 7 3 3 11 2" xfId="4875"/>
    <cellStyle name="Entrada 2 7 3 3 12" xfId="4876"/>
    <cellStyle name="Entrada 2 7 3 3 12 2" xfId="4877"/>
    <cellStyle name="Entrada 2 7 3 3 13" xfId="4878"/>
    <cellStyle name="Entrada 2 7 3 3 13 2" xfId="4879"/>
    <cellStyle name="Entrada 2 7 3 3 14" xfId="4880"/>
    <cellStyle name="Entrada 2 7 3 3 2" xfId="4881"/>
    <cellStyle name="Entrada 2 7 3 3 2 2" xfId="4882"/>
    <cellStyle name="Entrada 2 7 3 3 3" xfId="4883"/>
    <cellStyle name="Entrada 2 7 3 3 3 2" xfId="4884"/>
    <cellStyle name="Entrada 2 7 3 3 4" xfId="4885"/>
    <cellStyle name="Entrada 2 7 3 3 4 2" xfId="4886"/>
    <cellStyle name="Entrada 2 7 3 3 5" xfId="4887"/>
    <cellStyle name="Entrada 2 7 3 3 5 2" xfId="4888"/>
    <cellStyle name="Entrada 2 7 3 3 6" xfId="4889"/>
    <cellStyle name="Entrada 2 7 3 3 6 2" xfId="4890"/>
    <cellStyle name="Entrada 2 7 3 3 7" xfId="4891"/>
    <cellStyle name="Entrada 2 7 3 3 7 2" xfId="4892"/>
    <cellStyle name="Entrada 2 7 3 3 8" xfId="4893"/>
    <cellStyle name="Entrada 2 7 3 3 8 2" xfId="4894"/>
    <cellStyle name="Entrada 2 7 3 3 9" xfId="4895"/>
    <cellStyle name="Entrada 2 7 3 3 9 2" xfId="4896"/>
    <cellStyle name="Entrada 2 7 3 4" xfId="4897"/>
    <cellStyle name="Entrada 2 7 3 4 2" xfId="4898"/>
    <cellStyle name="Entrada 2 7 3 5" xfId="4899"/>
    <cellStyle name="Entrada 2 7 3 5 2" xfId="4900"/>
    <cellStyle name="Entrada 2 7 3 6" xfId="4901"/>
    <cellStyle name="Entrada 2 7 3 6 2" xfId="4902"/>
    <cellStyle name="Entrada 2 7 3 7" xfId="4903"/>
    <cellStyle name="Entrada 2 7 3 7 2" xfId="4904"/>
    <cellStyle name="Entrada 2 7 3 8" xfId="4905"/>
    <cellStyle name="Entrada 2 7 3 8 2" xfId="4906"/>
    <cellStyle name="Entrada 2 7 3 9" xfId="4907"/>
    <cellStyle name="Entrada 2 7 3 9 2" xfId="4908"/>
    <cellStyle name="Entrada 2 7 4" xfId="4909"/>
    <cellStyle name="Entrada 2 7 4 10" xfId="4910"/>
    <cellStyle name="Entrada 2 7 4 10 2" xfId="4911"/>
    <cellStyle name="Entrada 2 7 4 11" xfId="4912"/>
    <cellStyle name="Entrada 2 7 4 11 2" xfId="4913"/>
    <cellStyle name="Entrada 2 7 4 12" xfId="4914"/>
    <cellStyle name="Entrada 2 7 4 12 2" xfId="4915"/>
    <cellStyle name="Entrada 2 7 4 13" xfId="4916"/>
    <cellStyle name="Entrada 2 7 4 13 2" xfId="4917"/>
    <cellStyle name="Entrada 2 7 4 14" xfId="4918"/>
    <cellStyle name="Entrada 2 7 4 14 2" xfId="4919"/>
    <cellStyle name="Entrada 2 7 4 15" xfId="4920"/>
    <cellStyle name="Entrada 2 7 4 15 2" xfId="4921"/>
    <cellStyle name="Entrada 2 7 4 16" xfId="4922"/>
    <cellStyle name="Entrada 2 7 4 2" xfId="4923"/>
    <cellStyle name="Entrada 2 7 4 2 10" xfId="4924"/>
    <cellStyle name="Entrada 2 7 4 2 10 2" xfId="4925"/>
    <cellStyle name="Entrada 2 7 4 2 11" xfId="4926"/>
    <cellStyle name="Entrada 2 7 4 2 11 2" xfId="4927"/>
    <cellStyle name="Entrada 2 7 4 2 12" xfId="4928"/>
    <cellStyle name="Entrada 2 7 4 2 12 2" xfId="4929"/>
    <cellStyle name="Entrada 2 7 4 2 13" xfId="4930"/>
    <cellStyle name="Entrada 2 7 4 2 13 2" xfId="4931"/>
    <cellStyle name="Entrada 2 7 4 2 14" xfId="4932"/>
    <cellStyle name="Entrada 2 7 4 2 2" xfId="4933"/>
    <cellStyle name="Entrada 2 7 4 2 2 2" xfId="4934"/>
    <cellStyle name="Entrada 2 7 4 2 3" xfId="4935"/>
    <cellStyle name="Entrada 2 7 4 2 3 2" xfId="4936"/>
    <cellStyle name="Entrada 2 7 4 2 4" xfId="4937"/>
    <cellStyle name="Entrada 2 7 4 2 4 2" xfId="4938"/>
    <cellStyle name="Entrada 2 7 4 2 5" xfId="4939"/>
    <cellStyle name="Entrada 2 7 4 2 5 2" xfId="4940"/>
    <cellStyle name="Entrada 2 7 4 2 6" xfId="4941"/>
    <cellStyle name="Entrada 2 7 4 2 6 2" xfId="4942"/>
    <cellStyle name="Entrada 2 7 4 2 7" xfId="4943"/>
    <cellStyle name="Entrada 2 7 4 2 7 2" xfId="4944"/>
    <cellStyle name="Entrada 2 7 4 2 8" xfId="4945"/>
    <cellStyle name="Entrada 2 7 4 2 8 2" xfId="4946"/>
    <cellStyle name="Entrada 2 7 4 2 9" xfId="4947"/>
    <cellStyle name="Entrada 2 7 4 2 9 2" xfId="4948"/>
    <cellStyle name="Entrada 2 7 4 3" xfId="4949"/>
    <cellStyle name="Entrada 2 7 4 3 10" xfId="4950"/>
    <cellStyle name="Entrada 2 7 4 3 10 2" xfId="4951"/>
    <cellStyle name="Entrada 2 7 4 3 11" xfId="4952"/>
    <cellStyle name="Entrada 2 7 4 3 11 2" xfId="4953"/>
    <cellStyle name="Entrada 2 7 4 3 12" xfId="4954"/>
    <cellStyle name="Entrada 2 7 4 3 12 2" xfId="4955"/>
    <cellStyle name="Entrada 2 7 4 3 13" xfId="4956"/>
    <cellStyle name="Entrada 2 7 4 3 13 2" xfId="4957"/>
    <cellStyle name="Entrada 2 7 4 3 14" xfId="4958"/>
    <cellStyle name="Entrada 2 7 4 3 2" xfId="4959"/>
    <cellStyle name="Entrada 2 7 4 3 2 2" xfId="4960"/>
    <cellStyle name="Entrada 2 7 4 3 3" xfId="4961"/>
    <cellStyle name="Entrada 2 7 4 3 3 2" xfId="4962"/>
    <cellStyle name="Entrada 2 7 4 3 4" xfId="4963"/>
    <cellStyle name="Entrada 2 7 4 3 4 2" xfId="4964"/>
    <cellStyle name="Entrada 2 7 4 3 5" xfId="4965"/>
    <cellStyle name="Entrada 2 7 4 3 5 2" xfId="4966"/>
    <cellStyle name="Entrada 2 7 4 3 6" xfId="4967"/>
    <cellStyle name="Entrada 2 7 4 3 6 2" xfId="4968"/>
    <cellStyle name="Entrada 2 7 4 3 7" xfId="4969"/>
    <cellStyle name="Entrada 2 7 4 3 7 2" xfId="4970"/>
    <cellStyle name="Entrada 2 7 4 3 8" xfId="4971"/>
    <cellStyle name="Entrada 2 7 4 3 8 2" xfId="4972"/>
    <cellStyle name="Entrada 2 7 4 3 9" xfId="4973"/>
    <cellStyle name="Entrada 2 7 4 3 9 2" xfId="4974"/>
    <cellStyle name="Entrada 2 7 4 4" xfId="4975"/>
    <cellStyle name="Entrada 2 7 4 4 2" xfId="4976"/>
    <cellStyle name="Entrada 2 7 4 5" xfId="4977"/>
    <cellStyle name="Entrada 2 7 4 5 2" xfId="4978"/>
    <cellStyle name="Entrada 2 7 4 6" xfId="4979"/>
    <cellStyle name="Entrada 2 7 4 6 2" xfId="4980"/>
    <cellStyle name="Entrada 2 7 4 7" xfId="4981"/>
    <cellStyle name="Entrada 2 7 4 7 2" xfId="4982"/>
    <cellStyle name="Entrada 2 7 4 8" xfId="4983"/>
    <cellStyle name="Entrada 2 7 4 8 2" xfId="4984"/>
    <cellStyle name="Entrada 2 7 4 9" xfId="4985"/>
    <cellStyle name="Entrada 2 7 4 9 2" xfId="4986"/>
    <cellStyle name="Entrada 2 7 5" xfId="4987"/>
    <cellStyle name="Entrada 2 7 5 10" xfId="4988"/>
    <cellStyle name="Entrada 2 7 5 10 2" xfId="4989"/>
    <cellStyle name="Entrada 2 7 5 11" xfId="4990"/>
    <cellStyle name="Entrada 2 7 5 11 2" xfId="4991"/>
    <cellStyle name="Entrada 2 7 5 12" xfId="4992"/>
    <cellStyle name="Entrada 2 7 5 12 2" xfId="4993"/>
    <cellStyle name="Entrada 2 7 5 13" xfId="4994"/>
    <cellStyle name="Entrada 2 7 5 13 2" xfId="4995"/>
    <cellStyle name="Entrada 2 7 5 14" xfId="4996"/>
    <cellStyle name="Entrada 2 7 5 14 2" xfId="4997"/>
    <cellStyle name="Entrada 2 7 5 15" xfId="4998"/>
    <cellStyle name="Entrada 2 7 5 15 2" xfId="4999"/>
    <cellStyle name="Entrada 2 7 5 16" xfId="5000"/>
    <cellStyle name="Entrada 2 7 5 2" xfId="5001"/>
    <cellStyle name="Entrada 2 7 5 2 10" xfId="5002"/>
    <cellStyle name="Entrada 2 7 5 2 10 2" xfId="5003"/>
    <cellStyle name="Entrada 2 7 5 2 11" xfId="5004"/>
    <cellStyle name="Entrada 2 7 5 2 11 2" xfId="5005"/>
    <cellStyle name="Entrada 2 7 5 2 12" xfId="5006"/>
    <cellStyle name="Entrada 2 7 5 2 12 2" xfId="5007"/>
    <cellStyle name="Entrada 2 7 5 2 13" xfId="5008"/>
    <cellStyle name="Entrada 2 7 5 2 13 2" xfId="5009"/>
    <cellStyle name="Entrada 2 7 5 2 14" xfId="5010"/>
    <cellStyle name="Entrada 2 7 5 2 2" xfId="5011"/>
    <cellStyle name="Entrada 2 7 5 2 2 2" xfId="5012"/>
    <cellStyle name="Entrada 2 7 5 2 3" xfId="5013"/>
    <cellStyle name="Entrada 2 7 5 2 3 2" xfId="5014"/>
    <cellStyle name="Entrada 2 7 5 2 4" xfId="5015"/>
    <cellStyle name="Entrada 2 7 5 2 4 2" xfId="5016"/>
    <cellStyle name="Entrada 2 7 5 2 5" xfId="5017"/>
    <cellStyle name="Entrada 2 7 5 2 5 2" xfId="5018"/>
    <cellStyle name="Entrada 2 7 5 2 6" xfId="5019"/>
    <cellStyle name="Entrada 2 7 5 2 6 2" xfId="5020"/>
    <cellStyle name="Entrada 2 7 5 2 7" xfId="5021"/>
    <cellStyle name="Entrada 2 7 5 2 7 2" xfId="5022"/>
    <cellStyle name="Entrada 2 7 5 2 8" xfId="5023"/>
    <cellStyle name="Entrada 2 7 5 2 8 2" xfId="5024"/>
    <cellStyle name="Entrada 2 7 5 2 9" xfId="5025"/>
    <cellStyle name="Entrada 2 7 5 2 9 2" xfId="5026"/>
    <cellStyle name="Entrada 2 7 5 3" xfId="5027"/>
    <cellStyle name="Entrada 2 7 5 3 10" xfId="5028"/>
    <cellStyle name="Entrada 2 7 5 3 10 2" xfId="5029"/>
    <cellStyle name="Entrada 2 7 5 3 11" xfId="5030"/>
    <cellStyle name="Entrada 2 7 5 3 11 2" xfId="5031"/>
    <cellStyle name="Entrada 2 7 5 3 12" xfId="5032"/>
    <cellStyle name="Entrada 2 7 5 3 12 2" xfId="5033"/>
    <cellStyle name="Entrada 2 7 5 3 13" xfId="5034"/>
    <cellStyle name="Entrada 2 7 5 3 13 2" xfId="5035"/>
    <cellStyle name="Entrada 2 7 5 3 14" xfId="5036"/>
    <cellStyle name="Entrada 2 7 5 3 2" xfId="5037"/>
    <cellStyle name="Entrada 2 7 5 3 2 2" xfId="5038"/>
    <cellStyle name="Entrada 2 7 5 3 3" xfId="5039"/>
    <cellStyle name="Entrada 2 7 5 3 3 2" xfId="5040"/>
    <cellStyle name="Entrada 2 7 5 3 4" xfId="5041"/>
    <cellStyle name="Entrada 2 7 5 3 4 2" xfId="5042"/>
    <cellStyle name="Entrada 2 7 5 3 5" xfId="5043"/>
    <cellStyle name="Entrada 2 7 5 3 5 2" xfId="5044"/>
    <cellStyle name="Entrada 2 7 5 3 6" xfId="5045"/>
    <cellStyle name="Entrada 2 7 5 3 6 2" xfId="5046"/>
    <cellStyle name="Entrada 2 7 5 3 7" xfId="5047"/>
    <cellStyle name="Entrada 2 7 5 3 7 2" xfId="5048"/>
    <cellStyle name="Entrada 2 7 5 3 8" xfId="5049"/>
    <cellStyle name="Entrada 2 7 5 3 8 2" xfId="5050"/>
    <cellStyle name="Entrada 2 7 5 3 9" xfId="5051"/>
    <cellStyle name="Entrada 2 7 5 3 9 2" xfId="5052"/>
    <cellStyle name="Entrada 2 7 5 4" xfId="5053"/>
    <cellStyle name="Entrada 2 7 5 4 2" xfId="5054"/>
    <cellStyle name="Entrada 2 7 5 5" xfId="5055"/>
    <cellStyle name="Entrada 2 7 5 5 2" xfId="5056"/>
    <cellStyle name="Entrada 2 7 5 6" xfId="5057"/>
    <cellStyle name="Entrada 2 7 5 6 2" xfId="5058"/>
    <cellStyle name="Entrada 2 7 5 7" xfId="5059"/>
    <cellStyle name="Entrada 2 7 5 7 2" xfId="5060"/>
    <cellStyle name="Entrada 2 7 5 8" xfId="5061"/>
    <cellStyle name="Entrada 2 7 5 8 2" xfId="5062"/>
    <cellStyle name="Entrada 2 7 5 9" xfId="5063"/>
    <cellStyle name="Entrada 2 7 5 9 2" xfId="5064"/>
    <cellStyle name="Entrada 2 7 6" xfId="5065"/>
    <cellStyle name="Entrada 2 7 6 10" xfId="5066"/>
    <cellStyle name="Entrada 2 7 6 10 2" xfId="5067"/>
    <cellStyle name="Entrada 2 7 6 11" xfId="5068"/>
    <cellStyle name="Entrada 2 7 6 11 2" xfId="5069"/>
    <cellStyle name="Entrada 2 7 6 12" xfId="5070"/>
    <cellStyle name="Entrada 2 7 6 12 2" xfId="5071"/>
    <cellStyle name="Entrada 2 7 6 13" xfId="5072"/>
    <cellStyle name="Entrada 2 7 6 13 2" xfId="5073"/>
    <cellStyle name="Entrada 2 7 6 14" xfId="5074"/>
    <cellStyle name="Entrada 2 7 6 2" xfId="5075"/>
    <cellStyle name="Entrada 2 7 6 2 2" xfId="5076"/>
    <cellStyle name="Entrada 2 7 6 3" xfId="5077"/>
    <cellStyle name="Entrada 2 7 6 3 2" xfId="5078"/>
    <cellStyle name="Entrada 2 7 6 4" xfId="5079"/>
    <cellStyle name="Entrada 2 7 6 4 2" xfId="5080"/>
    <cellStyle name="Entrada 2 7 6 5" xfId="5081"/>
    <cellStyle name="Entrada 2 7 6 5 2" xfId="5082"/>
    <cellStyle name="Entrada 2 7 6 6" xfId="5083"/>
    <cellStyle name="Entrada 2 7 6 6 2" xfId="5084"/>
    <cellStyle name="Entrada 2 7 6 7" xfId="5085"/>
    <cellStyle name="Entrada 2 7 6 7 2" xfId="5086"/>
    <cellStyle name="Entrada 2 7 6 8" xfId="5087"/>
    <cellStyle name="Entrada 2 7 6 8 2" xfId="5088"/>
    <cellStyle name="Entrada 2 7 6 9" xfId="5089"/>
    <cellStyle name="Entrada 2 7 6 9 2" xfId="5090"/>
    <cellStyle name="Entrada 2 7 7" xfId="5091"/>
    <cellStyle name="Entrada 2 7 7 10" xfId="5092"/>
    <cellStyle name="Entrada 2 7 7 10 2" xfId="5093"/>
    <cellStyle name="Entrada 2 7 7 11" xfId="5094"/>
    <cellStyle name="Entrada 2 7 7 11 2" xfId="5095"/>
    <cellStyle name="Entrada 2 7 7 12" xfId="5096"/>
    <cellStyle name="Entrada 2 7 7 12 2" xfId="5097"/>
    <cellStyle name="Entrada 2 7 7 13" xfId="5098"/>
    <cellStyle name="Entrada 2 7 7 13 2" xfId="5099"/>
    <cellStyle name="Entrada 2 7 7 14" xfId="5100"/>
    <cellStyle name="Entrada 2 7 7 2" xfId="5101"/>
    <cellStyle name="Entrada 2 7 7 2 2" xfId="5102"/>
    <cellStyle name="Entrada 2 7 7 3" xfId="5103"/>
    <cellStyle name="Entrada 2 7 7 3 2" xfId="5104"/>
    <cellStyle name="Entrada 2 7 7 4" xfId="5105"/>
    <cellStyle name="Entrada 2 7 7 4 2" xfId="5106"/>
    <cellStyle name="Entrada 2 7 7 5" xfId="5107"/>
    <cellStyle name="Entrada 2 7 7 5 2" xfId="5108"/>
    <cellStyle name="Entrada 2 7 7 6" xfId="5109"/>
    <cellStyle name="Entrada 2 7 7 6 2" xfId="5110"/>
    <cellStyle name="Entrada 2 7 7 7" xfId="5111"/>
    <cellStyle name="Entrada 2 7 7 7 2" xfId="5112"/>
    <cellStyle name="Entrada 2 7 7 8" xfId="5113"/>
    <cellStyle name="Entrada 2 7 7 8 2" xfId="5114"/>
    <cellStyle name="Entrada 2 7 7 9" xfId="5115"/>
    <cellStyle name="Entrada 2 7 7 9 2" xfId="5116"/>
    <cellStyle name="Entrada 2 7 8" xfId="5117"/>
    <cellStyle name="Entrada 2 7 8 2" xfId="5118"/>
    <cellStyle name="Entrada 2 7 9" xfId="5119"/>
    <cellStyle name="Entrada 2 7 9 2" xfId="5120"/>
    <cellStyle name="Entrada 2 8" xfId="5121"/>
    <cellStyle name="Entrada 2 8 10" xfId="5122"/>
    <cellStyle name="Entrada 2 8 10 2" xfId="5123"/>
    <cellStyle name="Entrada 2 8 11" xfId="5124"/>
    <cellStyle name="Entrada 2 8 11 2" xfId="5125"/>
    <cellStyle name="Entrada 2 8 12" xfId="5126"/>
    <cellStyle name="Entrada 2 8 12 2" xfId="5127"/>
    <cellStyle name="Entrada 2 8 13" xfId="5128"/>
    <cellStyle name="Entrada 2 8 13 2" xfId="5129"/>
    <cellStyle name="Entrada 2 8 14" xfId="5130"/>
    <cellStyle name="Entrada 2 8 2" xfId="5131"/>
    <cellStyle name="Entrada 2 8 2 2" xfId="5132"/>
    <cellStyle name="Entrada 2 8 3" xfId="5133"/>
    <cellStyle name="Entrada 2 8 3 2" xfId="5134"/>
    <cellStyle name="Entrada 2 8 4" xfId="5135"/>
    <cellStyle name="Entrada 2 8 4 2" xfId="5136"/>
    <cellStyle name="Entrada 2 8 5" xfId="5137"/>
    <cellStyle name="Entrada 2 8 5 2" xfId="5138"/>
    <cellStyle name="Entrada 2 8 6" xfId="5139"/>
    <cellStyle name="Entrada 2 8 6 2" xfId="5140"/>
    <cellStyle name="Entrada 2 8 7" xfId="5141"/>
    <cellStyle name="Entrada 2 8 7 2" xfId="5142"/>
    <cellStyle name="Entrada 2 8 8" xfId="5143"/>
    <cellStyle name="Entrada 2 8 8 2" xfId="5144"/>
    <cellStyle name="Entrada 2 8 9" xfId="5145"/>
    <cellStyle name="Entrada 2 8 9 2" xfId="5146"/>
    <cellStyle name="Entrada 2 9" xfId="5147"/>
    <cellStyle name="Entrada 2 9 10" xfId="5148"/>
    <cellStyle name="Entrada 2 9 10 2" xfId="5149"/>
    <cellStyle name="Entrada 2 9 11" xfId="5150"/>
    <cellStyle name="Entrada 2 9 11 2" xfId="5151"/>
    <cellStyle name="Entrada 2 9 12" xfId="5152"/>
    <cellStyle name="Entrada 2 9 12 2" xfId="5153"/>
    <cellStyle name="Entrada 2 9 13" xfId="5154"/>
    <cellStyle name="Entrada 2 9 13 2" xfId="5155"/>
    <cellStyle name="Entrada 2 9 14" xfId="5156"/>
    <cellStyle name="Entrada 2 9 2" xfId="5157"/>
    <cellStyle name="Entrada 2 9 2 2" xfId="5158"/>
    <cellStyle name="Entrada 2 9 3" xfId="5159"/>
    <cellStyle name="Entrada 2 9 3 2" xfId="5160"/>
    <cellStyle name="Entrada 2 9 4" xfId="5161"/>
    <cellStyle name="Entrada 2 9 4 2" xfId="5162"/>
    <cellStyle name="Entrada 2 9 5" xfId="5163"/>
    <cellStyle name="Entrada 2 9 5 2" xfId="5164"/>
    <cellStyle name="Entrada 2 9 6" xfId="5165"/>
    <cellStyle name="Entrada 2 9 6 2" xfId="5166"/>
    <cellStyle name="Entrada 2 9 7" xfId="5167"/>
    <cellStyle name="Entrada 2 9 7 2" xfId="5168"/>
    <cellStyle name="Entrada 2 9 8" xfId="5169"/>
    <cellStyle name="Entrada 2 9 8 2" xfId="5170"/>
    <cellStyle name="Entrada 2 9 9" xfId="5171"/>
    <cellStyle name="Entrada 2 9 9 2" xfId="5172"/>
    <cellStyle name="Entrada 3" xfId="5173"/>
    <cellStyle name="Entrada 3 10" xfId="5174"/>
    <cellStyle name="Entrada 3 10 2" xfId="5175"/>
    <cellStyle name="Entrada 3 11" xfId="5176"/>
    <cellStyle name="Entrada 3 11 2" xfId="5177"/>
    <cellStyle name="Entrada 3 12" xfId="5178"/>
    <cellStyle name="Entrada 3 12 2" xfId="5179"/>
    <cellStyle name="Entrada 3 13" xfId="5180"/>
    <cellStyle name="Entrada 3 13 2" xfId="5181"/>
    <cellStyle name="Entrada 3 14" xfId="5182"/>
    <cellStyle name="Entrada 3 14 2" xfId="5183"/>
    <cellStyle name="Entrada 3 15" xfId="5184"/>
    <cellStyle name="Entrada 3 15 2" xfId="5185"/>
    <cellStyle name="Entrada 3 16" xfId="5186"/>
    <cellStyle name="Entrada 3 2" xfId="5187"/>
    <cellStyle name="Entrada 3 2 10" xfId="5188"/>
    <cellStyle name="Entrada 3 2 10 2" xfId="5189"/>
    <cellStyle name="Entrada 3 2 11" xfId="5190"/>
    <cellStyle name="Entrada 3 2 11 2" xfId="5191"/>
    <cellStyle name="Entrada 3 2 12" xfId="5192"/>
    <cellStyle name="Entrada 3 2 12 2" xfId="5193"/>
    <cellStyle name="Entrada 3 2 13" xfId="5194"/>
    <cellStyle name="Entrada 3 2 13 2" xfId="5195"/>
    <cellStyle name="Entrada 3 2 14" xfId="5196"/>
    <cellStyle name="Entrada 3 2 2" xfId="5197"/>
    <cellStyle name="Entrada 3 2 2 2" xfId="5198"/>
    <cellStyle name="Entrada 3 2 3" xfId="5199"/>
    <cellStyle name="Entrada 3 2 3 2" xfId="5200"/>
    <cellStyle name="Entrada 3 2 4" xfId="5201"/>
    <cellStyle name="Entrada 3 2 4 2" xfId="5202"/>
    <cellStyle name="Entrada 3 2 5" xfId="5203"/>
    <cellStyle name="Entrada 3 2 5 2" xfId="5204"/>
    <cellStyle name="Entrada 3 2 6" xfId="5205"/>
    <cellStyle name="Entrada 3 2 6 2" xfId="5206"/>
    <cellStyle name="Entrada 3 2 7" xfId="5207"/>
    <cellStyle name="Entrada 3 2 7 2" xfId="5208"/>
    <cellStyle name="Entrada 3 2 8" xfId="5209"/>
    <cellStyle name="Entrada 3 2 8 2" xfId="5210"/>
    <cellStyle name="Entrada 3 2 9" xfId="5211"/>
    <cellStyle name="Entrada 3 2 9 2" xfId="5212"/>
    <cellStyle name="Entrada 3 3" xfId="5213"/>
    <cellStyle name="Entrada 3 3 10" xfId="5214"/>
    <cellStyle name="Entrada 3 3 10 2" xfId="5215"/>
    <cellStyle name="Entrada 3 3 11" xfId="5216"/>
    <cellStyle name="Entrada 3 3 11 2" xfId="5217"/>
    <cellStyle name="Entrada 3 3 12" xfId="5218"/>
    <cellStyle name="Entrada 3 3 12 2" xfId="5219"/>
    <cellStyle name="Entrada 3 3 13" xfId="5220"/>
    <cellStyle name="Entrada 3 3 13 2" xfId="5221"/>
    <cellStyle name="Entrada 3 3 14" xfId="5222"/>
    <cellStyle name="Entrada 3 3 2" xfId="5223"/>
    <cellStyle name="Entrada 3 3 2 2" xfId="5224"/>
    <cellStyle name="Entrada 3 3 3" xfId="5225"/>
    <cellStyle name="Entrada 3 3 3 2" xfId="5226"/>
    <cellStyle name="Entrada 3 3 4" xfId="5227"/>
    <cellStyle name="Entrada 3 3 4 2" xfId="5228"/>
    <cellStyle name="Entrada 3 3 5" xfId="5229"/>
    <cellStyle name="Entrada 3 3 5 2" xfId="5230"/>
    <cellStyle name="Entrada 3 3 6" xfId="5231"/>
    <cellStyle name="Entrada 3 3 6 2" xfId="5232"/>
    <cellStyle name="Entrada 3 3 7" xfId="5233"/>
    <cellStyle name="Entrada 3 3 7 2" xfId="5234"/>
    <cellStyle name="Entrada 3 3 8" xfId="5235"/>
    <cellStyle name="Entrada 3 3 8 2" xfId="5236"/>
    <cellStyle name="Entrada 3 3 9" xfId="5237"/>
    <cellStyle name="Entrada 3 3 9 2" xfId="5238"/>
    <cellStyle name="Entrada 3 4" xfId="5239"/>
    <cellStyle name="Entrada 3 4 2" xfId="5240"/>
    <cellStyle name="Entrada 3 5" xfId="5241"/>
    <cellStyle name="Entrada 3 5 2" xfId="5242"/>
    <cellStyle name="Entrada 3 6" xfId="5243"/>
    <cellStyle name="Entrada 3 6 2" xfId="5244"/>
    <cellStyle name="Entrada 3 7" xfId="5245"/>
    <cellStyle name="Entrada 3 7 2" xfId="5246"/>
    <cellStyle name="Entrada 3 8" xfId="5247"/>
    <cellStyle name="Entrada 3 8 2" xfId="5248"/>
    <cellStyle name="Entrada 3 9" xfId="5249"/>
    <cellStyle name="Entrada 3 9 2" xfId="5250"/>
    <cellStyle name="Entrada 4" xfId="5251"/>
    <cellStyle name="Entrada 4 10" xfId="5252"/>
    <cellStyle name="Entrada 4 10 2" xfId="5253"/>
    <cellStyle name="Entrada 4 11" xfId="5254"/>
    <cellStyle name="Entrada 4 11 2" xfId="5255"/>
    <cellStyle name="Entrada 4 12" xfId="5256"/>
    <cellStyle name="Entrada 4 12 2" xfId="5257"/>
    <cellStyle name="Entrada 4 13" xfId="5258"/>
    <cellStyle name="Entrada 4 13 2" xfId="5259"/>
    <cellStyle name="Entrada 4 14" xfId="5260"/>
    <cellStyle name="Entrada 4 14 2" xfId="5261"/>
    <cellStyle name="Entrada 4 15" xfId="5262"/>
    <cellStyle name="Entrada 4 15 2" xfId="5263"/>
    <cellStyle name="Entrada 4 16" xfId="5264"/>
    <cellStyle name="Entrada 4 2" xfId="5265"/>
    <cellStyle name="Entrada 4 2 10" xfId="5266"/>
    <cellStyle name="Entrada 4 2 10 2" xfId="5267"/>
    <cellStyle name="Entrada 4 2 11" xfId="5268"/>
    <cellStyle name="Entrada 4 2 11 2" xfId="5269"/>
    <cellStyle name="Entrada 4 2 12" xfId="5270"/>
    <cellStyle name="Entrada 4 2 12 2" xfId="5271"/>
    <cellStyle name="Entrada 4 2 13" xfId="5272"/>
    <cellStyle name="Entrada 4 2 13 2" xfId="5273"/>
    <cellStyle name="Entrada 4 2 14" xfId="5274"/>
    <cellStyle name="Entrada 4 2 2" xfId="5275"/>
    <cellStyle name="Entrada 4 2 2 2" xfId="5276"/>
    <cellStyle name="Entrada 4 2 3" xfId="5277"/>
    <cellStyle name="Entrada 4 2 3 2" xfId="5278"/>
    <cellStyle name="Entrada 4 2 4" xfId="5279"/>
    <cellStyle name="Entrada 4 2 4 2" xfId="5280"/>
    <cellStyle name="Entrada 4 2 5" xfId="5281"/>
    <cellStyle name="Entrada 4 2 5 2" xfId="5282"/>
    <cellStyle name="Entrada 4 2 6" xfId="5283"/>
    <cellStyle name="Entrada 4 2 6 2" xfId="5284"/>
    <cellStyle name="Entrada 4 2 7" xfId="5285"/>
    <cellStyle name="Entrada 4 2 7 2" xfId="5286"/>
    <cellStyle name="Entrada 4 2 8" xfId="5287"/>
    <cellStyle name="Entrada 4 2 8 2" xfId="5288"/>
    <cellStyle name="Entrada 4 2 9" xfId="5289"/>
    <cellStyle name="Entrada 4 2 9 2" xfId="5290"/>
    <cellStyle name="Entrada 4 3" xfId="5291"/>
    <cellStyle name="Entrada 4 3 10" xfId="5292"/>
    <cellStyle name="Entrada 4 3 10 2" xfId="5293"/>
    <cellStyle name="Entrada 4 3 11" xfId="5294"/>
    <cellStyle name="Entrada 4 3 11 2" xfId="5295"/>
    <cellStyle name="Entrada 4 3 12" xfId="5296"/>
    <cellStyle name="Entrada 4 3 12 2" xfId="5297"/>
    <cellStyle name="Entrada 4 3 13" xfId="5298"/>
    <cellStyle name="Entrada 4 3 13 2" xfId="5299"/>
    <cellStyle name="Entrada 4 3 14" xfId="5300"/>
    <cellStyle name="Entrada 4 3 2" xfId="5301"/>
    <cellStyle name="Entrada 4 3 2 2" xfId="5302"/>
    <cellStyle name="Entrada 4 3 3" xfId="5303"/>
    <cellStyle name="Entrada 4 3 3 2" xfId="5304"/>
    <cellStyle name="Entrada 4 3 4" xfId="5305"/>
    <cellStyle name="Entrada 4 3 4 2" xfId="5306"/>
    <cellStyle name="Entrada 4 3 5" xfId="5307"/>
    <cellStyle name="Entrada 4 3 5 2" xfId="5308"/>
    <cellStyle name="Entrada 4 3 6" xfId="5309"/>
    <cellStyle name="Entrada 4 3 6 2" xfId="5310"/>
    <cellStyle name="Entrada 4 3 7" xfId="5311"/>
    <cellStyle name="Entrada 4 3 7 2" xfId="5312"/>
    <cellStyle name="Entrada 4 3 8" xfId="5313"/>
    <cellStyle name="Entrada 4 3 8 2" xfId="5314"/>
    <cellStyle name="Entrada 4 3 9" xfId="5315"/>
    <cellStyle name="Entrada 4 3 9 2" xfId="5316"/>
    <cellStyle name="Entrada 4 4" xfId="5317"/>
    <cellStyle name="Entrada 4 4 2" xfId="5318"/>
    <cellStyle name="Entrada 4 5" xfId="5319"/>
    <cellStyle name="Entrada 4 5 2" xfId="5320"/>
    <cellStyle name="Entrada 4 6" xfId="5321"/>
    <cellStyle name="Entrada 4 6 2" xfId="5322"/>
    <cellStyle name="Entrada 4 7" xfId="5323"/>
    <cellStyle name="Entrada 4 7 2" xfId="5324"/>
    <cellStyle name="Entrada 4 8" xfId="5325"/>
    <cellStyle name="Entrada 4 8 2" xfId="5326"/>
    <cellStyle name="Entrada 4 9" xfId="5327"/>
    <cellStyle name="Entrada 4 9 2" xfId="5328"/>
    <cellStyle name="Entrada 5" xfId="5329"/>
    <cellStyle name="Entrada 5 10" xfId="5330"/>
    <cellStyle name="Entrada 5 10 2" xfId="5331"/>
    <cellStyle name="Entrada 5 11" xfId="5332"/>
    <cellStyle name="Entrada 5 11 2" xfId="5333"/>
    <cellStyle name="Entrada 5 12" xfId="5334"/>
    <cellStyle name="Entrada 5 12 2" xfId="5335"/>
    <cellStyle name="Entrada 5 13" xfId="5336"/>
    <cellStyle name="Entrada 5 13 2" xfId="5337"/>
    <cellStyle name="Entrada 5 14" xfId="5338"/>
    <cellStyle name="Entrada 5 14 2" xfId="5339"/>
    <cellStyle name="Entrada 5 15" xfId="5340"/>
    <cellStyle name="Entrada 5 15 2" xfId="5341"/>
    <cellStyle name="Entrada 5 16" xfId="5342"/>
    <cellStyle name="Entrada 5 2" xfId="5343"/>
    <cellStyle name="Entrada 5 2 10" xfId="5344"/>
    <cellStyle name="Entrada 5 2 10 2" xfId="5345"/>
    <cellStyle name="Entrada 5 2 11" xfId="5346"/>
    <cellStyle name="Entrada 5 2 11 2" xfId="5347"/>
    <cellStyle name="Entrada 5 2 12" xfId="5348"/>
    <cellStyle name="Entrada 5 2 12 2" xfId="5349"/>
    <cellStyle name="Entrada 5 2 13" xfId="5350"/>
    <cellStyle name="Entrada 5 2 13 2" xfId="5351"/>
    <cellStyle name="Entrada 5 2 14" xfId="5352"/>
    <cellStyle name="Entrada 5 2 2" xfId="5353"/>
    <cellStyle name="Entrada 5 2 2 2" xfId="5354"/>
    <cellStyle name="Entrada 5 2 3" xfId="5355"/>
    <cellStyle name="Entrada 5 2 3 2" xfId="5356"/>
    <cellStyle name="Entrada 5 2 4" xfId="5357"/>
    <cellStyle name="Entrada 5 2 4 2" xfId="5358"/>
    <cellStyle name="Entrada 5 2 5" xfId="5359"/>
    <cellStyle name="Entrada 5 2 5 2" xfId="5360"/>
    <cellStyle name="Entrada 5 2 6" xfId="5361"/>
    <cellStyle name="Entrada 5 2 6 2" xfId="5362"/>
    <cellStyle name="Entrada 5 2 7" xfId="5363"/>
    <cellStyle name="Entrada 5 2 7 2" xfId="5364"/>
    <cellStyle name="Entrada 5 2 8" xfId="5365"/>
    <cellStyle name="Entrada 5 2 8 2" xfId="5366"/>
    <cellStyle name="Entrada 5 2 9" xfId="5367"/>
    <cellStyle name="Entrada 5 2 9 2" xfId="5368"/>
    <cellStyle name="Entrada 5 3" xfId="5369"/>
    <cellStyle name="Entrada 5 3 10" xfId="5370"/>
    <cellStyle name="Entrada 5 3 10 2" xfId="5371"/>
    <cellStyle name="Entrada 5 3 11" xfId="5372"/>
    <cellStyle name="Entrada 5 3 11 2" xfId="5373"/>
    <cellStyle name="Entrada 5 3 12" xfId="5374"/>
    <cellStyle name="Entrada 5 3 12 2" xfId="5375"/>
    <cellStyle name="Entrada 5 3 13" xfId="5376"/>
    <cellStyle name="Entrada 5 3 13 2" xfId="5377"/>
    <cellStyle name="Entrada 5 3 14" xfId="5378"/>
    <cellStyle name="Entrada 5 3 2" xfId="5379"/>
    <cellStyle name="Entrada 5 3 2 2" xfId="5380"/>
    <cellStyle name="Entrada 5 3 3" xfId="5381"/>
    <cellStyle name="Entrada 5 3 3 2" xfId="5382"/>
    <cellStyle name="Entrada 5 3 4" xfId="5383"/>
    <cellStyle name="Entrada 5 3 4 2" xfId="5384"/>
    <cellStyle name="Entrada 5 3 5" xfId="5385"/>
    <cellStyle name="Entrada 5 3 5 2" xfId="5386"/>
    <cellStyle name="Entrada 5 3 6" xfId="5387"/>
    <cellStyle name="Entrada 5 3 6 2" xfId="5388"/>
    <cellStyle name="Entrada 5 3 7" xfId="5389"/>
    <cellStyle name="Entrada 5 3 7 2" xfId="5390"/>
    <cellStyle name="Entrada 5 3 8" xfId="5391"/>
    <cellStyle name="Entrada 5 3 8 2" xfId="5392"/>
    <cellStyle name="Entrada 5 3 9" xfId="5393"/>
    <cellStyle name="Entrada 5 3 9 2" xfId="5394"/>
    <cellStyle name="Entrada 5 4" xfId="5395"/>
    <cellStyle name="Entrada 5 4 2" xfId="5396"/>
    <cellStyle name="Entrada 5 5" xfId="5397"/>
    <cellStyle name="Entrada 5 5 2" xfId="5398"/>
    <cellStyle name="Entrada 5 6" xfId="5399"/>
    <cellStyle name="Entrada 5 6 2" xfId="5400"/>
    <cellStyle name="Entrada 5 7" xfId="5401"/>
    <cellStyle name="Entrada 5 7 2" xfId="5402"/>
    <cellStyle name="Entrada 5 8" xfId="5403"/>
    <cellStyle name="Entrada 5 8 2" xfId="5404"/>
    <cellStyle name="Entrada 5 9" xfId="5405"/>
    <cellStyle name="Entrada 5 9 2" xfId="5406"/>
    <cellStyle name="Excel Built-in Normal" xfId="5407"/>
    <cellStyle name="Excel Built-in Normal 1" xfId="5408"/>
    <cellStyle name="Excel Built-in Normal 2" xfId="5409"/>
    <cellStyle name="Falta_Preço" xfId="5410"/>
    <cellStyle name="Final_Completo" xfId="5411"/>
    <cellStyle name="Fixed" xfId="14258"/>
    <cellStyle name="Heading 1" xfId="14259"/>
    <cellStyle name="Heading 2" xfId="14260"/>
    <cellStyle name="Hiperlink 2" xfId="5412"/>
    <cellStyle name="Hyperlink 2" xfId="5413"/>
    <cellStyle name="Incorreto 2" xfId="5414"/>
    <cellStyle name="Incorreto 3" xfId="5415"/>
    <cellStyle name="Moeda 10" xfId="5416"/>
    <cellStyle name="Moeda 2" xfId="5417"/>
    <cellStyle name="Moeda 2 2" xfId="5418"/>
    <cellStyle name="Moeda 2 3" xfId="5419"/>
    <cellStyle name="Moeda 2 4" xfId="14261"/>
    <cellStyle name="Moeda 2 5" xfId="14262"/>
    <cellStyle name="Moeda 2 6" xfId="14263"/>
    <cellStyle name="Moeda 2_mc-controle-medições 1-a-4-base" xfId="14264"/>
    <cellStyle name="Moeda 3" xfId="5420"/>
    <cellStyle name="Moeda 3 2" xfId="14265"/>
    <cellStyle name="Moeda 4" xfId="5421"/>
    <cellStyle name="Moeda 4 2" xfId="14266"/>
    <cellStyle name="Moeda 4 3" xfId="14267"/>
    <cellStyle name="Moeda 5" xfId="5422"/>
    <cellStyle name="Moeda 6" xfId="5423"/>
    <cellStyle name="Moeda 6 2" xfId="14268"/>
    <cellStyle name="Moeda 7" xfId="5424"/>
    <cellStyle name="Moeda 7 10" xfId="5425"/>
    <cellStyle name="Moeda 7 11" xfId="5426"/>
    <cellStyle name="Moeda 7 12" xfId="5427"/>
    <cellStyle name="Moeda 7 13" xfId="5428"/>
    <cellStyle name="Moeda 7 14" xfId="5429"/>
    <cellStyle name="Moeda 7 15" xfId="5430"/>
    <cellStyle name="Moeda 7 16" xfId="5431"/>
    <cellStyle name="Moeda 7 17" xfId="5432"/>
    <cellStyle name="Moeda 7 2" xfId="5433"/>
    <cellStyle name="Moeda 7 3" xfId="5434"/>
    <cellStyle name="Moeda 7 4" xfId="5435"/>
    <cellStyle name="Moeda 7 5" xfId="5436"/>
    <cellStyle name="Moeda 7 6" xfId="5437"/>
    <cellStyle name="Moeda 7 7" xfId="5438"/>
    <cellStyle name="Moeda 7 8" xfId="5439"/>
    <cellStyle name="Moeda 7 9" xfId="5440"/>
    <cellStyle name="Moeda 8" xfId="14269"/>
    <cellStyle name="Moeda 9" xfId="5441"/>
    <cellStyle name="Neutra 2" xfId="5442"/>
    <cellStyle name="Neutra 3" xfId="5443"/>
    <cellStyle name="Neutra 4" xfId="5444"/>
    <cellStyle name="Normal" xfId="0" builtinId="0"/>
    <cellStyle name="Normal 10" xfId="5445"/>
    <cellStyle name="Normal 10 2" xfId="5446"/>
    <cellStyle name="Normal 10 3" xfId="5447"/>
    <cellStyle name="Normal 10 4" xfId="5448"/>
    <cellStyle name="Normal 10 5" xfId="5449"/>
    <cellStyle name="Normal 10 6" xfId="5450"/>
    <cellStyle name="Normal 10 7" xfId="5451"/>
    <cellStyle name="Normal 10 8" xfId="5452"/>
    <cellStyle name="Normal 101" xfId="5453"/>
    <cellStyle name="Normal 101 2" xfId="5454"/>
    <cellStyle name="Normal 101 2 2" xfId="5455"/>
    <cellStyle name="Normal 11" xfId="5456"/>
    <cellStyle name="Normal 11 10" xfId="5457"/>
    <cellStyle name="Normal 11 11" xfId="5458"/>
    <cellStyle name="Normal 11 2" xfId="5459"/>
    <cellStyle name="Normal 11 3" xfId="5460"/>
    <cellStyle name="Normal 11 4" xfId="5461"/>
    <cellStyle name="Normal 11 5" xfId="5462"/>
    <cellStyle name="Normal 11 6" xfId="5463"/>
    <cellStyle name="Normal 11 7" xfId="5464"/>
    <cellStyle name="Normal 11 8" xfId="5465"/>
    <cellStyle name="Normal 11 9" xfId="5466"/>
    <cellStyle name="Normal 12" xfId="5467"/>
    <cellStyle name="Normal 12 2" xfId="5468"/>
    <cellStyle name="Normal 13" xfId="5469"/>
    <cellStyle name="Normal 14" xfId="5470"/>
    <cellStyle name="Normal 15" xfId="5471"/>
    <cellStyle name="Normal 16" xfId="5472"/>
    <cellStyle name="Normal 17" xfId="5473"/>
    <cellStyle name="Normal 17 2" xfId="14270"/>
    <cellStyle name="Normal 17 3" xfId="14271"/>
    <cellStyle name="Normal 17 4" xfId="14272"/>
    <cellStyle name="Normal 17 5" xfId="14273"/>
    <cellStyle name="Normal 17 6" xfId="14274"/>
    <cellStyle name="Normal 18" xfId="5474"/>
    <cellStyle name="Normal 18 10" xfId="5475"/>
    <cellStyle name="Normal 18 11" xfId="5476"/>
    <cellStyle name="Normal 18 12" xfId="5477"/>
    <cellStyle name="Normal 18 13" xfId="5478"/>
    <cellStyle name="Normal 18 14" xfId="5479"/>
    <cellStyle name="Normal 18 15" xfId="5480"/>
    <cellStyle name="Normal 18 16" xfId="5481"/>
    <cellStyle name="Normal 18 17" xfId="5482"/>
    <cellStyle name="Normal 18 2" xfId="5483"/>
    <cellStyle name="Normal 18 2 2" xfId="14275"/>
    <cellStyle name="Normal 18 3" xfId="5484"/>
    <cellStyle name="Normal 18 3 2" xfId="14276"/>
    <cellStyle name="Normal 18 3 3" xfId="14277"/>
    <cellStyle name="Normal 18 4" xfId="5485"/>
    <cellStyle name="Normal 18 5" xfId="5486"/>
    <cellStyle name="Normal 18 6" xfId="5487"/>
    <cellStyle name="Normal 18 7" xfId="5488"/>
    <cellStyle name="Normal 18 8" xfId="5489"/>
    <cellStyle name="Normal 18 9" xfId="5490"/>
    <cellStyle name="Normal 19" xfId="5491"/>
    <cellStyle name="Normal 19 10" xfId="5492"/>
    <cellStyle name="Normal 19 11" xfId="5493"/>
    <cellStyle name="Normal 19 12" xfId="5494"/>
    <cellStyle name="Normal 19 13" xfId="5495"/>
    <cellStyle name="Normal 19 14" xfId="5496"/>
    <cellStyle name="Normal 19 15" xfId="5497"/>
    <cellStyle name="Normal 19 16" xfId="5498"/>
    <cellStyle name="Normal 19 17" xfId="5499"/>
    <cellStyle name="Normal 19 2" xfId="5500"/>
    <cellStyle name="Normal 19 3" xfId="5501"/>
    <cellStyle name="Normal 19 4" xfId="5502"/>
    <cellStyle name="Normal 19 5" xfId="5503"/>
    <cellStyle name="Normal 19 6" xfId="5504"/>
    <cellStyle name="Normal 19 7" xfId="5505"/>
    <cellStyle name="Normal 19 8" xfId="5506"/>
    <cellStyle name="Normal 19 9" xfId="5507"/>
    <cellStyle name="Normal 2" xfId="5508"/>
    <cellStyle name="Normal 2 10" xfId="5509"/>
    <cellStyle name="Normal 2 11" xfId="5510"/>
    <cellStyle name="Normal 2 12" xfId="5511"/>
    <cellStyle name="Normal 2 13" xfId="5512"/>
    <cellStyle name="Normal 2 14" xfId="5513"/>
    <cellStyle name="Normal 2 15" xfId="5514"/>
    <cellStyle name="Normal 2 16" xfId="5515"/>
    <cellStyle name="Normal 2 17" xfId="5516"/>
    <cellStyle name="Normal 2 18" xfId="5517"/>
    <cellStyle name="Normal 2 19" xfId="5518"/>
    <cellStyle name="Normal 2 2" xfId="5519"/>
    <cellStyle name="Normal 2 2 10" xfId="5520"/>
    <cellStyle name="Normal 2 2 11" xfId="5521"/>
    <cellStyle name="Normal 2 2 12" xfId="5522"/>
    <cellStyle name="Normal 2 2 13" xfId="5523"/>
    <cellStyle name="Normal 2 2 14" xfId="5524"/>
    <cellStyle name="Normal 2 2 15" xfId="5525"/>
    <cellStyle name="Normal 2 2 16" xfId="5526"/>
    <cellStyle name="Normal 2 2 17" xfId="5527"/>
    <cellStyle name="Normal 2 2 18" xfId="5528"/>
    <cellStyle name="Normal 2 2 19" xfId="5529"/>
    <cellStyle name="Normal 2 2 2" xfId="5530"/>
    <cellStyle name="Normal 2 2 20" xfId="5531"/>
    <cellStyle name="Normal 2 2 21" xfId="5532"/>
    <cellStyle name="Normal 2 2 22" xfId="5533"/>
    <cellStyle name="Normal 2 2 23" xfId="5534"/>
    <cellStyle name="Normal 2 2 24" xfId="5535"/>
    <cellStyle name="Normal 2 2 25" xfId="5536"/>
    <cellStyle name="Normal 2 2 26" xfId="5537"/>
    <cellStyle name="Normal 2 2 27" xfId="5538"/>
    <cellStyle name="Normal 2 2 28" xfId="5539"/>
    <cellStyle name="Normal 2 2 29" xfId="5540"/>
    <cellStyle name="Normal 2 2 3" xfId="5541"/>
    <cellStyle name="Normal 2 2 30" xfId="5542"/>
    <cellStyle name="Normal 2 2 31" xfId="5543"/>
    <cellStyle name="Normal 2 2 32" xfId="5544"/>
    <cellStyle name="Normal 2 2 33" xfId="5545"/>
    <cellStyle name="Normal 2 2 34" xfId="5546"/>
    <cellStyle name="Normal 2 2 35" xfId="5547"/>
    <cellStyle name="Normal 2 2 4" xfId="5548"/>
    <cellStyle name="Normal 2 2 5" xfId="5549"/>
    <cellStyle name="Normal 2 2 6" xfId="5550"/>
    <cellStyle name="Normal 2 2 7" xfId="5551"/>
    <cellStyle name="Normal 2 2 8" xfId="5552"/>
    <cellStyle name="Normal 2 2 9" xfId="5553"/>
    <cellStyle name="Normal 2 20" xfId="5554"/>
    <cellStyle name="Normal 2 21" xfId="5555"/>
    <cellStyle name="Normal 2 22" xfId="5556"/>
    <cellStyle name="Normal 2 23" xfId="5557"/>
    <cellStyle name="Normal 2 3" xfId="5558"/>
    <cellStyle name="Normal 2 3 2" xfId="5559"/>
    <cellStyle name="Normal 2 3 3" xfId="5560"/>
    <cellStyle name="Normal 2 4" xfId="5561"/>
    <cellStyle name="Normal 2 5" xfId="5562"/>
    <cellStyle name="Normal 2 5 2" xfId="5563"/>
    <cellStyle name="Normal 2 6" xfId="5564"/>
    <cellStyle name="Normal 2 7" xfId="5565"/>
    <cellStyle name="Normal 2 8" xfId="5566"/>
    <cellStyle name="Normal 2 9" xfId="5567"/>
    <cellStyle name="Normal 2_MCC1" xfId="14278"/>
    <cellStyle name="Normal 20" xfId="3"/>
    <cellStyle name="Normal 20 10" xfId="5568"/>
    <cellStyle name="Normal 20 11" xfId="5569"/>
    <cellStyle name="Normal 20 12" xfId="5570"/>
    <cellStyle name="Normal 20 13" xfId="5571"/>
    <cellStyle name="Normal 20 14" xfId="5572"/>
    <cellStyle name="Normal 20 15" xfId="5573"/>
    <cellStyle name="Normal 20 16" xfId="5574"/>
    <cellStyle name="Normal 20 17" xfId="5575"/>
    <cellStyle name="Normal 20 2" xfId="5576"/>
    <cellStyle name="Normal 20 3" xfId="5577"/>
    <cellStyle name="Normal 20 4" xfId="5578"/>
    <cellStyle name="Normal 20 5" xfId="5579"/>
    <cellStyle name="Normal 20 6" xfId="5580"/>
    <cellStyle name="Normal 20 7" xfId="5581"/>
    <cellStyle name="Normal 20 8" xfId="5582"/>
    <cellStyle name="Normal 20 9" xfId="5583"/>
    <cellStyle name="Normal 21" xfId="5584"/>
    <cellStyle name="Normal 21 2" xfId="14279"/>
    <cellStyle name="Normal 22" xfId="5585"/>
    <cellStyle name="Normal 23" xfId="5586"/>
    <cellStyle name="Normal 24" xfId="5587"/>
    <cellStyle name="Normal 25" xfId="5588"/>
    <cellStyle name="Normal 26" xfId="2"/>
    <cellStyle name="Normal 27" xfId="5589"/>
    <cellStyle name="Normal 28" xfId="5590"/>
    <cellStyle name="Normal 29" xfId="5591"/>
    <cellStyle name="Normal 3" xfId="5592"/>
    <cellStyle name="Normal 3 10" xfId="5593"/>
    <cellStyle name="Normal 3 11" xfId="5594"/>
    <cellStyle name="Normal 3 12" xfId="5595"/>
    <cellStyle name="Normal 3 13" xfId="5596"/>
    <cellStyle name="Normal 3 14" xfId="5597"/>
    <cellStyle name="Normal 3 15" xfId="5598"/>
    <cellStyle name="Normal 3 16" xfId="5599"/>
    <cellStyle name="Normal 3 17" xfId="5600"/>
    <cellStyle name="Normal 3 18" xfId="5601"/>
    <cellStyle name="Normal 3 19" xfId="5602"/>
    <cellStyle name="Normal 3 2" xfId="5603"/>
    <cellStyle name="Normal 3 2 2" xfId="5604"/>
    <cellStyle name="Normal 3 2 2 2" xfId="5605"/>
    <cellStyle name="Normal 3 2 2 2 2" xfId="14280"/>
    <cellStyle name="Normal 3 2 3" xfId="5606"/>
    <cellStyle name="Normal 3 20" xfId="5607"/>
    <cellStyle name="Normal 3 21" xfId="5608"/>
    <cellStyle name="Normal 3 22" xfId="5609"/>
    <cellStyle name="Normal 3 23" xfId="5610"/>
    <cellStyle name="Normal 3 24" xfId="5611"/>
    <cellStyle name="Normal 3 25" xfId="5612"/>
    <cellStyle name="Normal 3 26" xfId="5613"/>
    <cellStyle name="Normal 3 27" xfId="5614"/>
    <cellStyle name="Normal 3 28" xfId="5615"/>
    <cellStyle name="Normal 3 29" xfId="5616"/>
    <cellStyle name="Normal 3 3" xfId="5617"/>
    <cellStyle name="Normal 3 30" xfId="5618"/>
    <cellStyle name="Normal 3 31" xfId="5619"/>
    <cellStyle name="Normal 3 32" xfId="5620"/>
    <cellStyle name="Normal 3 33" xfId="5621"/>
    <cellStyle name="Normal 3 34" xfId="5622"/>
    <cellStyle name="Normal 3 35" xfId="5623"/>
    <cellStyle name="Normal 3 4" xfId="5624"/>
    <cellStyle name="Normal 3 41" xfId="5625"/>
    <cellStyle name="Normal 3 43" xfId="5626"/>
    <cellStyle name="Normal 3 5" xfId="5627"/>
    <cellStyle name="Normal 3 53" xfId="5628"/>
    <cellStyle name="Normal 3 54" xfId="5629"/>
    <cellStyle name="Normal 3 55" xfId="5630"/>
    <cellStyle name="Normal 3 6" xfId="5631"/>
    <cellStyle name="Normal 3 7" xfId="5632"/>
    <cellStyle name="Normal 3 8" xfId="5633"/>
    <cellStyle name="Normal 3 9" xfId="5634"/>
    <cellStyle name="Normal 30" xfId="5635"/>
    <cellStyle name="Normal 31" xfId="14253"/>
    <cellStyle name="Normal 33" xfId="5636"/>
    <cellStyle name="Normal 34" xfId="5637"/>
    <cellStyle name="Normal 35" xfId="5638"/>
    <cellStyle name="Normal 36" xfId="5639"/>
    <cellStyle name="Normal 37" xfId="5640"/>
    <cellStyle name="Normal 38" xfId="5641"/>
    <cellStyle name="Normal 38 2" xfId="5642"/>
    <cellStyle name="Normal 4" xfId="5643"/>
    <cellStyle name="Normal 4 2" xfId="5644"/>
    <cellStyle name="Normal 4 2 2" xfId="5645"/>
    <cellStyle name="Normal 4 2 2 2" xfId="14281"/>
    <cellStyle name="Normal 4 3" xfId="5646"/>
    <cellStyle name="Normal 5" xfId="5647"/>
    <cellStyle name="Normal 5 10" xfId="5648"/>
    <cellStyle name="Normal 5 2" xfId="6"/>
    <cellStyle name="Normal 5 3" xfId="5649"/>
    <cellStyle name="Normal 5 4" xfId="5650"/>
    <cellStyle name="Normal 5 5" xfId="5651"/>
    <cellStyle name="Normal 5 6" xfId="5652"/>
    <cellStyle name="Normal 5 7" xfId="5653"/>
    <cellStyle name="Normal 5 8" xfId="5654"/>
    <cellStyle name="Normal 5 9" xfId="5655"/>
    <cellStyle name="Normal 6" xfId="5656"/>
    <cellStyle name="Normal 6 10" xfId="5657"/>
    <cellStyle name="Normal 6 2" xfId="5658"/>
    <cellStyle name="Normal 6 3" xfId="5659"/>
    <cellStyle name="Normal 6 4" xfId="5660"/>
    <cellStyle name="Normal 6 5" xfId="5661"/>
    <cellStyle name="Normal 6 6" xfId="5662"/>
    <cellStyle name="Normal 6 7" xfId="5663"/>
    <cellStyle name="Normal 6 8" xfId="5664"/>
    <cellStyle name="Normal 6 9" xfId="5665"/>
    <cellStyle name="Normal 7" xfId="5666"/>
    <cellStyle name="Normal 7 2" xfId="5667"/>
    <cellStyle name="Normal 7 2 2" xfId="5668"/>
    <cellStyle name="Normal 7 3" xfId="5669"/>
    <cellStyle name="Normal 7 4" xfId="5670"/>
    <cellStyle name="Normal 7 5" xfId="5671"/>
    <cellStyle name="Normal 7 6" xfId="5672"/>
    <cellStyle name="Normal 7 7" xfId="5673"/>
    <cellStyle name="Normal 7 8" xfId="5674"/>
    <cellStyle name="Normal 7 9" xfId="5675"/>
    <cellStyle name="Normal 7 9 3 2" xfId="5676"/>
    <cellStyle name="Normal 8" xfId="5677"/>
    <cellStyle name="Normal 8 2" xfId="5678"/>
    <cellStyle name="Normal 8 3" xfId="5679"/>
    <cellStyle name="Normal 8 4" xfId="5680"/>
    <cellStyle name="Normal 8 5" xfId="5681"/>
    <cellStyle name="Normal 8 6" xfId="5682"/>
    <cellStyle name="Normal 9" xfId="5683"/>
    <cellStyle name="Normal 9 2" xfId="5684"/>
    <cellStyle name="Normal 9 3" xfId="5685"/>
    <cellStyle name="Normal 9 4" xfId="5686"/>
    <cellStyle name="Normal 9 5" xfId="5687"/>
    <cellStyle name="Normal 9 6" xfId="5688"/>
    <cellStyle name="Normal_Plan1 2 6" xfId="14254"/>
    <cellStyle name="Nota 2" xfId="5689"/>
    <cellStyle name="Nota 2 10" xfId="5690"/>
    <cellStyle name="Nota 2 10 2" xfId="5691"/>
    <cellStyle name="Nota 2 11" xfId="5692"/>
    <cellStyle name="Nota 2 11 2" xfId="5693"/>
    <cellStyle name="Nota 2 12" xfId="5694"/>
    <cellStyle name="Nota 2 12 2" xfId="5695"/>
    <cellStyle name="Nota 2 13" xfId="5696"/>
    <cellStyle name="Nota 2 13 2" xfId="5697"/>
    <cellStyle name="Nota 2 14" xfId="5698"/>
    <cellStyle name="Nota 2 14 2" xfId="5699"/>
    <cellStyle name="Nota 2 15" xfId="5700"/>
    <cellStyle name="Nota 2 15 2" xfId="5701"/>
    <cellStyle name="Nota 2 16" xfId="5702"/>
    <cellStyle name="Nota 2 16 2" xfId="5703"/>
    <cellStyle name="Nota 2 17" xfId="5704"/>
    <cellStyle name="Nota 2 17 2" xfId="5705"/>
    <cellStyle name="Nota 2 18" xfId="5706"/>
    <cellStyle name="Nota 2 18 2" xfId="5707"/>
    <cellStyle name="Nota 2 19" xfId="5708"/>
    <cellStyle name="Nota 2 19 2" xfId="5709"/>
    <cellStyle name="Nota 2 2" xfId="5710"/>
    <cellStyle name="Nota 2 2 10" xfId="5711"/>
    <cellStyle name="Nota 2 2 10 2" xfId="5712"/>
    <cellStyle name="Nota 2 2 11" xfId="5713"/>
    <cellStyle name="Nota 2 2 11 2" xfId="5714"/>
    <cellStyle name="Nota 2 2 12" xfId="5715"/>
    <cellStyle name="Nota 2 2 12 2" xfId="5716"/>
    <cellStyle name="Nota 2 2 13" xfId="5717"/>
    <cellStyle name="Nota 2 2 13 2" xfId="5718"/>
    <cellStyle name="Nota 2 2 14" xfId="5719"/>
    <cellStyle name="Nota 2 2 14 2" xfId="5720"/>
    <cellStyle name="Nota 2 2 15" xfId="5721"/>
    <cellStyle name="Nota 2 2 15 2" xfId="5722"/>
    <cellStyle name="Nota 2 2 16" xfId="5723"/>
    <cellStyle name="Nota 2 2 16 2" xfId="5724"/>
    <cellStyle name="Nota 2 2 17" xfId="5725"/>
    <cellStyle name="Nota 2 2 17 2" xfId="5726"/>
    <cellStyle name="Nota 2 2 18" xfId="5727"/>
    <cellStyle name="Nota 2 2 18 2" xfId="5728"/>
    <cellStyle name="Nota 2 2 19" xfId="5729"/>
    <cellStyle name="Nota 2 2 19 2" xfId="5730"/>
    <cellStyle name="Nota 2 2 2" xfId="5731"/>
    <cellStyle name="Nota 2 2 2 10" xfId="5732"/>
    <cellStyle name="Nota 2 2 2 10 2" xfId="5733"/>
    <cellStyle name="Nota 2 2 2 11" xfId="5734"/>
    <cellStyle name="Nota 2 2 2 11 2" xfId="5735"/>
    <cellStyle name="Nota 2 2 2 12" xfId="5736"/>
    <cellStyle name="Nota 2 2 2 12 2" xfId="5737"/>
    <cellStyle name="Nota 2 2 2 13" xfId="5738"/>
    <cellStyle name="Nota 2 2 2 13 2" xfId="5739"/>
    <cellStyle name="Nota 2 2 2 14" xfId="5740"/>
    <cellStyle name="Nota 2 2 2 14 2" xfId="5741"/>
    <cellStyle name="Nota 2 2 2 15" xfId="5742"/>
    <cellStyle name="Nota 2 2 2 15 2" xfId="5743"/>
    <cellStyle name="Nota 2 2 2 16" xfId="5744"/>
    <cellStyle name="Nota 2 2 2 16 2" xfId="5745"/>
    <cellStyle name="Nota 2 2 2 17" xfId="5746"/>
    <cellStyle name="Nota 2 2 2 2" xfId="5747"/>
    <cellStyle name="Nota 2 2 2 2 10" xfId="5748"/>
    <cellStyle name="Nota 2 2 2 2 10 2" xfId="5749"/>
    <cellStyle name="Nota 2 2 2 2 11" xfId="5750"/>
    <cellStyle name="Nota 2 2 2 2 11 2" xfId="5751"/>
    <cellStyle name="Nota 2 2 2 2 12" xfId="5752"/>
    <cellStyle name="Nota 2 2 2 2 12 2" xfId="5753"/>
    <cellStyle name="Nota 2 2 2 2 13" xfId="5754"/>
    <cellStyle name="Nota 2 2 2 2 13 2" xfId="5755"/>
    <cellStyle name="Nota 2 2 2 2 14" xfId="5756"/>
    <cellStyle name="Nota 2 2 2 2 14 2" xfId="5757"/>
    <cellStyle name="Nota 2 2 2 2 15" xfId="5758"/>
    <cellStyle name="Nota 2 2 2 2 15 2" xfId="5759"/>
    <cellStyle name="Nota 2 2 2 2 16" xfId="5760"/>
    <cellStyle name="Nota 2 2 2 2 2" xfId="5761"/>
    <cellStyle name="Nota 2 2 2 2 2 10" xfId="5762"/>
    <cellStyle name="Nota 2 2 2 2 2 10 2" xfId="5763"/>
    <cellStyle name="Nota 2 2 2 2 2 11" xfId="5764"/>
    <cellStyle name="Nota 2 2 2 2 2 11 2" xfId="5765"/>
    <cellStyle name="Nota 2 2 2 2 2 12" xfId="5766"/>
    <cellStyle name="Nota 2 2 2 2 2 12 2" xfId="5767"/>
    <cellStyle name="Nota 2 2 2 2 2 13" xfId="5768"/>
    <cellStyle name="Nota 2 2 2 2 2 13 2" xfId="5769"/>
    <cellStyle name="Nota 2 2 2 2 2 14" xfId="5770"/>
    <cellStyle name="Nota 2 2 2 2 2 2" xfId="5771"/>
    <cellStyle name="Nota 2 2 2 2 2 2 2" xfId="5772"/>
    <cellStyle name="Nota 2 2 2 2 2 3" xfId="5773"/>
    <cellStyle name="Nota 2 2 2 2 2 3 2" xfId="5774"/>
    <cellStyle name="Nota 2 2 2 2 2 4" xfId="5775"/>
    <cellStyle name="Nota 2 2 2 2 2 4 2" xfId="5776"/>
    <cellStyle name="Nota 2 2 2 2 2 5" xfId="5777"/>
    <cellStyle name="Nota 2 2 2 2 2 5 2" xfId="5778"/>
    <cellStyle name="Nota 2 2 2 2 2 6" xfId="5779"/>
    <cellStyle name="Nota 2 2 2 2 2 6 2" xfId="5780"/>
    <cellStyle name="Nota 2 2 2 2 2 7" xfId="5781"/>
    <cellStyle name="Nota 2 2 2 2 2 7 2" xfId="5782"/>
    <cellStyle name="Nota 2 2 2 2 2 8" xfId="5783"/>
    <cellStyle name="Nota 2 2 2 2 2 8 2" xfId="5784"/>
    <cellStyle name="Nota 2 2 2 2 2 9" xfId="5785"/>
    <cellStyle name="Nota 2 2 2 2 2 9 2" xfId="5786"/>
    <cellStyle name="Nota 2 2 2 2 3" xfId="5787"/>
    <cellStyle name="Nota 2 2 2 2 3 10" xfId="5788"/>
    <cellStyle name="Nota 2 2 2 2 3 10 2" xfId="5789"/>
    <cellStyle name="Nota 2 2 2 2 3 11" xfId="5790"/>
    <cellStyle name="Nota 2 2 2 2 3 11 2" xfId="5791"/>
    <cellStyle name="Nota 2 2 2 2 3 12" xfId="5792"/>
    <cellStyle name="Nota 2 2 2 2 3 12 2" xfId="5793"/>
    <cellStyle name="Nota 2 2 2 2 3 13" xfId="5794"/>
    <cellStyle name="Nota 2 2 2 2 3 13 2" xfId="5795"/>
    <cellStyle name="Nota 2 2 2 2 3 14" xfId="5796"/>
    <cellStyle name="Nota 2 2 2 2 3 2" xfId="5797"/>
    <cellStyle name="Nota 2 2 2 2 3 2 2" xfId="5798"/>
    <cellStyle name="Nota 2 2 2 2 3 3" xfId="5799"/>
    <cellStyle name="Nota 2 2 2 2 3 3 2" xfId="5800"/>
    <cellStyle name="Nota 2 2 2 2 3 4" xfId="5801"/>
    <cellStyle name="Nota 2 2 2 2 3 4 2" xfId="5802"/>
    <cellStyle name="Nota 2 2 2 2 3 5" xfId="5803"/>
    <cellStyle name="Nota 2 2 2 2 3 5 2" xfId="5804"/>
    <cellStyle name="Nota 2 2 2 2 3 6" xfId="5805"/>
    <cellStyle name="Nota 2 2 2 2 3 6 2" xfId="5806"/>
    <cellStyle name="Nota 2 2 2 2 3 7" xfId="5807"/>
    <cellStyle name="Nota 2 2 2 2 3 7 2" xfId="5808"/>
    <cellStyle name="Nota 2 2 2 2 3 8" xfId="5809"/>
    <cellStyle name="Nota 2 2 2 2 3 8 2" xfId="5810"/>
    <cellStyle name="Nota 2 2 2 2 3 9" xfId="5811"/>
    <cellStyle name="Nota 2 2 2 2 3 9 2" xfId="5812"/>
    <cellStyle name="Nota 2 2 2 2 4" xfId="5813"/>
    <cellStyle name="Nota 2 2 2 2 4 2" xfId="5814"/>
    <cellStyle name="Nota 2 2 2 2 5" xfId="5815"/>
    <cellStyle name="Nota 2 2 2 2 5 2" xfId="5816"/>
    <cellStyle name="Nota 2 2 2 2 6" xfId="5817"/>
    <cellStyle name="Nota 2 2 2 2 6 2" xfId="5818"/>
    <cellStyle name="Nota 2 2 2 2 7" xfId="5819"/>
    <cellStyle name="Nota 2 2 2 2 7 2" xfId="5820"/>
    <cellStyle name="Nota 2 2 2 2 8" xfId="5821"/>
    <cellStyle name="Nota 2 2 2 2 8 2" xfId="5822"/>
    <cellStyle name="Nota 2 2 2 2 9" xfId="5823"/>
    <cellStyle name="Nota 2 2 2 2 9 2" xfId="5824"/>
    <cellStyle name="Nota 2 2 2 3" xfId="5825"/>
    <cellStyle name="Nota 2 2 2 3 10" xfId="5826"/>
    <cellStyle name="Nota 2 2 2 3 10 2" xfId="5827"/>
    <cellStyle name="Nota 2 2 2 3 11" xfId="5828"/>
    <cellStyle name="Nota 2 2 2 3 11 2" xfId="5829"/>
    <cellStyle name="Nota 2 2 2 3 12" xfId="5830"/>
    <cellStyle name="Nota 2 2 2 3 12 2" xfId="5831"/>
    <cellStyle name="Nota 2 2 2 3 13" xfId="5832"/>
    <cellStyle name="Nota 2 2 2 3 13 2" xfId="5833"/>
    <cellStyle name="Nota 2 2 2 3 14" xfId="5834"/>
    <cellStyle name="Nota 2 2 2 3 2" xfId="5835"/>
    <cellStyle name="Nota 2 2 2 3 2 2" xfId="5836"/>
    <cellStyle name="Nota 2 2 2 3 3" xfId="5837"/>
    <cellStyle name="Nota 2 2 2 3 3 2" xfId="5838"/>
    <cellStyle name="Nota 2 2 2 3 4" xfId="5839"/>
    <cellStyle name="Nota 2 2 2 3 4 2" xfId="5840"/>
    <cellStyle name="Nota 2 2 2 3 5" xfId="5841"/>
    <cellStyle name="Nota 2 2 2 3 5 2" xfId="5842"/>
    <cellStyle name="Nota 2 2 2 3 6" xfId="5843"/>
    <cellStyle name="Nota 2 2 2 3 6 2" xfId="5844"/>
    <cellStyle name="Nota 2 2 2 3 7" xfId="5845"/>
    <cellStyle name="Nota 2 2 2 3 7 2" xfId="5846"/>
    <cellStyle name="Nota 2 2 2 3 8" xfId="5847"/>
    <cellStyle name="Nota 2 2 2 3 8 2" xfId="5848"/>
    <cellStyle name="Nota 2 2 2 3 9" xfId="5849"/>
    <cellStyle name="Nota 2 2 2 3 9 2" xfId="5850"/>
    <cellStyle name="Nota 2 2 2 4" xfId="5851"/>
    <cellStyle name="Nota 2 2 2 4 10" xfId="5852"/>
    <cellStyle name="Nota 2 2 2 4 10 2" xfId="5853"/>
    <cellStyle name="Nota 2 2 2 4 11" xfId="5854"/>
    <cellStyle name="Nota 2 2 2 4 11 2" xfId="5855"/>
    <cellStyle name="Nota 2 2 2 4 12" xfId="5856"/>
    <cellStyle name="Nota 2 2 2 4 12 2" xfId="5857"/>
    <cellStyle name="Nota 2 2 2 4 13" xfId="5858"/>
    <cellStyle name="Nota 2 2 2 4 13 2" xfId="5859"/>
    <cellStyle name="Nota 2 2 2 4 14" xfId="5860"/>
    <cellStyle name="Nota 2 2 2 4 2" xfId="5861"/>
    <cellStyle name="Nota 2 2 2 4 2 2" xfId="5862"/>
    <cellStyle name="Nota 2 2 2 4 3" xfId="5863"/>
    <cellStyle name="Nota 2 2 2 4 3 2" xfId="5864"/>
    <cellStyle name="Nota 2 2 2 4 4" xfId="5865"/>
    <cellStyle name="Nota 2 2 2 4 4 2" xfId="5866"/>
    <cellStyle name="Nota 2 2 2 4 5" xfId="5867"/>
    <cellStyle name="Nota 2 2 2 4 5 2" xfId="5868"/>
    <cellStyle name="Nota 2 2 2 4 6" xfId="5869"/>
    <cellStyle name="Nota 2 2 2 4 6 2" xfId="5870"/>
    <cellStyle name="Nota 2 2 2 4 7" xfId="5871"/>
    <cellStyle name="Nota 2 2 2 4 7 2" xfId="5872"/>
    <cellStyle name="Nota 2 2 2 4 8" xfId="5873"/>
    <cellStyle name="Nota 2 2 2 4 8 2" xfId="5874"/>
    <cellStyle name="Nota 2 2 2 4 9" xfId="5875"/>
    <cellStyle name="Nota 2 2 2 4 9 2" xfId="5876"/>
    <cellStyle name="Nota 2 2 2 5" xfId="5877"/>
    <cellStyle name="Nota 2 2 2 5 2" xfId="5878"/>
    <cellStyle name="Nota 2 2 2 6" xfId="5879"/>
    <cellStyle name="Nota 2 2 2 6 2" xfId="5880"/>
    <cellStyle name="Nota 2 2 2 7" xfId="5881"/>
    <cellStyle name="Nota 2 2 2 7 2" xfId="5882"/>
    <cellStyle name="Nota 2 2 2 8" xfId="5883"/>
    <cellStyle name="Nota 2 2 2 8 2" xfId="5884"/>
    <cellStyle name="Nota 2 2 2 9" xfId="5885"/>
    <cellStyle name="Nota 2 2 2 9 2" xfId="5886"/>
    <cellStyle name="Nota 2 2 20" xfId="5887"/>
    <cellStyle name="Nota 2 2 3" xfId="5888"/>
    <cellStyle name="Nota 2 2 3 10" xfId="5889"/>
    <cellStyle name="Nota 2 2 3 10 2" xfId="5890"/>
    <cellStyle name="Nota 2 2 3 11" xfId="5891"/>
    <cellStyle name="Nota 2 2 3 11 2" xfId="5892"/>
    <cellStyle name="Nota 2 2 3 12" xfId="5893"/>
    <cellStyle name="Nota 2 2 3 12 2" xfId="5894"/>
    <cellStyle name="Nota 2 2 3 13" xfId="5895"/>
    <cellStyle name="Nota 2 2 3 13 2" xfId="5896"/>
    <cellStyle name="Nota 2 2 3 14" xfId="5897"/>
    <cellStyle name="Nota 2 2 3 14 2" xfId="5898"/>
    <cellStyle name="Nota 2 2 3 15" xfId="5899"/>
    <cellStyle name="Nota 2 2 3 15 2" xfId="5900"/>
    <cellStyle name="Nota 2 2 3 16" xfId="5901"/>
    <cellStyle name="Nota 2 2 3 2" xfId="5902"/>
    <cellStyle name="Nota 2 2 3 2 10" xfId="5903"/>
    <cellStyle name="Nota 2 2 3 2 10 2" xfId="5904"/>
    <cellStyle name="Nota 2 2 3 2 11" xfId="5905"/>
    <cellStyle name="Nota 2 2 3 2 11 2" xfId="5906"/>
    <cellStyle name="Nota 2 2 3 2 12" xfId="5907"/>
    <cellStyle name="Nota 2 2 3 2 12 2" xfId="5908"/>
    <cellStyle name="Nota 2 2 3 2 13" xfId="5909"/>
    <cellStyle name="Nota 2 2 3 2 13 2" xfId="5910"/>
    <cellStyle name="Nota 2 2 3 2 14" xfId="5911"/>
    <cellStyle name="Nota 2 2 3 2 2" xfId="5912"/>
    <cellStyle name="Nota 2 2 3 2 2 2" xfId="5913"/>
    <cellStyle name="Nota 2 2 3 2 3" xfId="5914"/>
    <cellStyle name="Nota 2 2 3 2 3 2" xfId="5915"/>
    <cellStyle name="Nota 2 2 3 2 4" xfId="5916"/>
    <cellStyle name="Nota 2 2 3 2 4 2" xfId="5917"/>
    <cellStyle name="Nota 2 2 3 2 5" xfId="5918"/>
    <cellStyle name="Nota 2 2 3 2 5 2" xfId="5919"/>
    <cellStyle name="Nota 2 2 3 2 6" xfId="5920"/>
    <cellStyle name="Nota 2 2 3 2 6 2" xfId="5921"/>
    <cellStyle name="Nota 2 2 3 2 7" xfId="5922"/>
    <cellStyle name="Nota 2 2 3 2 7 2" xfId="5923"/>
    <cellStyle name="Nota 2 2 3 2 8" xfId="5924"/>
    <cellStyle name="Nota 2 2 3 2 8 2" xfId="5925"/>
    <cellStyle name="Nota 2 2 3 2 9" xfId="5926"/>
    <cellStyle name="Nota 2 2 3 2 9 2" xfId="5927"/>
    <cellStyle name="Nota 2 2 3 3" xfId="5928"/>
    <cellStyle name="Nota 2 2 3 3 10" xfId="5929"/>
    <cellStyle name="Nota 2 2 3 3 10 2" xfId="5930"/>
    <cellStyle name="Nota 2 2 3 3 11" xfId="5931"/>
    <cellStyle name="Nota 2 2 3 3 11 2" xfId="5932"/>
    <cellStyle name="Nota 2 2 3 3 12" xfId="5933"/>
    <cellStyle name="Nota 2 2 3 3 12 2" xfId="5934"/>
    <cellStyle name="Nota 2 2 3 3 13" xfId="5935"/>
    <cellStyle name="Nota 2 2 3 3 13 2" xfId="5936"/>
    <cellStyle name="Nota 2 2 3 3 14" xfId="5937"/>
    <cellStyle name="Nota 2 2 3 3 2" xfId="5938"/>
    <cellStyle name="Nota 2 2 3 3 2 2" xfId="5939"/>
    <cellStyle name="Nota 2 2 3 3 3" xfId="5940"/>
    <cellStyle name="Nota 2 2 3 3 3 2" xfId="5941"/>
    <cellStyle name="Nota 2 2 3 3 4" xfId="5942"/>
    <cellStyle name="Nota 2 2 3 3 4 2" xfId="5943"/>
    <cellStyle name="Nota 2 2 3 3 5" xfId="5944"/>
    <cellStyle name="Nota 2 2 3 3 5 2" xfId="5945"/>
    <cellStyle name="Nota 2 2 3 3 6" xfId="5946"/>
    <cellStyle name="Nota 2 2 3 3 6 2" xfId="5947"/>
    <cellStyle name="Nota 2 2 3 3 7" xfId="5948"/>
    <cellStyle name="Nota 2 2 3 3 7 2" xfId="5949"/>
    <cellStyle name="Nota 2 2 3 3 8" xfId="5950"/>
    <cellStyle name="Nota 2 2 3 3 8 2" xfId="5951"/>
    <cellStyle name="Nota 2 2 3 3 9" xfId="5952"/>
    <cellStyle name="Nota 2 2 3 3 9 2" xfId="5953"/>
    <cellStyle name="Nota 2 2 3 4" xfId="5954"/>
    <cellStyle name="Nota 2 2 3 4 2" xfId="5955"/>
    <cellStyle name="Nota 2 2 3 5" xfId="5956"/>
    <cellStyle name="Nota 2 2 3 5 2" xfId="5957"/>
    <cellStyle name="Nota 2 2 3 6" xfId="5958"/>
    <cellStyle name="Nota 2 2 3 6 2" xfId="5959"/>
    <cellStyle name="Nota 2 2 3 7" xfId="5960"/>
    <cellStyle name="Nota 2 2 3 7 2" xfId="5961"/>
    <cellStyle name="Nota 2 2 3 8" xfId="5962"/>
    <cellStyle name="Nota 2 2 3 8 2" xfId="5963"/>
    <cellStyle name="Nota 2 2 3 9" xfId="5964"/>
    <cellStyle name="Nota 2 2 3 9 2" xfId="5965"/>
    <cellStyle name="Nota 2 2 4" xfId="5966"/>
    <cellStyle name="Nota 2 2 4 10" xfId="5967"/>
    <cellStyle name="Nota 2 2 4 10 2" xfId="5968"/>
    <cellStyle name="Nota 2 2 4 11" xfId="5969"/>
    <cellStyle name="Nota 2 2 4 11 2" xfId="5970"/>
    <cellStyle name="Nota 2 2 4 12" xfId="5971"/>
    <cellStyle name="Nota 2 2 4 12 2" xfId="5972"/>
    <cellStyle name="Nota 2 2 4 13" xfId="5973"/>
    <cellStyle name="Nota 2 2 4 13 2" xfId="5974"/>
    <cellStyle name="Nota 2 2 4 14" xfId="5975"/>
    <cellStyle name="Nota 2 2 4 14 2" xfId="5976"/>
    <cellStyle name="Nota 2 2 4 15" xfId="5977"/>
    <cellStyle name="Nota 2 2 4 15 2" xfId="5978"/>
    <cellStyle name="Nota 2 2 4 16" xfId="5979"/>
    <cellStyle name="Nota 2 2 4 2" xfId="5980"/>
    <cellStyle name="Nota 2 2 4 2 10" xfId="5981"/>
    <cellStyle name="Nota 2 2 4 2 10 2" xfId="5982"/>
    <cellStyle name="Nota 2 2 4 2 11" xfId="5983"/>
    <cellStyle name="Nota 2 2 4 2 11 2" xfId="5984"/>
    <cellStyle name="Nota 2 2 4 2 12" xfId="5985"/>
    <cellStyle name="Nota 2 2 4 2 12 2" xfId="5986"/>
    <cellStyle name="Nota 2 2 4 2 13" xfId="5987"/>
    <cellStyle name="Nota 2 2 4 2 13 2" xfId="5988"/>
    <cellStyle name="Nota 2 2 4 2 14" xfId="5989"/>
    <cellStyle name="Nota 2 2 4 2 2" xfId="5990"/>
    <cellStyle name="Nota 2 2 4 2 2 2" xfId="5991"/>
    <cellStyle name="Nota 2 2 4 2 3" xfId="5992"/>
    <cellStyle name="Nota 2 2 4 2 3 2" xfId="5993"/>
    <cellStyle name="Nota 2 2 4 2 4" xfId="5994"/>
    <cellStyle name="Nota 2 2 4 2 4 2" xfId="5995"/>
    <cellStyle name="Nota 2 2 4 2 5" xfId="5996"/>
    <cellStyle name="Nota 2 2 4 2 5 2" xfId="5997"/>
    <cellStyle name="Nota 2 2 4 2 6" xfId="5998"/>
    <cellStyle name="Nota 2 2 4 2 6 2" xfId="5999"/>
    <cellStyle name="Nota 2 2 4 2 7" xfId="6000"/>
    <cellStyle name="Nota 2 2 4 2 7 2" xfId="6001"/>
    <cellStyle name="Nota 2 2 4 2 8" xfId="6002"/>
    <cellStyle name="Nota 2 2 4 2 8 2" xfId="6003"/>
    <cellStyle name="Nota 2 2 4 2 9" xfId="6004"/>
    <cellStyle name="Nota 2 2 4 2 9 2" xfId="6005"/>
    <cellStyle name="Nota 2 2 4 3" xfId="6006"/>
    <cellStyle name="Nota 2 2 4 3 10" xfId="6007"/>
    <cellStyle name="Nota 2 2 4 3 10 2" xfId="6008"/>
    <cellStyle name="Nota 2 2 4 3 11" xfId="6009"/>
    <cellStyle name="Nota 2 2 4 3 11 2" xfId="6010"/>
    <cellStyle name="Nota 2 2 4 3 12" xfId="6011"/>
    <cellStyle name="Nota 2 2 4 3 12 2" xfId="6012"/>
    <cellStyle name="Nota 2 2 4 3 13" xfId="6013"/>
    <cellStyle name="Nota 2 2 4 3 13 2" xfId="6014"/>
    <cellStyle name="Nota 2 2 4 3 14" xfId="6015"/>
    <cellStyle name="Nota 2 2 4 3 2" xfId="6016"/>
    <cellStyle name="Nota 2 2 4 3 2 2" xfId="6017"/>
    <cellStyle name="Nota 2 2 4 3 3" xfId="6018"/>
    <cellStyle name="Nota 2 2 4 3 3 2" xfId="6019"/>
    <cellStyle name="Nota 2 2 4 3 4" xfId="6020"/>
    <cellStyle name="Nota 2 2 4 3 4 2" xfId="6021"/>
    <cellStyle name="Nota 2 2 4 3 5" xfId="6022"/>
    <cellStyle name="Nota 2 2 4 3 5 2" xfId="6023"/>
    <cellStyle name="Nota 2 2 4 3 6" xfId="6024"/>
    <cellStyle name="Nota 2 2 4 3 6 2" xfId="6025"/>
    <cellStyle name="Nota 2 2 4 3 7" xfId="6026"/>
    <cellStyle name="Nota 2 2 4 3 7 2" xfId="6027"/>
    <cellStyle name="Nota 2 2 4 3 8" xfId="6028"/>
    <cellStyle name="Nota 2 2 4 3 8 2" xfId="6029"/>
    <cellStyle name="Nota 2 2 4 3 9" xfId="6030"/>
    <cellStyle name="Nota 2 2 4 3 9 2" xfId="6031"/>
    <cellStyle name="Nota 2 2 4 4" xfId="6032"/>
    <cellStyle name="Nota 2 2 4 4 2" xfId="6033"/>
    <cellStyle name="Nota 2 2 4 5" xfId="6034"/>
    <cellStyle name="Nota 2 2 4 5 2" xfId="6035"/>
    <cellStyle name="Nota 2 2 4 6" xfId="6036"/>
    <cellStyle name="Nota 2 2 4 6 2" xfId="6037"/>
    <cellStyle name="Nota 2 2 4 7" xfId="6038"/>
    <cellStyle name="Nota 2 2 4 7 2" xfId="6039"/>
    <cellStyle name="Nota 2 2 4 8" xfId="6040"/>
    <cellStyle name="Nota 2 2 4 8 2" xfId="6041"/>
    <cellStyle name="Nota 2 2 4 9" xfId="6042"/>
    <cellStyle name="Nota 2 2 4 9 2" xfId="6043"/>
    <cellStyle name="Nota 2 2 5" xfId="6044"/>
    <cellStyle name="Nota 2 2 5 10" xfId="6045"/>
    <cellStyle name="Nota 2 2 5 10 2" xfId="6046"/>
    <cellStyle name="Nota 2 2 5 11" xfId="6047"/>
    <cellStyle name="Nota 2 2 5 11 2" xfId="6048"/>
    <cellStyle name="Nota 2 2 5 12" xfId="6049"/>
    <cellStyle name="Nota 2 2 5 12 2" xfId="6050"/>
    <cellStyle name="Nota 2 2 5 13" xfId="6051"/>
    <cellStyle name="Nota 2 2 5 13 2" xfId="6052"/>
    <cellStyle name="Nota 2 2 5 14" xfId="6053"/>
    <cellStyle name="Nota 2 2 5 14 2" xfId="6054"/>
    <cellStyle name="Nota 2 2 5 15" xfId="6055"/>
    <cellStyle name="Nota 2 2 5 15 2" xfId="6056"/>
    <cellStyle name="Nota 2 2 5 16" xfId="6057"/>
    <cellStyle name="Nota 2 2 5 2" xfId="6058"/>
    <cellStyle name="Nota 2 2 5 2 10" xfId="6059"/>
    <cellStyle name="Nota 2 2 5 2 10 2" xfId="6060"/>
    <cellStyle name="Nota 2 2 5 2 11" xfId="6061"/>
    <cellStyle name="Nota 2 2 5 2 11 2" xfId="6062"/>
    <cellStyle name="Nota 2 2 5 2 12" xfId="6063"/>
    <cellStyle name="Nota 2 2 5 2 12 2" xfId="6064"/>
    <cellStyle name="Nota 2 2 5 2 13" xfId="6065"/>
    <cellStyle name="Nota 2 2 5 2 13 2" xfId="6066"/>
    <cellStyle name="Nota 2 2 5 2 14" xfId="6067"/>
    <cellStyle name="Nota 2 2 5 2 2" xfId="6068"/>
    <cellStyle name="Nota 2 2 5 2 2 2" xfId="6069"/>
    <cellStyle name="Nota 2 2 5 2 3" xfId="6070"/>
    <cellStyle name="Nota 2 2 5 2 3 2" xfId="6071"/>
    <cellStyle name="Nota 2 2 5 2 4" xfId="6072"/>
    <cellStyle name="Nota 2 2 5 2 4 2" xfId="6073"/>
    <cellStyle name="Nota 2 2 5 2 5" xfId="6074"/>
    <cellStyle name="Nota 2 2 5 2 5 2" xfId="6075"/>
    <cellStyle name="Nota 2 2 5 2 6" xfId="6076"/>
    <cellStyle name="Nota 2 2 5 2 6 2" xfId="6077"/>
    <cellStyle name="Nota 2 2 5 2 7" xfId="6078"/>
    <cellStyle name="Nota 2 2 5 2 7 2" xfId="6079"/>
    <cellStyle name="Nota 2 2 5 2 8" xfId="6080"/>
    <cellStyle name="Nota 2 2 5 2 8 2" xfId="6081"/>
    <cellStyle name="Nota 2 2 5 2 9" xfId="6082"/>
    <cellStyle name="Nota 2 2 5 2 9 2" xfId="6083"/>
    <cellStyle name="Nota 2 2 5 3" xfId="6084"/>
    <cellStyle name="Nota 2 2 5 3 10" xfId="6085"/>
    <cellStyle name="Nota 2 2 5 3 10 2" xfId="6086"/>
    <cellStyle name="Nota 2 2 5 3 11" xfId="6087"/>
    <cellStyle name="Nota 2 2 5 3 11 2" xfId="6088"/>
    <cellStyle name="Nota 2 2 5 3 12" xfId="6089"/>
    <cellStyle name="Nota 2 2 5 3 12 2" xfId="6090"/>
    <cellStyle name="Nota 2 2 5 3 13" xfId="6091"/>
    <cellStyle name="Nota 2 2 5 3 13 2" xfId="6092"/>
    <cellStyle name="Nota 2 2 5 3 14" xfId="6093"/>
    <cellStyle name="Nota 2 2 5 3 2" xfId="6094"/>
    <cellStyle name="Nota 2 2 5 3 2 2" xfId="6095"/>
    <cellStyle name="Nota 2 2 5 3 3" xfId="6096"/>
    <cellStyle name="Nota 2 2 5 3 3 2" xfId="6097"/>
    <cellStyle name="Nota 2 2 5 3 4" xfId="6098"/>
    <cellStyle name="Nota 2 2 5 3 4 2" xfId="6099"/>
    <cellStyle name="Nota 2 2 5 3 5" xfId="6100"/>
    <cellStyle name="Nota 2 2 5 3 5 2" xfId="6101"/>
    <cellStyle name="Nota 2 2 5 3 6" xfId="6102"/>
    <cellStyle name="Nota 2 2 5 3 6 2" xfId="6103"/>
    <cellStyle name="Nota 2 2 5 3 7" xfId="6104"/>
    <cellStyle name="Nota 2 2 5 3 7 2" xfId="6105"/>
    <cellStyle name="Nota 2 2 5 3 8" xfId="6106"/>
    <cellStyle name="Nota 2 2 5 3 8 2" xfId="6107"/>
    <cellStyle name="Nota 2 2 5 3 9" xfId="6108"/>
    <cellStyle name="Nota 2 2 5 3 9 2" xfId="6109"/>
    <cellStyle name="Nota 2 2 5 4" xfId="6110"/>
    <cellStyle name="Nota 2 2 5 4 2" xfId="6111"/>
    <cellStyle name="Nota 2 2 5 5" xfId="6112"/>
    <cellStyle name="Nota 2 2 5 5 2" xfId="6113"/>
    <cellStyle name="Nota 2 2 5 6" xfId="6114"/>
    <cellStyle name="Nota 2 2 5 6 2" xfId="6115"/>
    <cellStyle name="Nota 2 2 5 7" xfId="6116"/>
    <cellStyle name="Nota 2 2 5 7 2" xfId="6117"/>
    <cellStyle name="Nota 2 2 5 8" xfId="6118"/>
    <cellStyle name="Nota 2 2 5 8 2" xfId="6119"/>
    <cellStyle name="Nota 2 2 5 9" xfId="6120"/>
    <cellStyle name="Nota 2 2 5 9 2" xfId="6121"/>
    <cellStyle name="Nota 2 2 6" xfId="6122"/>
    <cellStyle name="Nota 2 2 6 10" xfId="6123"/>
    <cellStyle name="Nota 2 2 6 10 2" xfId="6124"/>
    <cellStyle name="Nota 2 2 6 11" xfId="6125"/>
    <cellStyle name="Nota 2 2 6 11 2" xfId="6126"/>
    <cellStyle name="Nota 2 2 6 12" xfId="6127"/>
    <cellStyle name="Nota 2 2 6 12 2" xfId="6128"/>
    <cellStyle name="Nota 2 2 6 13" xfId="6129"/>
    <cellStyle name="Nota 2 2 6 13 2" xfId="6130"/>
    <cellStyle name="Nota 2 2 6 14" xfId="6131"/>
    <cellStyle name="Nota 2 2 6 2" xfId="6132"/>
    <cellStyle name="Nota 2 2 6 2 2" xfId="6133"/>
    <cellStyle name="Nota 2 2 6 3" xfId="6134"/>
    <cellStyle name="Nota 2 2 6 3 2" xfId="6135"/>
    <cellStyle name="Nota 2 2 6 4" xfId="6136"/>
    <cellStyle name="Nota 2 2 6 4 2" xfId="6137"/>
    <cellStyle name="Nota 2 2 6 5" xfId="6138"/>
    <cellStyle name="Nota 2 2 6 5 2" xfId="6139"/>
    <cellStyle name="Nota 2 2 6 6" xfId="6140"/>
    <cellStyle name="Nota 2 2 6 6 2" xfId="6141"/>
    <cellStyle name="Nota 2 2 6 7" xfId="6142"/>
    <cellStyle name="Nota 2 2 6 7 2" xfId="6143"/>
    <cellStyle name="Nota 2 2 6 8" xfId="6144"/>
    <cellStyle name="Nota 2 2 6 8 2" xfId="6145"/>
    <cellStyle name="Nota 2 2 6 9" xfId="6146"/>
    <cellStyle name="Nota 2 2 6 9 2" xfId="6147"/>
    <cellStyle name="Nota 2 2 7" xfId="6148"/>
    <cellStyle name="Nota 2 2 7 10" xfId="6149"/>
    <cellStyle name="Nota 2 2 7 10 2" xfId="6150"/>
    <cellStyle name="Nota 2 2 7 11" xfId="6151"/>
    <cellStyle name="Nota 2 2 7 11 2" xfId="6152"/>
    <cellStyle name="Nota 2 2 7 12" xfId="6153"/>
    <cellStyle name="Nota 2 2 7 12 2" xfId="6154"/>
    <cellStyle name="Nota 2 2 7 13" xfId="6155"/>
    <cellStyle name="Nota 2 2 7 13 2" xfId="6156"/>
    <cellStyle name="Nota 2 2 7 14" xfId="6157"/>
    <cellStyle name="Nota 2 2 7 2" xfId="6158"/>
    <cellStyle name="Nota 2 2 7 2 2" xfId="6159"/>
    <cellStyle name="Nota 2 2 7 3" xfId="6160"/>
    <cellStyle name="Nota 2 2 7 3 2" xfId="6161"/>
    <cellStyle name="Nota 2 2 7 4" xfId="6162"/>
    <cellStyle name="Nota 2 2 7 4 2" xfId="6163"/>
    <cellStyle name="Nota 2 2 7 5" xfId="6164"/>
    <cellStyle name="Nota 2 2 7 5 2" xfId="6165"/>
    <cellStyle name="Nota 2 2 7 6" xfId="6166"/>
    <cellStyle name="Nota 2 2 7 6 2" xfId="6167"/>
    <cellStyle name="Nota 2 2 7 7" xfId="6168"/>
    <cellStyle name="Nota 2 2 7 7 2" xfId="6169"/>
    <cellStyle name="Nota 2 2 7 8" xfId="6170"/>
    <cellStyle name="Nota 2 2 7 8 2" xfId="6171"/>
    <cellStyle name="Nota 2 2 7 9" xfId="6172"/>
    <cellStyle name="Nota 2 2 7 9 2" xfId="6173"/>
    <cellStyle name="Nota 2 2 8" xfId="6174"/>
    <cellStyle name="Nota 2 2 8 2" xfId="6175"/>
    <cellStyle name="Nota 2 2 9" xfId="6176"/>
    <cellStyle name="Nota 2 2 9 2" xfId="6177"/>
    <cellStyle name="Nota 2 20" xfId="6178"/>
    <cellStyle name="Nota 2 20 2" xfId="6179"/>
    <cellStyle name="Nota 2 21" xfId="6180"/>
    <cellStyle name="Nota 2 21 2" xfId="6181"/>
    <cellStyle name="Nota 2 22" xfId="6182"/>
    <cellStyle name="Nota 2 3" xfId="6183"/>
    <cellStyle name="Nota 2 3 10" xfId="6184"/>
    <cellStyle name="Nota 2 3 10 2" xfId="6185"/>
    <cellStyle name="Nota 2 3 11" xfId="6186"/>
    <cellStyle name="Nota 2 3 11 2" xfId="6187"/>
    <cellStyle name="Nota 2 3 12" xfId="6188"/>
    <cellStyle name="Nota 2 3 12 2" xfId="6189"/>
    <cellStyle name="Nota 2 3 13" xfId="6190"/>
    <cellStyle name="Nota 2 3 13 2" xfId="6191"/>
    <cellStyle name="Nota 2 3 14" xfId="6192"/>
    <cellStyle name="Nota 2 3 14 2" xfId="6193"/>
    <cellStyle name="Nota 2 3 15" xfId="6194"/>
    <cellStyle name="Nota 2 3 15 2" xfId="6195"/>
    <cellStyle name="Nota 2 3 16" xfId="6196"/>
    <cellStyle name="Nota 2 3 16 2" xfId="6197"/>
    <cellStyle name="Nota 2 3 17" xfId="6198"/>
    <cellStyle name="Nota 2 3 17 2" xfId="6199"/>
    <cellStyle name="Nota 2 3 18" xfId="6200"/>
    <cellStyle name="Nota 2 3 18 2" xfId="6201"/>
    <cellStyle name="Nota 2 3 19" xfId="6202"/>
    <cellStyle name="Nota 2 3 19 2" xfId="6203"/>
    <cellStyle name="Nota 2 3 2" xfId="6204"/>
    <cellStyle name="Nota 2 3 2 10" xfId="6205"/>
    <cellStyle name="Nota 2 3 2 10 2" xfId="6206"/>
    <cellStyle name="Nota 2 3 2 11" xfId="6207"/>
    <cellStyle name="Nota 2 3 2 11 2" xfId="6208"/>
    <cellStyle name="Nota 2 3 2 12" xfId="6209"/>
    <cellStyle name="Nota 2 3 2 12 2" xfId="6210"/>
    <cellStyle name="Nota 2 3 2 13" xfId="6211"/>
    <cellStyle name="Nota 2 3 2 13 2" xfId="6212"/>
    <cellStyle name="Nota 2 3 2 14" xfId="6213"/>
    <cellStyle name="Nota 2 3 2 14 2" xfId="6214"/>
    <cellStyle name="Nota 2 3 2 15" xfId="6215"/>
    <cellStyle name="Nota 2 3 2 15 2" xfId="6216"/>
    <cellStyle name="Nota 2 3 2 16" xfId="6217"/>
    <cellStyle name="Nota 2 3 2 16 2" xfId="6218"/>
    <cellStyle name="Nota 2 3 2 17" xfId="6219"/>
    <cellStyle name="Nota 2 3 2 2" xfId="6220"/>
    <cellStyle name="Nota 2 3 2 2 10" xfId="6221"/>
    <cellStyle name="Nota 2 3 2 2 10 2" xfId="6222"/>
    <cellStyle name="Nota 2 3 2 2 11" xfId="6223"/>
    <cellStyle name="Nota 2 3 2 2 11 2" xfId="6224"/>
    <cellStyle name="Nota 2 3 2 2 12" xfId="6225"/>
    <cellStyle name="Nota 2 3 2 2 12 2" xfId="6226"/>
    <cellStyle name="Nota 2 3 2 2 13" xfId="6227"/>
    <cellStyle name="Nota 2 3 2 2 13 2" xfId="6228"/>
    <cellStyle name="Nota 2 3 2 2 14" xfId="6229"/>
    <cellStyle name="Nota 2 3 2 2 14 2" xfId="6230"/>
    <cellStyle name="Nota 2 3 2 2 15" xfId="6231"/>
    <cellStyle name="Nota 2 3 2 2 15 2" xfId="6232"/>
    <cellStyle name="Nota 2 3 2 2 16" xfId="6233"/>
    <cellStyle name="Nota 2 3 2 2 2" xfId="6234"/>
    <cellStyle name="Nota 2 3 2 2 2 10" xfId="6235"/>
    <cellStyle name="Nota 2 3 2 2 2 10 2" xfId="6236"/>
    <cellStyle name="Nota 2 3 2 2 2 11" xfId="6237"/>
    <cellStyle name="Nota 2 3 2 2 2 11 2" xfId="6238"/>
    <cellStyle name="Nota 2 3 2 2 2 12" xfId="6239"/>
    <cellStyle name="Nota 2 3 2 2 2 12 2" xfId="6240"/>
    <cellStyle name="Nota 2 3 2 2 2 13" xfId="6241"/>
    <cellStyle name="Nota 2 3 2 2 2 13 2" xfId="6242"/>
    <cellStyle name="Nota 2 3 2 2 2 14" xfId="6243"/>
    <cellStyle name="Nota 2 3 2 2 2 2" xfId="6244"/>
    <cellStyle name="Nota 2 3 2 2 2 2 2" xfId="6245"/>
    <cellStyle name="Nota 2 3 2 2 2 3" xfId="6246"/>
    <cellStyle name="Nota 2 3 2 2 2 3 2" xfId="6247"/>
    <cellStyle name="Nota 2 3 2 2 2 4" xfId="6248"/>
    <cellStyle name="Nota 2 3 2 2 2 4 2" xfId="6249"/>
    <cellStyle name="Nota 2 3 2 2 2 5" xfId="6250"/>
    <cellStyle name="Nota 2 3 2 2 2 5 2" xfId="6251"/>
    <cellStyle name="Nota 2 3 2 2 2 6" xfId="6252"/>
    <cellStyle name="Nota 2 3 2 2 2 6 2" xfId="6253"/>
    <cellStyle name="Nota 2 3 2 2 2 7" xfId="6254"/>
    <cellStyle name="Nota 2 3 2 2 2 7 2" xfId="6255"/>
    <cellStyle name="Nota 2 3 2 2 2 8" xfId="6256"/>
    <cellStyle name="Nota 2 3 2 2 2 8 2" xfId="6257"/>
    <cellStyle name="Nota 2 3 2 2 2 9" xfId="6258"/>
    <cellStyle name="Nota 2 3 2 2 2 9 2" xfId="6259"/>
    <cellStyle name="Nota 2 3 2 2 3" xfId="6260"/>
    <cellStyle name="Nota 2 3 2 2 3 10" xfId="6261"/>
    <cellStyle name="Nota 2 3 2 2 3 10 2" xfId="6262"/>
    <cellStyle name="Nota 2 3 2 2 3 11" xfId="6263"/>
    <cellStyle name="Nota 2 3 2 2 3 11 2" xfId="6264"/>
    <cellStyle name="Nota 2 3 2 2 3 12" xfId="6265"/>
    <cellStyle name="Nota 2 3 2 2 3 12 2" xfId="6266"/>
    <cellStyle name="Nota 2 3 2 2 3 13" xfId="6267"/>
    <cellStyle name="Nota 2 3 2 2 3 13 2" xfId="6268"/>
    <cellStyle name="Nota 2 3 2 2 3 14" xfId="6269"/>
    <cellStyle name="Nota 2 3 2 2 3 2" xfId="6270"/>
    <cellStyle name="Nota 2 3 2 2 3 2 2" xfId="6271"/>
    <cellStyle name="Nota 2 3 2 2 3 3" xfId="6272"/>
    <cellStyle name="Nota 2 3 2 2 3 3 2" xfId="6273"/>
    <cellStyle name="Nota 2 3 2 2 3 4" xfId="6274"/>
    <cellStyle name="Nota 2 3 2 2 3 4 2" xfId="6275"/>
    <cellStyle name="Nota 2 3 2 2 3 5" xfId="6276"/>
    <cellStyle name="Nota 2 3 2 2 3 5 2" xfId="6277"/>
    <cellStyle name="Nota 2 3 2 2 3 6" xfId="6278"/>
    <cellStyle name="Nota 2 3 2 2 3 6 2" xfId="6279"/>
    <cellStyle name="Nota 2 3 2 2 3 7" xfId="6280"/>
    <cellStyle name="Nota 2 3 2 2 3 7 2" xfId="6281"/>
    <cellStyle name="Nota 2 3 2 2 3 8" xfId="6282"/>
    <cellStyle name="Nota 2 3 2 2 3 8 2" xfId="6283"/>
    <cellStyle name="Nota 2 3 2 2 3 9" xfId="6284"/>
    <cellStyle name="Nota 2 3 2 2 3 9 2" xfId="6285"/>
    <cellStyle name="Nota 2 3 2 2 4" xfId="6286"/>
    <cellStyle name="Nota 2 3 2 2 4 2" xfId="6287"/>
    <cellStyle name="Nota 2 3 2 2 5" xfId="6288"/>
    <cellStyle name="Nota 2 3 2 2 5 2" xfId="6289"/>
    <cellStyle name="Nota 2 3 2 2 6" xfId="6290"/>
    <cellStyle name="Nota 2 3 2 2 6 2" xfId="6291"/>
    <cellStyle name="Nota 2 3 2 2 7" xfId="6292"/>
    <cellStyle name="Nota 2 3 2 2 7 2" xfId="6293"/>
    <cellStyle name="Nota 2 3 2 2 8" xfId="6294"/>
    <cellStyle name="Nota 2 3 2 2 8 2" xfId="6295"/>
    <cellStyle name="Nota 2 3 2 2 9" xfId="6296"/>
    <cellStyle name="Nota 2 3 2 2 9 2" xfId="6297"/>
    <cellStyle name="Nota 2 3 2 3" xfId="6298"/>
    <cellStyle name="Nota 2 3 2 3 10" xfId="6299"/>
    <cellStyle name="Nota 2 3 2 3 10 2" xfId="6300"/>
    <cellStyle name="Nota 2 3 2 3 11" xfId="6301"/>
    <cellStyle name="Nota 2 3 2 3 11 2" xfId="6302"/>
    <cellStyle name="Nota 2 3 2 3 12" xfId="6303"/>
    <cellStyle name="Nota 2 3 2 3 12 2" xfId="6304"/>
    <cellStyle name="Nota 2 3 2 3 13" xfId="6305"/>
    <cellStyle name="Nota 2 3 2 3 13 2" xfId="6306"/>
    <cellStyle name="Nota 2 3 2 3 14" xfId="6307"/>
    <cellStyle name="Nota 2 3 2 3 2" xfId="6308"/>
    <cellStyle name="Nota 2 3 2 3 2 2" xfId="6309"/>
    <cellStyle name="Nota 2 3 2 3 3" xfId="6310"/>
    <cellStyle name="Nota 2 3 2 3 3 2" xfId="6311"/>
    <cellStyle name="Nota 2 3 2 3 4" xfId="6312"/>
    <cellStyle name="Nota 2 3 2 3 4 2" xfId="6313"/>
    <cellStyle name="Nota 2 3 2 3 5" xfId="6314"/>
    <cellStyle name="Nota 2 3 2 3 5 2" xfId="6315"/>
    <cellStyle name="Nota 2 3 2 3 6" xfId="6316"/>
    <cellStyle name="Nota 2 3 2 3 6 2" xfId="6317"/>
    <cellStyle name="Nota 2 3 2 3 7" xfId="6318"/>
    <cellStyle name="Nota 2 3 2 3 7 2" xfId="6319"/>
    <cellStyle name="Nota 2 3 2 3 8" xfId="6320"/>
    <cellStyle name="Nota 2 3 2 3 8 2" xfId="6321"/>
    <cellStyle name="Nota 2 3 2 3 9" xfId="6322"/>
    <cellStyle name="Nota 2 3 2 3 9 2" xfId="6323"/>
    <cellStyle name="Nota 2 3 2 4" xfId="6324"/>
    <cellStyle name="Nota 2 3 2 4 10" xfId="6325"/>
    <cellStyle name="Nota 2 3 2 4 10 2" xfId="6326"/>
    <cellStyle name="Nota 2 3 2 4 11" xfId="6327"/>
    <cellStyle name="Nota 2 3 2 4 11 2" xfId="6328"/>
    <cellStyle name="Nota 2 3 2 4 12" xfId="6329"/>
    <cellStyle name="Nota 2 3 2 4 12 2" xfId="6330"/>
    <cellStyle name="Nota 2 3 2 4 13" xfId="6331"/>
    <cellStyle name="Nota 2 3 2 4 13 2" xfId="6332"/>
    <cellStyle name="Nota 2 3 2 4 14" xfId="6333"/>
    <cellStyle name="Nota 2 3 2 4 2" xfId="6334"/>
    <cellStyle name="Nota 2 3 2 4 2 2" xfId="6335"/>
    <cellStyle name="Nota 2 3 2 4 3" xfId="6336"/>
    <cellStyle name="Nota 2 3 2 4 3 2" xfId="6337"/>
    <cellStyle name="Nota 2 3 2 4 4" xfId="6338"/>
    <cellStyle name="Nota 2 3 2 4 4 2" xfId="6339"/>
    <cellStyle name="Nota 2 3 2 4 5" xfId="6340"/>
    <cellStyle name="Nota 2 3 2 4 5 2" xfId="6341"/>
    <cellStyle name="Nota 2 3 2 4 6" xfId="6342"/>
    <cellStyle name="Nota 2 3 2 4 6 2" xfId="6343"/>
    <cellStyle name="Nota 2 3 2 4 7" xfId="6344"/>
    <cellStyle name="Nota 2 3 2 4 7 2" xfId="6345"/>
    <cellStyle name="Nota 2 3 2 4 8" xfId="6346"/>
    <cellStyle name="Nota 2 3 2 4 8 2" xfId="6347"/>
    <cellStyle name="Nota 2 3 2 4 9" xfId="6348"/>
    <cellStyle name="Nota 2 3 2 4 9 2" xfId="6349"/>
    <cellStyle name="Nota 2 3 2 5" xfId="6350"/>
    <cellStyle name="Nota 2 3 2 5 2" xfId="6351"/>
    <cellStyle name="Nota 2 3 2 6" xfId="6352"/>
    <cellStyle name="Nota 2 3 2 6 2" xfId="6353"/>
    <cellStyle name="Nota 2 3 2 7" xfId="6354"/>
    <cellStyle name="Nota 2 3 2 7 2" xfId="6355"/>
    <cellStyle name="Nota 2 3 2 8" xfId="6356"/>
    <cellStyle name="Nota 2 3 2 8 2" xfId="6357"/>
    <cellStyle name="Nota 2 3 2 9" xfId="6358"/>
    <cellStyle name="Nota 2 3 2 9 2" xfId="6359"/>
    <cellStyle name="Nota 2 3 20" xfId="6360"/>
    <cellStyle name="Nota 2 3 3" xfId="6361"/>
    <cellStyle name="Nota 2 3 3 10" xfId="6362"/>
    <cellStyle name="Nota 2 3 3 10 2" xfId="6363"/>
    <cellStyle name="Nota 2 3 3 11" xfId="6364"/>
    <cellStyle name="Nota 2 3 3 11 2" xfId="6365"/>
    <cellStyle name="Nota 2 3 3 12" xfId="6366"/>
    <cellStyle name="Nota 2 3 3 12 2" xfId="6367"/>
    <cellStyle name="Nota 2 3 3 13" xfId="6368"/>
    <cellStyle name="Nota 2 3 3 13 2" xfId="6369"/>
    <cellStyle name="Nota 2 3 3 14" xfId="6370"/>
    <cellStyle name="Nota 2 3 3 14 2" xfId="6371"/>
    <cellStyle name="Nota 2 3 3 15" xfId="6372"/>
    <cellStyle name="Nota 2 3 3 15 2" xfId="6373"/>
    <cellStyle name="Nota 2 3 3 16" xfId="6374"/>
    <cellStyle name="Nota 2 3 3 2" xfId="6375"/>
    <cellStyle name="Nota 2 3 3 2 10" xfId="6376"/>
    <cellStyle name="Nota 2 3 3 2 10 2" xfId="6377"/>
    <cellStyle name="Nota 2 3 3 2 11" xfId="6378"/>
    <cellStyle name="Nota 2 3 3 2 11 2" xfId="6379"/>
    <cellStyle name="Nota 2 3 3 2 12" xfId="6380"/>
    <cellStyle name="Nota 2 3 3 2 12 2" xfId="6381"/>
    <cellStyle name="Nota 2 3 3 2 13" xfId="6382"/>
    <cellStyle name="Nota 2 3 3 2 13 2" xfId="6383"/>
    <cellStyle name="Nota 2 3 3 2 14" xfId="6384"/>
    <cellStyle name="Nota 2 3 3 2 2" xfId="6385"/>
    <cellStyle name="Nota 2 3 3 2 2 2" xfId="6386"/>
    <cellStyle name="Nota 2 3 3 2 3" xfId="6387"/>
    <cellStyle name="Nota 2 3 3 2 3 2" xfId="6388"/>
    <cellStyle name="Nota 2 3 3 2 4" xfId="6389"/>
    <cellStyle name="Nota 2 3 3 2 4 2" xfId="6390"/>
    <cellStyle name="Nota 2 3 3 2 5" xfId="6391"/>
    <cellStyle name="Nota 2 3 3 2 5 2" xfId="6392"/>
    <cellStyle name="Nota 2 3 3 2 6" xfId="6393"/>
    <cellStyle name="Nota 2 3 3 2 6 2" xfId="6394"/>
    <cellStyle name="Nota 2 3 3 2 7" xfId="6395"/>
    <cellStyle name="Nota 2 3 3 2 7 2" xfId="6396"/>
    <cellStyle name="Nota 2 3 3 2 8" xfId="6397"/>
    <cellStyle name="Nota 2 3 3 2 8 2" xfId="6398"/>
    <cellStyle name="Nota 2 3 3 2 9" xfId="6399"/>
    <cellStyle name="Nota 2 3 3 2 9 2" xfId="6400"/>
    <cellStyle name="Nota 2 3 3 3" xfId="6401"/>
    <cellStyle name="Nota 2 3 3 3 10" xfId="6402"/>
    <cellStyle name="Nota 2 3 3 3 10 2" xfId="6403"/>
    <cellStyle name="Nota 2 3 3 3 11" xfId="6404"/>
    <cellStyle name="Nota 2 3 3 3 11 2" xfId="6405"/>
    <cellStyle name="Nota 2 3 3 3 12" xfId="6406"/>
    <cellStyle name="Nota 2 3 3 3 12 2" xfId="6407"/>
    <cellStyle name="Nota 2 3 3 3 13" xfId="6408"/>
    <cellStyle name="Nota 2 3 3 3 13 2" xfId="6409"/>
    <cellStyle name="Nota 2 3 3 3 14" xfId="6410"/>
    <cellStyle name="Nota 2 3 3 3 2" xfId="6411"/>
    <cellStyle name="Nota 2 3 3 3 2 2" xfId="6412"/>
    <cellStyle name="Nota 2 3 3 3 3" xfId="6413"/>
    <cellStyle name="Nota 2 3 3 3 3 2" xfId="6414"/>
    <cellStyle name="Nota 2 3 3 3 4" xfId="6415"/>
    <cellStyle name="Nota 2 3 3 3 4 2" xfId="6416"/>
    <cellStyle name="Nota 2 3 3 3 5" xfId="6417"/>
    <cellStyle name="Nota 2 3 3 3 5 2" xfId="6418"/>
    <cellStyle name="Nota 2 3 3 3 6" xfId="6419"/>
    <cellStyle name="Nota 2 3 3 3 6 2" xfId="6420"/>
    <cellStyle name="Nota 2 3 3 3 7" xfId="6421"/>
    <cellStyle name="Nota 2 3 3 3 7 2" xfId="6422"/>
    <cellStyle name="Nota 2 3 3 3 8" xfId="6423"/>
    <cellStyle name="Nota 2 3 3 3 8 2" xfId="6424"/>
    <cellStyle name="Nota 2 3 3 3 9" xfId="6425"/>
    <cellStyle name="Nota 2 3 3 3 9 2" xfId="6426"/>
    <cellStyle name="Nota 2 3 3 4" xfId="6427"/>
    <cellStyle name="Nota 2 3 3 4 2" xfId="6428"/>
    <cellStyle name="Nota 2 3 3 5" xfId="6429"/>
    <cellStyle name="Nota 2 3 3 5 2" xfId="6430"/>
    <cellStyle name="Nota 2 3 3 6" xfId="6431"/>
    <cellStyle name="Nota 2 3 3 6 2" xfId="6432"/>
    <cellStyle name="Nota 2 3 3 7" xfId="6433"/>
    <cellStyle name="Nota 2 3 3 7 2" xfId="6434"/>
    <cellStyle name="Nota 2 3 3 8" xfId="6435"/>
    <cellStyle name="Nota 2 3 3 8 2" xfId="6436"/>
    <cellStyle name="Nota 2 3 3 9" xfId="6437"/>
    <cellStyle name="Nota 2 3 3 9 2" xfId="6438"/>
    <cellStyle name="Nota 2 3 4" xfId="6439"/>
    <cellStyle name="Nota 2 3 4 10" xfId="6440"/>
    <cellStyle name="Nota 2 3 4 10 2" xfId="6441"/>
    <cellStyle name="Nota 2 3 4 11" xfId="6442"/>
    <cellStyle name="Nota 2 3 4 11 2" xfId="6443"/>
    <cellStyle name="Nota 2 3 4 12" xfId="6444"/>
    <cellStyle name="Nota 2 3 4 12 2" xfId="6445"/>
    <cellStyle name="Nota 2 3 4 13" xfId="6446"/>
    <cellStyle name="Nota 2 3 4 13 2" xfId="6447"/>
    <cellStyle name="Nota 2 3 4 14" xfId="6448"/>
    <cellStyle name="Nota 2 3 4 14 2" xfId="6449"/>
    <cellStyle name="Nota 2 3 4 15" xfId="6450"/>
    <cellStyle name="Nota 2 3 4 15 2" xfId="6451"/>
    <cellStyle name="Nota 2 3 4 16" xfId="6452"/>
    <cellStyle name="Nota 2 3 4 2" xfId="6453"/>
    <cellStyle name="Nota 2 3 4 2 10" xfId="6454"/>
    <cellStyle name="Nota 2 3 4 2 10 2" xfId="6455"/>
    <cellStyle name="Nota 2 3 4 2 11" xfId="6456"/>
    <cellStyle name="Nota 2 3 4 2 11 2" xfId="6457"/>
    <cellStyle name="Nota 2 3 4 2 12" xfId="6458"/>
    <cellStyle name="Nota 2 3 4 2 12 2" xfId="6459"/>
    <cellStyle name="Nota 2 3 4 2 13" xfId="6460"/>
    <cellStyle name="Nota 2 3 4 2 13 2" xfId="6461"/>
    <cellStyle name="Nota 2 3 4 2 14" xfId="6462"/>
    <cellStyle name="Nota 2 3 4 2 2" xfId="6463"/>
    <cellStyle name="Nota 2 3 4 2 2 2" xfId="6464"/>
    <cellStyle name="Nota 2 3 4 2 3" xfId="6465"/>
    <cellStyle name="Nota 2 3 4 2 3 2" xfId="6466"/>
    <cellStyle name="Nota 2 3 4 2 4" xfId="6467"/>
    <cellStyle name="Nota 2 3 4 2 4 2" xfId="6468"/>
    <cellStyle name="Nota 2 3 4 2 5" xfId="6469"/>
    <cellStyle name="Nota 2 3 4 2 5 2" xfId="6470"/>
    <cellStyle name="Nota 2 3 4 2 6" xfId="6471"/>
    <cellStyle name="Nota 2 3 4 2 6 2" xfId="6472"/>
    <cellStyle name="Nota 2 3 4 2 7" xfId="6473"/>
    <cellStyle name="Nota 2 3 4 2 7 2" xfId="6474"/>
    <cellStyle name="Nota 2 3 4 2 8" xfId="6475"/>
    <cellStyle name="Nota 2 3 4 2 8 2" xfId="6476"/>
    <cellStyle name="Nota 2 3 4 2 9" xfId="6477"/>
    <cellStyle name="Nota 2 3 4 2 9 2" xfId="6478"/>
    <cellStyle name="Nota 2 3 4 3" xfId="6479"/>
    <cellStyle name="Nota 2 3 4 3 10" xfId="6480"/>
    <cellStyle name="Nota 2 3 4 3 10 2" xfId="6481"/>
    <cellStyle name="Nota 2 3 4 3 11" xfId="6482"/>
    <cellStyle name="Nota 2 3 4 3 11 2" xfId="6483"/>
    <cellStyle name="Nota 2 3 4 3 12" xfId="6484"/>
    <cellStyle name="Nota 2 3 4 3 12 2" xfId="6485"/>
    <cellStyle name="Nota 2 3 4 3 13" xfId="6486"/>
    <cellStyle name="Nota 2 3 4 3 13 2" xfId="6487"/>
    <cellStyle name="Nota 2 3 4 3 14" xfId="6488"/>
    <cellStyle name="Nota 2 3 4 3 2" xfId="6489"/>
    <cellStyle name="Nota 2 3 4 3 2 2" xfId="6490"/>
    <cellStyle name="Nota 2 3 4 3 3" xfId="6491"/>
    <cellStyle name="Nota 2 3 4 3 3 2" xfId="6492"/>
    <cellStyle name="Nota 2 3 4 3 4" xfId="6493"/>
    <cellStyle name="Nota 2 3 4 3 4 2" xfId="6494"/>
    <cellStyle name="Nota 2 3 4 3 5" xfId="6495"/>
    <cellStyle name="Nota 2 3 4 3 5 2" xfId="6496"/>
    <cellStyle name="Nota 2 3 4 3 6" xfId="6497"/>
    <cellStyle name="Nota 2 3 4 3 6 2" xfId="6498"/>
    <cellStyle name="Nota 2 3 4 3 7" xfId="6499"/>
    <cellStyle name="Nota 2 3 4 3 7 2" xfId="6500"/>
    <cellStyle name="Nota 2 3 4 3 8" xfId="6501"/>
    <cellStyle name="Nota 2 3 4 3 8 2" xfId="6502"/>
    <cellStyle name="Nota 2 3 4 3 9" xfId="6503"/>
    <cellStyle name="Nota 2 3 4 3 9 2" xfId="6504"/>
    <cellStyle name="Nota 2 3 4 4" xfId="6505"/>
    <cellStyle name="Nota 2 3 4 4 2" xfId="6506"/>
    <cellStyle name="Nota 2 3 4 5" xfId="6507"/>
    <cellStyle name="Nota 2 3 4 5 2" xfId="6508"/>
    <cellStyle name="Nota 2 3 4 6" xfId="6509"/>
    <cellStyle name="Nota 2 3 4 6 2" xfId="6510"/>
    <cellStyle name="Nota 2 3 4 7" xfId="6511"/>
    <cellStyle name="Nota 2 3 4 7 2" xfId="6512"/>
    <cellStyle name="Nota 2 3 4 8" xfId="6513"/>
    <cellStyle name="Nota 2 3 4 8 2" xfId="6514"/>
    <cellStyle name="Nota 2 3 4 9" xfId="6515"/>
    <cellStyle name="Nota 2 3 4 9 2" xfId="6516"/>
    <cellStyle name="Nota 2 3 5" xfId="6517"/>
    <cellStyle name="Nota 2 3 5 10" xfId="6518"/>
    <cellStyle name="Nota 2 3 5 10 2" xfId="6519"/>
    <cellStyle name="Nota 2 3 5 11" xfId="6520"/>
    <cellStyle name="Nota 2 3 5 11 2" xfId="6521"/>
    <cellStyle name="Nota 2 3 5 12" xfId="6522"/>
    <cellStyle name="Nota 2 3 5 12 2" xfId="6523"/>
    <cellStyle name="Nota 2 3 5 13" xfId="6524"/>
    <cellStyle name="Nota 2 3 5 13 2" xfId="6525"/>
    <cellStyle name="Nota 2 3 5 14" xfId="6526"/>
    <cellStyle name="Nota 2 3 5 14 2" xfId="6527"/>
    <cellStyle name="Nota 2 3 5 15" xfId="6528"/>
    <cellStyle name="Nota 2 3 5 15 2" xfId="6529"/>
    <cellStyle name="Nota 2 3 5 16" xfId="6530"/>
    <cellStyle name="Nota 2 3 5 2" xfId="6531"/>
    <cellStyle name="Nota 2 3 5 2 10" xfId="6532"/>
    <cellStyle name="Nota 2 3 5 2 10 2" xfId="6533"/>
    <cellStyle name="Nota 2 3 5 2 11" xfId="6534"/>
    <cellStyle name="Nota 2 3 5 2 11 2" xfId="6535"/>
    <cellStyle name="Nota 2 3 5 2 12" xfId="6536"/>
    <cellStyle name="Nota 2 3 5 2 12 2" xfId="6537"/>
    <cellStyle name="Nota 2 3 5 2 13" xfId="6538"/>
    <cellStyle name="Nota 2 3 5 2 13 2" xfId="6539"/>
    <cellStyle name="Nota 2 3 5 2 14" xfId="6540"/>
    <cellStyle name="Nota 2 3 5 2 2" xfId="6541"/>
    <cellStyle name="Nota 2 3 5 2 2 2" xfId="6542"/>
    <cellStyle name="Nota 2 3 5 2 3" xfId="6543"/>
    <cellStyle name="Nota 2 3 5 2 3 2" xfId="6544"/>
    <cellStyle name="Nota 2 3 5 2 4" xfId="6545"/>
    <cellStyle name="Nota 2 3 5 2 4 2" xfId="6546"/>
    <cellStyle name="Nota 2 3 5 2 5" xfId="6547"/>
    <cellStyle name="Nota 2 3 5 2 5 2" xfId="6548"/>
    <cellStyle name="Nota 2 3 5 2 6" xfId="6549"/>
    <cellStyle name="Nota 2 3 5 2 6 2" xfId="6550"/>
    <cellStyle name="Nota 2 3 5 2 7" xfId="6551"/>
    <cellStyle name="Nota 2 3 5 2 7 2" xfId="6552"/>
    <cellStyle name="Nota 2 3 5 2 8" xfId="6553"/>
    <cellStyle name="Nota 2 3 5 2 8 2" xfId="6554"/>
    <cellStyle name="Nota 2 3 5 2 9" xfId="6555"/>
    <cellStyle name="Nota 2 3 5 2 9 2" xfId="6556"/>
    <cellStyle name="Nota 2 3 5 3" xfId="6557"/>
    <cellStyle name="Nota 2 3 5 3 10" xfId="6558"/>
    <cellStyle name="Nota 2 3 5 3 10 2" xfId="6559"/>
    <cellStyle name="Nota 2 3 5 3 11" xfId="6560"/>
    <cellStyle name="Nota 2 3 5 3 11 2" xfId="6561"/>
    <cellStyle name="Nota 2 3 5 3 12" xfId="6562"/>
    <cellStyle name="Nota 2 3 5 3 12 2" xfId="6563"/>
    <cellStyle name="Nota 2 3 5 3 13" xfId="6564"/>
    <cellStyle name="Nota 2 3 5 3 13 2" xfId="6565"/>
    <cellStyle name="Nota 2 3 5 3 14" xfId="6566"/>
    <cellStyle name="Nota 2 3 5 3 2" xfId="6567"/>
    <cellStyle name="Nota 2 3 5 3 2 2" xfId="6568"/>
    <cellStyle name="Nota 2 3 5 3 3" xfId="6569"/>
    <cellStyle name="Nota 2 3 5 3 3 2" xfId="6570"/>
    <cellStyle name="Nota 2 3 5 3 4" xfId="6571"/>
    <cellStyle name="Nota 2 3 5 3 4 2" xfId="6572"/>
    <cellStyle name="Nota 2 3 5 3 5" xfId="6573"/>
    <cellStyle name="Nota 2 3 5 3 5 2" xfId="6574"/>
    <cellStyle name="Nota 2 3 5 3 6" xfId="6575"/>
    <cellStyle name="Nota 2 3 5 3 6 2" xfId="6576"/>
    <cellStyle name="Nota 2 3 5 3 7" xfId="6577"/>
    <cellStyle name="Nota 2 3 5 3 7 2" xfId="6578"/>
    <cellStyle name="Nota 2 3 5 3 8" xfId="6579"/>
    <cellStyle name="Nota 2 3 5 3 8 2" xfId="6580"/>
    <cellStyle name="Nota 2 3 5 3 9" xfId="6581"/>
    <cellStyle name="Nota 2 3 5 3 9 2" xfId="6582"/>
    <cellStyle name="Nota 2 3 5 4" xfId="6583"/>
    <cellStyle name="Nota 2 3 5 4 2" xfId="6584"/>
    <cellStyle name="Nota 2 3 5 5" xfId="6585"/>
    <cellStyle name="Nota 2 3 5 5 2" xfId="6586"/>
    <cellStyle name="Nota 2 3 5 6" xfId="6587"/>
    <cellStyle name="Nota 2 3 5 6 2" xfId="6588"/>
    <cellStyle name="Nota 2 3 5 7" xfId="6589"/>
    <cellStyle name="Nota 2 3 5 7 2" xfId="6590"/>
    <cellStyle name="Nota 2 3 5 8" xfId="6591"/>
    <cellStyle name="Nota 2 3 5 8 2" xfId="6592"/>
    <cellStyle name="Nota 2 3 5 9" xfId="6593"/>
    <cellStyle name="Nota 2 3 5 9 2" xfId="6594"/>
    <cellStyle name="Nota 2 3 6" xfId="6595"/>
    <cellStyle name="Nota 2 3 6 10" xfId="6596"/>
    <cellStyle name="Nota 2 3 6 10 2" xfId="6597"/>
    <cellStyle name="Nota 2 3 6 11" xfId="6598"/>
    <cellStyle name="Nota 2 3 6 11 2" xfId="6599"/>
    <cellStyle name="Nota 2 3 6 12" xfId="6600"/>
    <cellStyle name="Nota 2 3 6 12 2" xfId="6601"/>
    <cellStyle name="Nota 2 3 6 13" xfId="6602"/>
    <cellStyle name="Nota 2 3 6 13 2" xfId="6603"/>
    <cellStyle name="Nota 2 3 6 14" xfId="6604"/>
    <cellStyle name="Nota 2 3 6 2" xfId="6605"/>
    <cellStyle name="Nota 2 3 6 2 2" xfId="6606"/>
    <cellStyle name="Nota 2 3 6 3" xfId="6607"/>
    <cellStyle name="Nota 2 3 6 3 2" xfId="6608"/>
    <cellStyle name="Nota 2 3 6 4" xfId="6609"/>
    <cellStyle name="Nota 2 3 6 4 2" xfId="6610"/>
    <cellStyle name="Nota 2 3 6 5" xfId="6611"/>
    <cellStyle name="Nota 2 3 6 5 2" xfId="6612"/>
    <cellStyle name="Nota 2 3 6 6" xfId="6613"/>
    <cellStyle name="Nota 2 3 6 6 2" xfId="6614"/>
    <cellStyle name="Nota 2 3 6 7" xfId="6615"/>
    <cellStyle name="Nota 2 3 6 7 2" xfId="6616"/>
    <cellStyle name="Nota 2 3 6 8" xfId="6617"/>
    <cellStyle name="Nota 2 3 6 8 2" xfId="6618"/>
    <cellStyle name="Nota 2 3 6 9" xfId="6619"/>
    <cellStyle name="Nota 2 3 6 9 2" xfId="6620"/>
    <cellStyle name="Nota 2 3 7" xfId="6621"/>
    <cellStyle name="Nota 2 3 7 10" xfId="6622"/>
    <cellStyle name="Nota 2 3 7 10 2" xfId="6623"/>
    <cellStyle name="Nota 2 3 7 11" xfId="6624"/>
    <cellStyle name="Nota 2 3 7 11 2" xfId="6625"/>
    <cellStyle name="Nota 2 3 7 12" xfId="6626"/>
    <cellStyle name="Nota 2 3 7 12 2" xfId="6627"/>
    <cellStyle name="Nota 2 3 7 13" xfId="6628"/>
    <cellStyle name="Nota 2 3 7 13 2" xfId="6629"/>
    <cellStyle name="Nota 2 3 7 14" xfId="6630"/>
    <cellStyle name="Nota 2 3 7 2" xfId="6631"/>
    <cellStyle name="Nota 2 3 7 2 2" xfId="6632"/>
    <cellStyle name="Nota 2 3 7 3" xfId="6633"/>
    <cellStyle name="Nota 2 3 7 3 2" xfId="6634"/>
    <cellStyle name="Nota 2 3 7 4" xfId="6635"/>
    <cellStyle name="Nota 2 3 7 4 2" xfId="6636"/>
    <cellStyle name="Nota 2 3 7 5" xfId="6637"/>
    <cellStyle name="Nota 2 3 7 5 2" xfId="6638"/>
    <cellStyle name="Nota 2 3 7 6" xfId="6639"/>
    <cellStyle name="Nota 2 3 7 6 2" xfId="6640"/>
    <cellStyle name="Nota 2 3 7 7" xfId="6641"/>
    <cellStyle name="Nota 2 3 7 7 2" xfId="6642"/>
    <cellStyle name="Nota 2 3 7 8" xfId="6643"/>
    <cellStyle name="Nota 2 3 7 8 2" xfId="6644"/>
    <cellStyle name="Nota 2 3 7 9" xfId="6645"/>
    <cellStyle name="Nota 2 3 7 9 2" xfId="6646"/>
    <cellStyle name="Nota 2 3 8" xfId="6647"/>
    <cellStyle name="Nota 2 3 8 2" xfId="6648"/>
    <cellStyle name="Nota 2 3 9" xfId="6649"/>
    <cellStyle name="Nota 2 3 9 2" xfId="6650"/>
    <cellStyle name="Nota 2 4" xfId="6651"/>
    <cellStyle name="Nota 2 4 10" xfId="6652"/>
    <cellStyle name="Nota 2 4 10 2" xfId="6653"/>
    <cellStyle name="Nota 2 4 11" xfId="6654"/>
    <cellStyle name="Nota 2 4 11 2" xfId="6655"/>
    <cellStyle name="Nota 2 4 12" xfId="6656"/>
    <cellStyle name="Nota 2 4 12 2" xfId="6657"/>
    <cellStyle name="Nota 2 4 13" xfId="6658"/>
    <cellStyle name="Nota 2 4 13 2" xfId="6659"/>
    <cellStyle name="Nota 2 4 14" xfId="6660"/>
    <cellStyle name="Nota 2 4 14 2" xfId="6661"/>
    <cellStyle name="Nota 2 4 15" xfId="6662"/>
    <cellStyle name="Nota 2 4 15 2" xfId="6663"/>
    <cellStyle name="Nota 2 4 16" xfId="6664"/>
    <cellStyle name="Nota 2 4 16 2" xfId="6665"/>
    <cellStyle name="Nota 2 4 17" xfId="6666"/>
    <cellStyle name="Nota 2 4 17 2" xfId="6667"/>
    <cellStyle name="Nota 2 4 18" xfId="6668"/>
    <cellStyle name="Nota 2 4 18 2" xfId="6669"/>
    <cellStyle name="Nota 2 4 19" xfId="6670"/>
    <cellStyle name="Nota 2 4 19 2" xfId="6671"/>
    <cellStyle name="Nota 2 4 2" xfId="6672"/>
    <cellStyle name="Nota 2 4 2 10" xfId="6673"/>
    <cellStyle name="Nota 2 4 2 10 2" xfId="6674"/>
    <cellStyle name="Nota 2 4 2 11" xfId="6675"/>
    <cellStyle name="Nota 2 4 2 11 2" xfId="6676"/>
    <cellStyle name="Nota 2 4 2 12" xfId="6677"/>
    <cellStyle name="Nota 2 4 2 12 2" xfId="6678"/>
    <cellStyle name="Nota 2 4 2 13" xfId="6679"/>
    <cellStyle name="Nota 2 4 2 13 2" xfId="6680"/>
    <cellStyle name="Nota 2 4 2 14" xfId="6681"/>
    <cellStyle name="Nota 2 4 2 14 2" xfId="6682"/>
    <cellStyle name="Nota 2 4 2 15" xfId="6683"/>
    <cellStyle name="Nota 2 4 2 15 2" xfId="6684"/>
    <cellStyle name="Nota 2 4 2 16" xfId="6685"/>
    <cellStyle name="Nota 2 4 2 16 2" xfId="6686"/>
    <cellStyle name="Nota 2 4 2 17" xfId="6687"/>
    <cellStyle name="Nota 2 4 2 2" xfId="6688"/>
    <cellStyle name="Nota 2 4 2 2 10" xfId="6689"/>
    <cellStyle name="Nota 2 4 2 2 10 2" xfId="6690"/>
    <cellStyle name="Nota 2 4 2 2 11" xfId="6691"/>
    <cellStyle name="Nota 2 4 2 2 11 2" xfId="6692"/>
    <cellStyle name="Nota 2 4 2 2 12" xfId="6693"/>
    <cellStyle name="Nota 2 4 2 2 12 2" xfId="6694"/>
    <cellStyle name="Nota 2 4 2 2 13" xfId="6695"/>
    <cellStyle name="Nota 2 4 2 2 13 2" xfId="6696"/>
    <cellStyle name="Nota 2 4 2 2 14" xfId="6697"/>
    <cellStyle name="Nota 2 4 2 2 14 2" xfId="6698"/>
    <cellStyle name="Nota 2 4 2 2 15" xfId="6699"/>
    <cellStyle name="Nota 2 4 2 2 15 2" xfId="6700"/>
    <cellStyle name="Nota 2 4 2 2 16" xfId="6701"/>
    <cellStyle name="Nota 2 4 2 2 2" xfId="6702"/>
    <cellStyle name="Nota 2 4 2 2 2 10" xfId="6703"/>
    <cellStyle name="Nota 2 4 2 2 2 10 2" xfId="6704"/>
    <cellStyle name="Nota 2 4 2 2 2 11" xfId="6705"/>
    <cellStyle name="Nota 2 4 2 2 2 11 2" xfId="6706"/>
    <cellStyle name="Nota 2 4 2 2 2 12" xfId="6707"/>
    <cellStyle name="Nota 2 4 2 2 2 12 2" xfId="6708"/>
    <cellStyle name="Nota 2 4 2 2 2 13" xfId="6709"/>
    <cellStyle name="Nota 2 4 2 2 2 13 2" xfId="6710"/>
    <cellStyle name="Nota 2 4 2 2 2 14" xfId="6711"/>
    <cellStyle name="Nota 2 4 2 2 2 2" xfId="6712"/>
    <cellStyle name="Nota 2 4 2 2 2 2 2" xfId="6713"/>
    <cellStyle name="Nota 2 4 2 2 2 3" xfId="6714"/>
    <cellStyle name="Nota 2 4 2 2 2 3 2" xfId="6715"/>
    <cellStyle name="Nota 2 4 2 2 2 4" xfId="6716"/>
    <cellStyle name="Nota 2 4 2 2 2 4 2" xfId="6717"/>
    <cellStyle name="Nota 2 4 2 2 2 5" xfId="6718"/>
    <cellStyle name="Nota 2 4 2 2 2 5 2" xfId="6719"/>
    <cellStyle name="Nota 2 4 2 2 2 6" xfId="6720"/>
    <cellStyle name="Nota 2 4 2 2 2 6 2" xfId="6721"/>
    <cellStyle name="Nota 2 4 2 2 2 7" xfId="6722"/>
    <cellStyle name="Nota 2 4 2 2 2 7 2" xfId="6723"/>
    <cellStyle name="Nota 2 4 2 2 2 8" xfId="6724"/>
    <cellStyle name="Nota 2 4 2 2 2 8 2" xfId="6725"/>
    <cellStyle name="Nota 2 4 2 2 2 9" xfId="6726"/>
    <cellStyle name="Nota 2 4 2 2 2 9 2" xfId="6727"/>
    <cellStyle name="Nota 2 4 2 2 3" xfId="6728"/>
    <cellStyle name="Nota 2 4 2 2 3 10" xfId="6729"/>
    <cellStyle name="Nota 2 4 2 2 3 10 2" xfId="6730"/>
    <cellStyle name="Nota 2 4 2 2 3 11" xfId="6731"/>
    <cellStyle name="Nota 2 4 2 2 3 11 2" xfId="6732"/>
    <cellStyle name="Nota 2 4 2 2 3 12" xfId="6733"/>
    <cellStyle name="Nota 2 4 2 2 3 12 2" xfId="6734"/>
    <cellStyle name="Nota 2 4 2 2 3 13" xfId="6735"/>
    <cellStyle name="Nota 2 4 2 2 3 13 2" xfId="6736"/>
    <cellStyle name="Nota 2 4 2 2 3 14" xfId="6737"/>
    <cellStyle name="Nota 2 4 2 2 3 2" xfId="6738"/>
    <cellStyle name="Nota 2 4 2 2 3 2 2" xfId="6739"/>
    <cellStyle name="Nota 2 4 2 2 3 3" xfId="6740"/>
    <cellStyle name="Nota 2 4 2 2 3 3 2" xfId="6741"/>
    <cellStyle name="Nota 2 4 2 2 3 4" xfId="6742"/>
    <cellStyle name="Nota 2 4 2 2 3 4 2" xfId="6743"/>
    <cellStyle name="Nota 2 4 2 2 3 5" xfId="6744"/>
    <cellStyle name="Nota 2 4 2 2 3 5 2" xfId="6745"/>
    <cellStyle name="Nota 2 4 2 2 3 6" xfId="6746"/>
    <cellStyle name="Nota 2 4 2 2 3 6 2" xfId="6747"/>
    <cellStyle name="Nota 2 4 2 2 3 7" xfId="6748"/>
    <cellStyle name="Nota 2 4 2 2 3 7 2" xfId="6749"/>
    <cellStyle name="Nota 2 4 2 2 3 8" xfId="6750"/>
    <cellStyle name="Nota 2 4 2 2 3 8 2" xfId="6751"/>
    <cellStyle name="Nota 2 4 2 2 3 9" xfId="6752"/>
    <cellStyle name="Nota 2 4 2 2 3 9 2" xfId="6753"/>
    <cellStyle name="Nota 2 4 2 2 4" xfId="6754"/>
    <cellStyle name="Nota 2 4 2 2 4 2" xfId="6755"/>
    <cellStyle name="Nota 2 4 2 2 5" xfId="6756"/>
    <cellStyle name="Nota 2 4 2 2 5 2" xfId="6757"/>
    <cellStyle name="Nota 2 4 2 2 6" xfId="6758"/>
    <cellStyle name="Nota 2 4 2 2 6 2" xfId="6759"/>
    <cellStyle name="Nota 2 4 2 2 7" xfId="6760"/>
    <cellStyle name="Nota 2 4 2 2 7 2" xfId="6761"/>
    <cellStyle name="Nota 2 4 2 2 8" xfId="6762"/>
    <cellStyle name="Nota 2 4 2 2 8 2" xfId="6763"/>
    <cellStyle name="Nota 2 4 2 2 9" xfId="6764"/>
    <cellStyle name="Nota 2 4 2 2 9 2" xfId="6765"/>
    <cellStyle name="Nota 2 4 2 3" xfId="6766"/>
    <cellStyle name="Nota 2 4 2 3 10" xfId="6767"/>
    <cellStyle name="Nota 2 4 2 3 10 2" xfId="6768"/>
    <cellStyle name="Nota 2 4 2 3 11" xfId="6769"/>
    <cellStyle name="Nota 2 4 2 3 11 2" xfId="6770"/>
    <cellStyle name="Nota 2 4 2 3 12" xfId="6771"/>
    <cellStyle name="Nota 2 4 2 3 12 2" xfId="6772"/>
    <cellStyle name="Nota 2 4 2 3 13" xfId="6773"/>
    <cellStyle name="Nota 2 4 2 3 13 2" xfId="6774"/>
    <cellStyle name="Nota 2 4 2 3 14" xfId="6775"/>
    <cellStyle name="Nota 2 4 2 3 2" xfId="6776"/>
    <cellStyle name="Nota 2 4 2 3 2 2" xfId="6777"/>
    <cellStyle name="Nota 2 4 2 3 3" xfId="6778"/>
    <cellStyle name="Nota 2 4 2 3 3 2" xfId="6779"/>
    <cellStyle name="Nota 2 4 2 3 4" xfId="6780"/>
    <cellStyle name="Nota 2 4 2 3 4 2" xfId="6781"/>
    <cellStyle name="Nota 2 4 2 3 5" xfId="6782"/>
    <cellStyle name="Nota 2 4 2 3 5 2" xfId="6783"/>
    <cellStyle name="Nota 2 4 2 3 6" xfId="6784"/>
    <cellStyle name="Nota 2 4 2 3 6 2" xfId="6785"/>
    <cellStyle name="Nota 2 4 2 3 7" xfId="6786"/>
    <cellStyle name="Nota 2 4 2 3 7 2" xfId="6787"/>
    <cellStyle name="Nota 2 4 2 3 8" xfId="6788"/>
    <cellStyle name="Nota 2 4 2 3 8 2" xfId="6789"/>
    <cellStyle name="Nota 2 4 2 3 9" xfId="6790"/>
    <cellStyle name="Nota 2 4 2 3 9 2" xfId="6791"/>
    <cellStyle name="Nota 2 4 2 4" xfId="6792"/>
    <cellStyle name="Nota 2 4 2 4 10" xfId="6793"/>
    <cellStyle name="Nota 2 4 2 4 10 2" xfId="6794"/>
    <cellStyle name="Nota 2 4 2 4 11" xfId="6795"/>
    <cellStyle name="Nota 2 4 2 4 11 2" xfId="6796"/>
    <cellStyle name="Nota 2 4 2 4 12" xfId="6797"/>
    <cellStyle name="Nota 2 4 2 4 12 2" xfId="6798"/>
    <cellStyle name="Nota 2 4 2 4 13" xfId="6799"/>
    <cellStyle name="Nota 2 4 2 4 13 2" xfId="6800"/>
    <cellStyle name="Nota 2 4 2 4 14" xfId="6801"/>
    <cellStyle name="Nota 2 4 2 4 2" xfId="6802"/>
    <cellStyle name="Nota 2 4 2 4 2 2" xfId="6803"/>
    <cellStyle name="Nota 2 4 2 4 3" xfId="6804"/>
    <cellStyle name="Nota 2 4 2 4 3 2" xfId="6805"/>
    <cellStyle name="Nota 2 4 2 4 4" xfId="6806"/>
    <cellStyle name="Nota 2 4 2 4 4 2" xfId="6807"/>
    <cellStyle name="Nota 2 4 2 4 5" xfId="6808"/>
    <cellStyle name="Nota 2 4 2 4 5 2" xfId="6809"/>
    <cellStyle name="Nota 2 4 2 4 6" xfId="6810"/>
    <cellStyle name="Nota 2 4 2 4 6 2" xfId="6811"/>
    <cellStyle name="Nota 2 4 2 4 7" xfId="6812"/>
    <cellStyle name="Nota 2 4 2 4 7 2" xfId="6813"/>
    <cellStyle name="Nota 2 4 2 4 8" xfId="6814"/>
    <cellStyle name="Nota 2 4 2 4 8 2" xfId="6815"/>
    <cellStyle name="Nota 2 4 2 4 9" xfId="6816"/>
    <cellStyle name="Nota 2 4 2 4 9 2" xfId="6817"/>
    <cellStyle name="Nota 2 4 2 5" xfId="6818"/>
    <cellStyle name="Nota 2 4 2 5 2" xfId="6819"/>
    <cellStyle name="Nota 2 4 2 6" xfId="6820"/>
    <cellStyle name="Nota 2 4 2 6 2" xfId="6821"/>
    <cellStyle name="Nota 2 4 2 7" xfId="6822"/>
    <cellStyle name="Nota 2 4 2 7 2" xfId="6823"/>
    <cellStyle name="Nota 2 4 2 8" xfId="6824"/>
    <cellStyle name="Nota 2 4 2 8 2" xfId="6825"/>
    <cellStyle name="Nota 2 4 2 9" xfId="6826"/>
    <cellStyle name="Nota 2 4 2 9 2" xfId="6827"/>
    <cellStyle name="Nota 2 4 20" xfId="6828"/>
    <cellStyle name="Nota 2 4 3" xfId="6829"/>
    <cellStyle name="Nota 2 4 3 10" xfId="6830"/>
    <cellStyle name="Nota 2 4 3 10 2" xfId="6831"/>
    <cellStyle name="Nota 2 4 3 11" xfId="6832"/>
    <cellStyle name="Nota 2 4 3 11 2" xfId="6833"/>
    <cellStyle name="Nota 2 4 3 12" xfId="6834"/>
    <cellStyle name="Nota 2 4 3 12 2" xfId="6835"/>
    <cellStyle name="Nota 2 4 3 13" xfId="6836"/>
    <cellStyle name="Nota 2 4 3 13 2" xfId="6837"/>
    <cellStyle name="Nota 2 4 3 14" xfId="6838"/>
    <cellStyle name="Nota 2 4 3 14 2" xfId="6839"/>
    <cellStyle name="Nota 2 4 3 15" xfId="6840"/>
    <cellStyle name="Nota 2 4 3 15 2" xfId="6841"/>
    <cellStyle name="Nota 2 4 3 16" xfId="6842"/>
    <cellStyle name="Nota 2 4 3 2" xfId="6843"/>
    <cellStyle name="Nota 2 4 3 2 10" xfId="6844"/>
    <cellStyle name="Nota 2 4 3 2 10 2" xfId="6845"/>
    <cellStyle name="Nota 2 4 3 2 11" xfId="6846"/>
    <cellStyle name="Nota 2 4 3 2 11 2" xfId="6847"/>
    <cellStyle name="Nota 2 4 3 2 12" xfId="6848"/>
    <cellStyle name="Nota 2 4 3 2 12 2" xfId="6849"/>
    <cellStyle name="Nota 2 4 3 2 13" xfId="6850"/>
    <cellStyle name="Nota 2 4 3 2 13 2" xfId="6851"/>
    <cellStyle name="Nota 2 4 3 2 14" xfId="6852"/>
    <cellStyle name="Nota 2 4 3 2 2" xfId="6853"/>
    <cellStyle name="Nota 2 4 3 2 2 2" xfId="6854"/>
    <cellStyle name="Nota 2 4 3 2 3" xfId="6855"/>
    <cellStyle name="Nota 2 4 3 2 3 2" xfId="6856"/>
    <cellStyle name="Nota 2 4 3 2 4" xfId="6857"/>
    <cellStyle name="Nota 2 4 3 2 4 2" xfId="6858"/>
    <cellStyle name="Nota 2 4 3 2 5" xfId="6859"/>
    <cellStyle name="Nota 2 4 3 2 5 2" xfId="6860"/>
    <cellStyle name="Nota 2 4 3 2 6" xfId="6861"/>
    <cellStyle name="Nota 2 4 3 2 6 2" xfId="6862"/>
    <cellStyle name="Nota 2 4 3 2 7" xfId="6863"/>
    <cellStyle name="Nota 2 4 3 2 7 2" xfId="6864"/>
    <cellStyle name="Nota 2 4 3 2 8" xfId="6865"/>
    <cellStyle name="Nota 2 4 3 2 8 2" xfId="6866"/>
    <cellStyle name="Nota 2 4 3 2 9" xfId="6867"/>
    <cellStyle name="Nota 2 4 3 2 9 2" xfId="6868"/>
    <cellStyle name="Nota 2 4 3 3" xfId="6869"/>
    <cellStyle name="Nota 2 4 3 3 10" xfId="6870"/>
    <cellStyle name="Nota 2 4 3 3 10 2" xfId="6871"/>
    <cellStyle name="Nota 2 4 3 3 11" xfId="6872"/>
    <cellStyle name="Nota 2 4 3 3 11 2" xfId="6873"/>
    <cellStyle name="Nota 2 4 3 3 12" xfId="6874"/>
    <cellStyle name="Nota 2 4 3 3 12 2" xfId="6875"/>
    <cellStyle name="Nota 2 4 3 3 13" xfId="6876"/>
    <cellStyle name="Nota 2 4 3 3 13 2" xfId="6877"/>
    <cellStyle name="Nota 2 4 3 3 14" xfId="6878"/>
    <cellStyle name="Nota 2 4 3 3 2" xfId="6879"/>
    <cellStyle name="Nota 2 4 3 3 2 2" xfId="6880"/>
    <cellStyle name="Nota 2 4 3 3 3" xfId="6881"/>
    <cellStyle name="Nota 2 4 3 3 3 2" xfId="6882"/>
    <cellStyle name="Nota 2 4 3 3 4" xfId="6883"/>
    <cellStyle name="Nota 2 4 3 3 4 2" xfId="6884"/>
    <cellStyle name="Nota 2 4 3 3 5" xfId="6885"/>
    <cellStyle name="Nota 2 4 3 3 5 2" xfId="6886"/>
    <cellStyle name="Nota 2 4 3 3 6" xfId="6887"/>
    <cellStyle name="Nota 2 4 3 3 6 2" xfId="6888"/>
    <cellStyle name="Nota 2 4 3 3 7" xfId="6889"/>
    <cellStyle name="Nota 2 4 3 3 7 2" xfId="6890"/>
    <cellStyle name="Nota 2 4 3 3 8" xfId="6891"/>
    <cellStyle name="Nota 2 4 3 3 8 2" xfId="6892"/>
    <cellStyle name="Nota 2 4 3 3 9" xfId="6893"/>
    <cellStyle name="Nota 2 4 3 3 9 2" xfId="6894"/>
    <cellStyle name="Nota 2 4 3 4" xfId="6895"/>
    <cellStyle name="Nota 2 4 3 4 2" xfId="6896"/>
    <cellStyle name="Nota 2 4 3 5" xfId="6897"/>
    <cellStyle name="Nota 2 4 3 5 2" xfId="6898"/>
    <cellStyle name="Nota 2 4 3 6" xfId="6899"/>
    <cellStyle name="Nota 2 4 3 6 2" xfId="6900"/>
    <cellStyle name="Nota 2 4 3 7" xfId="6901"/>
    <cellStyle name="Nota 2 4 3 7 2" xfId="6902"/>
    <cellStyle name="Nota 2 4 3 8" xfId="6903"/>
    <cellStyle name="Nota 2 4 3 8 2" xfId="6904"/>
    <cellStyle name="Nota 2 4 3 9" xfId="6905"/>
    <cellStyle name="Nota 2 4 3 9 2" xfId="6906"/>
    <cellStyle name="Nota 2 4 4" xfId="6907"/>
    <cellStyle name="Nota 2 4 4 10" xfId="6908"/>
    <cellStyle name="Nota 2 4 4 10 2" xfId="6909"/>
    <cellStyle name="Nota 2 4 4 11" xfId="6910"/>
    <cellStyle name="Nota 2 4 4 11 2" xfId="6911"/>
    <cellStyle name="Nota 2 4 4 12" xfId="6912"/>
    <cellStyle name="Nota 2 4 4 12 2" xfId="6913"/>
    <cellStyle name="Nota 2 4 4 13" xfId="6914"/>
    <cellStyle name="Nota 2 4 4 13 2" xfId="6915"/>
    <cellStyle name="Nota 2 4 4 14" xfId="6916"/>
    <cellStyle name="Nota 2 4 4 14 2" xfId="6917"/>
    <cellStyle name="Nota 2 4 4 15" xfId="6918"/>
    <cellStyle name="Nota 2 4 4 15 2" xfId="6919"/>
    <cellStyle name="Nota 2 4 4 16" xfId="6920"/>
    <cellStyle name="Nota 2 4 4 2" xfId="6921"/>
    <cellStyle name="Nota 2 4 4 2 10" xfId="6922"/>
    <cellStyle name="Nota 2 4 4 2 10 2" xfId="6923"/>
    <cellStyle name="Nota 2 4 4 2 11" xfId="6924"/>
    <cellStyle name="Nota 2 4 4 2 11 2" xfId="6925"/>
    <cellStyle name="Nota 2 4 4 2 12" xfId="6926"/>
    <cellStyle name="Nota 2 4 4 2 12 2" xfId="6927"/>
    <cellStyle name="Nota 2 4 4 2 13" xfId="6928"/>
    <cellStyle name="Nota 2 4 4 2 13 2" xfId="6929"/>
    <cellStyle name="Nota 2 4 4 2 14" xfId="6930"/>
    <cellStyle name="Nota 2 4 4 2 2" xfId="6931"/>
    <cellStyle name="Nota 2 4 4 2 2 2" xfId="6932"/>
    <cellStyle name="Nota 2 4 4 2 3" xfId="6933"/>
    <cellStyle name="Nota 2 4 4 2 3 2" xfId="6934"/>
    <cellStyle name="Nota 2 4 4 2 4" xfId="6935"/>
    <cellStyle name="Nota 2 4 4 2 4 2" xfId="6936"/>
    <cellStyle name="Nota 2 4 4 2 5" xfId="6937"/>
    <cellStyle name="Nota 2 4 4 2 5 2" xfId="6938"/>
    <cellStyle name="Nota 2 4 4 2 6" xfId="6939"/>
    <cellStyle name="Nota 2 4 4 2 6 2" xfId="6940"/>
    <cellStyle name="Nota 2 4 4 2 7" xfId="6941"/>
    <cellStyle name="Nota 2 4 4 2 7 2" xfId="6942"/>
    <cellStyle name="Nota 2 4 4 2 8" xfId="6943"/>
    <cellStyle name="Nota 2 4 4 2 8 2" xfId="6944"/>
    <cellStyle name="Nota 2 4 4 2 9" xfId="6945"/>
    <cellStyle name="Nota 2 4 4 2 9 2" xfId="6946"/>
    <cellStyle name="Nota 2 4 4 3" xfId="6947"/>
    <cellStyle name="Nota 2 4 4 3 10" xfId="6948"/>
    <cellStyle name="Nota 2 4 4 3 10 2" xfId="6949"/>
    <cellStyle name="Nota 2 4 4 3 11" xfId="6950"/>
    <cellStyle name="Nota 2 4 4 3 11 2" xfId="6951"/>
    <cellStyle name="Nota 2 4 4 3 12" xfId="6952"/>
    <cellStyle name="Nota 2 4 4 3 12 2" xfId="6953"/>
    <cellStyle name="Nota 2 4 4 3 13" xfId="6954"/>
    <cellStyle name="Nota 2 4 4 3 13 2" xfId="6955"/>
    <cellStyle name="Nota 2 4 4 3 14" xfId="6956"/>
    <cellStyle name="Nota 2 4 4 3 2" xfId="6957"/>
    <cellStyle name="Nota 2 4 4 3 2 2" xfId="6958"/>
    <cellStyle name="Nota 2 4 4 3 3" xfId="6959"/>
    <cellStyle name="Nota 2 4 4 3 3 2" xfId="6960"/>
    <cellStyle name="Nota 2 4 4 3 4" xfId="6961"/>
    <cellStyle name="Nota 2 4 4 3 4 2" xfId="6962"/>
    <cellStyle name="Nota 2 4 4 3 5" xfId="6963"/>
    <cellStyle name="Nota 2 4 4 3 5 2" xfId="6964"/>
    <cellStyle name="Nota 2 4 4 3 6" xfId="6965"/>
    <cellStyle name="Nota 2 4 4 3 6 2" xfId="6966"/>
    <cellStyle name="Nota 2 4 4 3 7" xfId="6967"/>
    <cellStyle name="Nota 2 4 4 3 7 2" xfId="6968"/>
    <cellStyle name="Nota 2 4 4 3 8" xfId="6969"/>
    <cellStyle name="Nota 2 4 4 3 8 2" xfId="6970"/>
    <cellStyle name="Nota 2 4 4 3 9" xfId="6971"/>
    <cellStyle name="Nota 2 4 4 3 9 2" xfId="6972"/>
    <cellStyle name="Nota 2 4 4 4" xfId="6973"/>
    <cellStyle name="Nota 2 4 4 4 2" xfId="6974"/>
    <cellStyle name="Nota 2 4 4 5" xfId="6975"/>
    <cellStyle name="Nota 2 4 4 5 2" xfId="6976"/>
    <cellStyle name="Nota 2 4 4 6" xfId="6977"/>
    <cellStyle name="Nota 2 4 4 6 2" xfId="6978"/>
    <cellStyle name="Nota 2 4 4 7" xfId="6979"/>
    <cellStyle name="Nota 2 4 4 7 2" xfId="6980"/>
    <cellStyle name="Nota 2 4 4 8" xfId="6981"/>
    <cellStyle name="Nota 2 4 4 8 2" xfId="6982"/>
    <cellStyle name="Nota 2 4 4 9" xfId="6983"/>
    <cellStyle name="Nota 2 4 4 9 2" xfId="6984"/>
    <cellStyle name="Nota 2 4 5" xfId="6985"/>
    <cellStyle name="Nota 2 4 5 10" xfId="6986"/>
    <cellStyle name="Nota 2 4 5 10 2" xfId="6987"/>
    <cellStyle name="Nota 2 4 5 11" xfId="6988"/>
    <cellStyle name="Nota 2 4 5 11 2" xfId="6989"/>
    <cellStyle name="Nota 2 4 5 12" xfId="6990"/>
    <cellStyle name="Nota 2 4 5 12 2" xfId="6991"/>
    <cellStyle name="Nota 2 4 5 13" xfId="6992"/>
    <cellStyle name="Nota 2 4 5 13 2" xfId="6993"/>
    <cellStyle name="Nota 2 4 5 14" xfId="6994"/>
    <cellStyle name="Nota 2 4 5 14 2" xfId="6995"/>
    <cellStyle name="Nota 2 4 5 15" xfId="6996"/>
    <cellStyle name="Nota 2 4 5 15 2" xfId="6997"/>
    <cellStyle name="Nota 2 4 5 16" xfId="6998"/>
    <cellStyle name="Nota 2 4 5 2" xfId="6999"/>
    <cellStyle name="Nota 2 4 5 2 10" xfId="7000"/>
    <cellStyle name="Nota 2 4 5 2 10 2" xfId="7001"/>
    <cellStyle name="Nota 2 4 5 2 11" xfId="7002"/>
    <cellStyle name="Nota 2 4 5 2 11 2" xfId="7003"/>
    <cellStyle name="Nota 2 4 5 2 12" xfId="7004"/>
    <cellStyle name="Nota 2 4 5 2 12 2" xfId="7005"/>
    <cellStyle name="Nota 2 4 5 2 13" xfId="7006"/>
    <cellStyle name="Nota 2 4 5 2 13 2" xfId="7007"/>
    <cellStyle name="Nota 2 4 5 2 14" xfId="7008"/>
    <cellStyle name="Nota 2 4 5 2 2" xfId="7009"/>
    <cellStyle name="Nota 2 4 5 2 2 2" xfId="7010"/>
    <cellStyle name="Nota 2 4 5 2 3" xfId="7011"/>
    <cellStyle name="Nota 2 4 5 2 3 2" xfId="7012"/>
    <cellStyle name="Nota 2 4 5 2 4" xfId="7013"/>
    <cellStyle name="Nota 2 4 5 2 4 2" xfId="7014"/>
    <cellStyle name="Nota 2 4 5 2 5" xfId="7015"/>
    <cellStyle name="Nota 2 4 5 2 5 2" xfId="7016"/>
    <cellStyle name="Nota 2 4 5 2 6" xfId="7017"/>
    <cellStyle name="Nota 2 4 5 2 6 2" xfId="7018"/>
    <cellStyle name="Nota 2 4 5 2 7" xfId="7019"/>
    <cellStyle name="Nota 2 4 5 2 7 2" xfId="7020"/>
    <cellStyle name="Nota 2 4 5 2 8" xfId="7021"/>
    <cellStyle name="Nota 2 4 5 2 8 2" xfId="7022"/>
    <cellStyle name="Nota 2 4 5 2 9" xfId="7023"/>
    <cellStyle name="Nota 2 4 5 2 9 2" xfId="7024"/>
    <cellStyle name="Nota 2 4 5 3" xfId="7025"/>
    <cellStyle name="Nota 2 4 5 3 10" xfId="7026"/>
    <cellStyle name="Nota 2 4 5 3 10 2" xfId="7027"/>
    <cellStyle name="Nota 2 4 5 3 11" xfId="7028"/>
    <cellStyle name="Nota 2 4 5 3 11 2" xfId="7029"/>
    <cellStyle name="Nota 2 4 5 3 12" xfId="7030"/>
    <cellStyle name="Nota 2 4 5 3 12 2" xfId="7031"/>
    <cellStyle name="Nota 2 4 5 3 13" xfId="7032"/>
    <cellStyle name="Nota 2 4 5 3 13 2" xfId="7033"/>
    <cellStyle name="Nota 2 4 5 3 14" xfId="7034"/>
    <cellStyle name="Nota 2 4 5 3 2" xfId="7035"/>
    <cellStyle name="Nota 2 4 5 3 2 2" xfId="7036"/>
    <cellStyle name="Nota 2 4 5 3 3" xfId="7037"/>
    <cellStyle name="Nota 2 4 5 3 3 2" xfId="7038"/>
    <cellStyle name="Nota 2 4 5 3 4" xfId="7039"/>
    <cellStyle name="Nota 2 4 5 3 4 2" xfId="7040"/>
    <cellStyle name="Nota 2 4 5 3 5" xfId="7041"/>
    <cellStyle name="Nota 2 4 5 3 5 2" xfId="7042"/>
    <cellStyle name="Nota 2 4 5 3 6" xfId="7043"/>
    <cellStyle name="Nota 2 4 5 3 6 2" xfId="7044"/>
    <cellStyle name="Nota 2 4 5 3 7" xfId="7045"/>
    <cellStyle name="Nota 2 4 5 3 7 2" xfId="7046"/>
    <cellStyle name="Nota 2 4 5 3 8" xfId="7047"/>
    <cellStyle name="Nota 2 4 5 3 8 2" xfId="7048"/>
    <cellStyle name="Nota 2 4 5 3 9" xfId="7049"/>
    <cellStyle name="Nota 2 4 5 3 9 2" xfId="7050"/>
    <cellStyle name="Nota 2 4 5 4" xfId="7051"/>
    <cellStyle name="Nota 2 4 5 4 2" xfId="7052"/>
    <cellStyle name="Nota 2 4 5 5" xfId="7053"/>
    <cellStyle name="Nota 2 4 5 5 2" xfId="7054"/>
    <cellStyle name="Nota 2 4 5 6" xfId="7055"/>
    <cellStyle name="Nota 2 4 5 6 2" xfId="7056"/>
    <cellStyle name="Nota 2 4 5 7" xfId="7057"/>
    <cellStyle name="Nota 2 4 5 7 2" xfId="7058"/>
    <cellStyle name="Nota 2 4 5 8" xfId="7059"/>
    <cellStyle name="Nota 2 4 5 8 2" xfId="7060"/>
    <cellStyle name="Nota 2 4 5 9" xfId="7061"/>
    <cellStyle name="Nota 2 4 5 9 2" xfId="7062"/>
    <cellStyle name="Nota 2 4 6" xfId="7063"/>
    <cellStyle name="Nota 2 4 6 10" xfId="7064"/>
    <cellStyle name="Nota 2 4 6 10 2" xfId="7065"/>
    <cellStyle name="Nota 2 4 6 11" xfId="7066"/>
    <cellStyle name="Nota 2 4 6 11 2" xfId="7067"/>
    <cellStyle name="Nota 2 4 6 12" xfId="7068"/>
    <cellStyle name="Nota 2 4 6 12 2" xfId="7069"/>
    <cellStyle name="Nota 2 4 6 13" xfId="7070"/>
    <cellStyle name="Nota 2 4 6 13 2" xfId="7071"/>
    <cellStyle name="Nota 2 4 6 14" xfId="7072"/>
    <cellStyle name="Nota 2 4 6 2" xfId="7073"/>
    <cellStyle name="Nota 2 4 6 2 2" xfId="7074"/>
    <cellStyle name="Nota 2 4 6 3" xfId="7075"/>
    <cellStyle name="Nota 2 4 6 3 2" xfId="7076"/>
    <cellStyle name="Nota 2 4 6 4" xfId="7077"/>
    <cellStyle name="Nota 2 4 6 4 2" xfId="7078"/>
    <cellStyle name="Nota 2 4 6 5" xfId="7079"/>
    <cellStyle name="Nota 2 4 6 5 2" xfId="7080"/>
    <cellStyle name="Nota 2 4 6 6" xfId="7081"/>
    <cellStyle name="Nota 2 4 6 6 2" xfId="7082"/>
    <cellStyle name="Nota 2 4 6 7" xfId="7083"/>
    <cellStyle name="Nota 2 4 6 7 2" xfId="7084"/>
    <cellStyle name="Nota 2 4 6 8" xfId="7085"/>
    <cellStyle name="Nota 2 4 6 8 2" xfId="7086"/>
    <cellStyle name="Nota 2 4 6 9" xfId="7087"/>
    <cellStyle name="Nota 2 4 6 9 2" xfId="7088"/>
    <cellStyle name="Nota 2 4 7" xfId="7089"/>
    <cellStyle name="Nota 2 4 7 10" xfId="7090"/>
    <cellStyle name="Nota 2 4 7 10 2" xfId="7091"/>
    <cellStyle name="Nota 2 4 7 11" xfId="7092"/>
    <cellStyle name="Nota 2 4 7 11 2" xfId="7093"/>
    <cellStyle name="Nota 2 4 7 12" xfId="7094"/>
    <cellStyle name="Nota 2 4 7 12 2" xfId="7095"/>
    <cellStyle name="Nota 2 4 7 13" xfId="7096"/>
    <cellStyle name="Nota 2 4 7 13 2" xfId="7097"/>
    <cellStyle name="Nota 2 4 7 14" xfId="7098"/>
    <cellStyle name="Nota 2 4 7 2" xfId="7099"/>
    <cellStyle name="Nota 2 4 7 2 2" xfId="7100"/>
    <cellStyle name="Nota 2 4 7 3" xfId="7101"/>
    <cellStyle name="Nota 2 4 7 3 2" xfId="7102"/>
    <cellStyle name="Nota 2 4 7 4" xfId="7103"/>
    <cellStyle name="Nota 2 4 7 4 2" xfId="7104"/>
    <cellStyle name="Nota 2 4 7 5" xfId="7105"/>
    <cellStyle name="Nota 2 4 7 5 2" xfId="7106"/>
    <cellStyle name="Nota 2 4 7 6" xfId="7107"/>
    <cellStyle name="Nota 2 4 7 6 2" xfId="7108"/>
    <cellStyle name="Nota 2 4 7 7" xfId="7109"/>
    <cellStyle name="Nota 2 4 7 7 2" xfId="7110"/>
    <cellStyle name="Nota 2 4 7 8" xfId="7111"/>
    <cellStyle name="Nota 2 4 7 8 2" xfId="7112"/>
    <cellStyle name="Nota 2 4 7 9" xfId="7113"/>
    <cellStyle name="Nota 2 4 7 9 2" xfId="7114"/>
    <cellStyle name="Nota 2 4 8" xfId="7115"/>
    <cellStyle name="Nota 2 4 8 2" xfId="7116"/>
    <cellStyle name="Nota 2 4 9" xfId="7117"/>
    <cellStyle name="Nota 2 4 9 2" xfId="7118"/>
    <cellStyle name="Nota 2 5" xfId="7119"/>
    <cellStyle name="Nota 2 5 10" xfId="7120"/>
    <cellStyle name="Nota 2 5 10 2" xfId="7121"/>
    <cellStyle name="Nota 2 5 11" xfId="7122"/>
    <cellStyle name="Nota 2 5 11 2" xfId="7123"/>
    <cellStyle name="Nota 2 5 12" xfId="7124"/>
    <cellStyle name="Nota 2 5 12 2" xfId="7125"/>
    <cellStyle name="Nota 2 5 13" xfId="7126"/>
    <cellStyle name="Nota 2 5 13 2" xfId="7127"/>
    <cellStyle name="Nota 2 5 14" xfId="7128"/>
    <cellStyle name="Nota 2 5 14 2" xfId="7129"/>
    <cellStyle name="Nota 2 5 15" xfId="7130"/>
    <cellStyle name="Nota 2 5 15 2" xfId="7131"/>
    <cellStyle name="Nota 2 5 16" xfId="7132"/>
    <cellStyle name="Nota 2 5 16 2" xfId="7133"/>
    <cellStyle name="Nota 2 5 17" xfId="7134"/>
    <cellStyle name="Nota 2 5 17 2" xfId="7135"/>
    <cellStyle name="Nota 2 5 18" xfId="7136"/>
    <cellStyle name="Nota 2 5 18 2" xfId="7137"/>
    <cellStyle name="Nota 2 5 19" xfId="7138"/>
    <cellStyle name="Nota 2 5 19 2" xfId="7139"/>
    <cellStyle name="Nota 2 5 2" xfId="7140"/>
    <cellStyle name="Nota 2 5 2 10" xfId="7141"/>
    <cellStyle name="Nota 2 5 2 10 2" xfId="7142"/>
    <cellStyle name="Nota 2 5 2 11" xfId="7143"/>
    <cellStyle name="Nota 2 5 2 11 2" xfId="7144"/>
    <cellStyle name="Nota 2 5 2 12" xfId="7145"/>
    <cellStyle name="Nota 2 5 2 12 2" xfId="7146"/>
    <cellStyle name="Nota 2 5 2 13" xfId="7147"/>
    <cellStyle name="Nota 2 5 2 13 2" xfId="7148"/>
    <cellStyle name="Nota 2 5 2 14" xfId="7149"/>
    <cellStyle name="Nota 2 5 2 14 2" xfId="7150"/>
    <cellStyle name="Nota 2 5 2 15" xfId="7151"/>
    <cellStyle name="Nota 2 5 2 15 2" xfId="7152"/>
    <cellStyle name="Nota 2 5 2 16" xfId="7153"/>
    <cellStyle name="Nota 2 5 2 16 2" xfId="7154"/>
    <cellStyle name="Nota 2 5 2 17" xfId="7155"/>
    <cellStyle name="Nota 2 5 2 2" xfId="7156"/>
    <cellStyle name="Nota 2 5 2 2 10" xfId="7157"/>
    <cellStyle name="Nota 2 5 2 2 10 2" xfId="7158"/>
    <cellStyle name="Nota 2 5 2 2 11" xfId="7159"/>
    <cellStyle name="Nota 2 5 2 2 11 2" xfId="7160"/>
    <cellStyle name="Nota 2 5 2 2 12" xfId="7161"/>
    <cellStyle name="Nota 2 5 2 2 12 2" xfId="7162"/>
    <cellStyle name="Nota 2 5 2 2 13" xfId="7163"/>
    <cellStyle name="Nota 2 5 2 2 13 2" xfId="7164"/>
    <cellStyle name="Nota 2 5 2 2 14" xfId="7165"/>
    <cellStyle name="Nota 2 5 2 2 14 2" xfId="7166"/>
    <cellStyle name="Nota 2 5 2 2 15" xfId="7167"/>
    <cellStyle name="Nota 2 5 2 2 15 2" xfId="7168"/>
    <cellStyle name="Nota 2 5 2 2 16" xfId="7169"/>
    <cellStyle name="Nota 2 5 2 2 2" xfId="7170"/>
    <cellStyle name="Nota 2 5 2 2 2 10" xfId="7171"/>
    <cellStyle name="Nota 2 5 2 2 2 10 2" xfId="7172"/>
    <cellStyle name="Nota 2 5 2 2 2 11" xfId="7173"/>
    <cellStyle name="Nota 2 5 2 2 2 11 2" xfId="7174"/>
    <cellStyle name="Nota 2 5 2 2 2 12" xfId="7175"/>
    <cellStyle name="Nota 2 5 2 2 2 12 2" xfId="7176"/>
    <cellStyle name="Nota 2 5 2 2 2 13" xfId="7177"/>
    <cellStyle name="Nota 2 5 2 2 2 13 2" xfId="7178"/>
    <cellStyle name="Nota 2 5 2 2 2 14" xfId="7179"/>
    <cellStyle name="Nota 2 5 2 2 2 2" xfId="7180"/>
    <cellStyle name="Nota 2 5 2 2 2 2 2" xfId="7181"/>
    <cellStyle name="Nota 2 5 2 2 2 3" xfId="7182"/>
    <cellStyle name="Nota 2 5 2 2 2 3 2" xfId="7183"/>
    <cellStyle name="Nota 2 5 2 2 2 4" xfId="7184"/>
    <cellStyle name="Nota 2 5 2 2 2 4 2" xfId="7185"/>
    <cellStyle name="Nota 2 5 2 2 2 5" xfId="7186"/>
    <cellStyle name="Nota 2 5 2 2 2 5 2" xfId="7187"/>
    <cellStyle name="Nota 2 5 2 2 2 6" xfId="7188"/>
    <cellStyle name="Nota 2 5 2 2 2 6 2" xfId="7189"/>
    <cellStyle name="Nota 2 5 2 2 2 7" xfId="7190"/>
    <cellStyle name="Nota 2 5 2 2 2 7 2" xfId="7191"/>
    <cellStyle name="Nota 2 5 2 2 2 8" xfId="7192"/>
    <cellStyle name="Nota 2 5 2 2 2 8 2" xfId="7193"/>
    <cellStyle name="Nota 2 5 2 2 2 9" xfId="7194"/>
    <cellStyle name="Nota 2 5 2 2 2 9 2" xfId="7195"/>
    <cellStyle name="Nota 2 5 2 2 3" xfId="7196"/>
    <cellStyle name="Nota 2 5 2 2 3 10" xfId="7197"/>
    <cellStyle name="Nota 2 5 2 2 3 10 2" xfId="7198"/>
    <cellStyle name="Nota 2 5 2 2 3 11" xfId="7199"/>
    <cellStyle name="Nota 2 5 2 2 3 11 2" xfId="7200"/>
    <cellStyle name="Nota 2 5 2 2 3 12" xfId="7201"/>
    <cellStyle name="Nota 2 5 2 2 3 12 2" xfId="7202"/>
    <cellStyle name="Nota 2 5 2 2 3 13" xfId="7203"/>
    <cellStyle name="Nota 2 5 2 2 3 13 2" xfId="7204"/>
    <cellStyle name="Nota 2 5 2 2 3 14" xfId="7205"/>
    <cellStyle name="Nota 2 5 2 2 3 2" xfId="7206"/>
    <cellStyle name="Nota 2 5 2 2 3 2 2" xfId="7207"/>
    <cellStyle name="Nota 2 5 2 2 3 3" xfId="7208"/>
    <cellStyle name="Nota 2 5 2 2 3 3 2" xfId="7209"/>
    <cellStyle name="Nota 2 5 2 2 3 4" xfId="7210"/>
    <cellStyle name="Nota 2 5 2 2 3 4 2" xfId="7211"/>
    <cellStyle name="Nota 2 5 2 2 3 5" xfId="7212"/>
    <cellStyle name="Nota 2 5 2 2 3 5 2" xfId="7213"/>
    <cellStyle name="Nota 2 5 2 2 3 6" xfId="7214"/>
    <cellStyle name="Nota 2 5 2 2 3 6 2" xfId="7215"/>
    <cellStyle name="Nota 2 5 2 2 3 7" xfId="7216"/>
    <cellStyle name="Nota 2 5 2 2 3 7 2" xfId="7217"/>
    <cellStyle name="Nota 2 5 2 2 3 8" xfId="7218"/>
    <cellStyle name="Nota 2 5 2 2 3 8 2" xfId="7219"/>
    <cellStyle name="Nota 2 5 2 2 3 9" xfId="7220"/>
    <cellStyle name="Nota 2 5 2 2 3 9 2" xfId="7221"/>
    <cellStyle name="Nota 2 5 2 2 4" xfId="7222"/>
    <cellStyle name="Nota 2 5 2 2 4 2" xfId="7223"/>
    <cellStyle name="Nota 2 5 2 2 5" xfId="7224"/>
    <cellStyle name="Nota 2 5 2 2 5 2" xfId="7225"/>
    <cellStyle name="Nota 2 5 2 2 6" xfId="7226"/>
    <cellStyle name="Nota 2 5 2 2 6 2" xfId="7227"/>
    <cellStyle name="Nota 2 5 2 2 7" xfId="7228"/>
    <cellStyle name="Nota 2 5 2 2 7 2" xfId="7229"/>
    <cellStyle name="Nota 2 5 2 2 8" xfId="7230"/>
    <cellStyle name="Nota 2 5 2 2 8 2" xfId="7231"/>
    <cellStyle name="Nota 2 5 2 2 9" xfId="7232"/>
    <cellStyle name="Nota 2 5 2 2 9 2" xfId="7233"/>
    <cellStyle name="Nota 2 5 2 3" xfId="7234"/>
    <cellStyle name="Nota 2 5 2 3 10" xfId="7235"/>
    <cellStyle name="Nota 2 5 2 3 10 2" xfId="7236"/>
    <cellStyle name="Nota 2 5 2 3 11" xfId="7237"/>
    <cellStyle name="Nota 2 5 2 3 11 2" xfId="7238"/>
    <cellStyle name="Nota 2 5 2 3 12" xfId="7239"/>
    <cellStyle name="Nota 2 5 2 3 12 2" xfId="7240"/>
    <cellStyle name="Nota 2 5 2 3 13" xfId="7241"/>
    <cellStyle name="Nota 2 5 2 3 13 2" xfId="7242"/>
    <cellStyle name="Nota 2 5 2 3 14" xfId="7243"/>
    <cellStyle name="Nota 2 5 2 3 2" xfId="7244"/>
    <cellStyle name="Nota 2 5 2 3 2 2" xfId="7245"/>
    <cellStyle name="Nota 2 5 2 3 3" xfId="7246"/>
    <cellStyle name="Nota 2 5 2 3 3 2" xfId="7247"/>
    <cellStyle name="Nota 2 5 2 3 4" xfId="7248"/>
    <cellStyle name="Nota 2 5 2 3 4 2" xfId="7249"/>
    <cellStyle name="Nota 2 5 2 3 5" xfId="7250"/>
    <cellStyle name="Nota 2 5 2 3 5 2" xfId="7251"/>
    <cellStyle name="Nota 2 5 2 3 6" xfId="7252"/>
    <cellStyle name="Nota 2 5 2 3 6 2" xfId="7253"/>
    <cellStyle name="Nota 2 5 2 3 7" xfId="7254"/>
    <cellStyle name="Nota 2 5 2 3 7 2" xfId="7255"/>
    <cellStyle name="Nota 2 5 2 3 8" xfId="7256"/>
    <cellStyle name="Nota 2 5 2 3 8 2" xfId="7257"/>
    <cellStyle name="Nota 2 5 2 3 9" xfId="7258"/>
    <cellStyle name="Nota 2 5 2 3 9 2" xfId="7259"/>
    <cellStyle name="Nota 2 5 2 4" xfId="7260"/>
    <cellStyle name="Nota 2 5 2 4 10" xfId="7261"/>
    <cellStyle name="Nota 2 5 2 4 10 2" xfId="7262"/>
    <cellStyle name="Nota 2 5 2 4 11" xfId="7263"/>
    <cellStyle name="Nota 2 5 2 4 11 2" xfId="7264"/>
    <cellStyle name="Nota 2 5 2 4 12" xfId="7265"/>
    <cellStyle name="Nota 2 5 2 4 12 2" xfId="7266"/>
    <cellStyle name="Nota 2 5 2 4 13" xfId="7267"/>
    <cellStyle name="Nota 2 5 2 4 13 2" xfId="7268"/>
    <cellStyle name="Nota 2 5 2 4 14" xfId="7269"/>
    <cellStyle name="Nota 2 5 2 4 2" xfId="7270"/>
    <cellStyle name="Nota 2 5 2 4 2 2" xfId="7271"/>
    <cellStyle name="Nota 2 5 2 4 3" xfId="7272"/>
    <cellStyle name="Nota 2 5 2 4 3 2" xfId="7273"/>
    <cellStyle name="Nota 2 5 2 4 4" xfId="7274"/>
    <cellStyle name="Nota 2 5 2 4 4 2" xfId="7275"/>
    <cellStyle name="Nota 2 5 2 4 5" xfId="7276"/>
    <cellStyle name="Nota 2 5 2 4 5 2" xfId="7277"/>
    <cellStyle name="Nota 2 5 2 4 6" xfId="7278"/>
    <cellStyle name="Nota 2 5 2 4 6 2" xfId="7279"/>
    <cellStyle name="Nota 2 5 2 4 7" xfId="7280"/>
    <cellStyle name="Nota 2 5 2 4 7 2" xfId="7281"/>
    <cellStyle name="Nota 2 5 2 4 8" xfId="7282"/>
    <cellStyle name="Nota 2 5 2 4 8 2" xfId="7283"/>
    <cellStyle name="Nota 2 5 2 4 9" xfId="7284"/>
    <cellStyle name="Nota 2 5 2 4 9 2" xfId="7285"/>
    <cellStyle name="Nota 2 5 2 5" xfId="7286"/>
    <cellStyle name="Nota 2 5 2 5 2" xfId="7287"/>
    <cellStyle name="Nota 2 5 2 6" xfId="7288"/>
    <cellStyle name="Nota 2 5 2 6 2" xfId="7289"/>
    <cellStyle name="Nota 2 5 2 7" xfId="7290"/>
    <cellStyle name="Nota 2 5 2 7 2" xfId="7291"/>
    <cellStyle name="Nota 2 5 2 8" xfId="7292"/>
    <cellStyle name="Nota 2 5 2 8 2" xfId="7293"/>
    <cellStyle name="Nota 2 5 2 9" xfId="7294"/>
    <cellStyle name="Nota 2 5 2 9 2" xfId="7295"/>
    <cellStyle name="Nota 2 5 20" xfId="7296"/>
    <cellStyle name="Nota 2 5 3" xfId="7297"/>
    <cellStyle name="Nota 2 5 3 10" xfId="7298"/>
    <cellStyle name="Nota 2 5 3 10 2" xfId="7299"/>
    <cellStyle name="Nota 2 5 3 11" xfId="7300"/>
    <cellStyle name="Nota 2 5 3 11 2" xfId="7301"/>
    <cellStyle name="Nota 2 5 3 12" xfId="7302"/>
    <cellStyle name="Nota 2 5 3 12 2" xfId="7303"/>
    <cellStyle name="Nota 2 5 3 13" xfId="7304"/>
    <cellStyle name="Nota 2 5 3 13 2" xfId="7305"/>
    <cellStyle name="Nota 2 5 3 14" xfId="7306"/>
    <cellStyle name="Nota 2 5 3 14 2" xfId="7307"/>
    <cellStyle name="Nota 2 5 3 15" xfId="7308"/>
    <cellStyle name="Nota 2 5 3 15 2" xfId="7309"/>
    <cellStyle name="Nota 2 5 3 16" xfId="7310"/>
    <cellStyle name="Nota 2 5 3 2" xfId="7311"/>
    <cellStyle name="Nota 2 5 3 2 10" xfId="7312"/>
    <cellStyle name="Nota 2 5 3 2 10 2" xfId="7313"/>
    <cellStyle name="Nota 2 5 3 2 11" xfId="7314"/>
    <cellStyle name="Nota 2 5 3 2 11 2" xfId="7315"/>
    <cellStyle name="Nota 2 5 3 2 12" xfId="7316"/>
    <cellStyle name="Nota 2 5 3 2 12 2" xfId="7317"/>
    <cellStyle name="Nota 2 5 3 2 13" xfId="7318"/>
    <cellStyle name="Nota 2 5 3 2 13 2" xfId="7319"/>
    <cellStyle name="Nota 2 5 3 2 14" xfId="7320"/>
    <cellStyle name="Nota 2 5 3 2 2" xfId="7321"/>
    <cellStyle name="Nota 2 5 3 2 2 2" xfId="7322"/>
    <cellStyle name="Nota 2 5 3 2 3" xfId="7323"/>
    <cellStyle name="Nota 2 5 3 2 3 2" xfId="7324"/>
    <cellStyle name="Nota 2 5 3 2 4" xfId="7325"/>
    <cellStyle name="Nota 2 5 3 2 4 2" xfId="7326"/>
    <cellStyle name="Nota 2 5 3 2 5" xfId="7327"/>
    <cellStyle name="Nota 2 5 3 2 5 2" xfId="7328"/>
    <cellStyle name="Nota 2 5 3 2 6" xfId="7329"/>
    <cellStyle name="Nota 2 5 3 2 6 2" xfId="7330"/>
    <cellStyle name="Nota 2 5 3 2 7" xfId="7331"/>
    <cellStyle name="Nota 2 5 3 2 7 2" xfId="7332"/>
    <cellStyle name="Nota 2 5 3 2 8" xfId="7333"/>
    <cellStyle name="Nota 2 5 3 2 8 2" xfId="7334"/>
    <cellStyle name="Nota 2 5 3 2 9" xfId="7335"/>
    <cellStyle name="Nota 2 5 3 2 9 2" xfId="7336"/>
    <cellStyle name="Nota 2 5 3 3" xfId="7337"/>
    <cellStyle name="Nota 2 5 3 3 10" xfId="7338"/>
    <cellStyle name="Nota 2 5 3 3 10 2" xfId="7339"/>
    <cellStyle name="Nota 2 5 3 3 11" xfId="7340"/>
    <cellStyle name="Nota 2 5 3 3 11 2" xfId="7341"/>
    <cellStyle name="Nota 2 5 3 3 12" xfId="7342"/>
    <cellStyle name="Nota 2 5 3 3 12 2" xfId="7343"/>
    <cellStyle name="Nota 2 5 3 3 13" xfId="7344"/>
    <cellStyle name="Nota 2 5 3 3 13 2" xfId="7345"/>
    <cellStyle name="Nota 2 5 3 3 14" xfId="7346"/>
    <cellStyle name="Nota 2 5 3 3 2" xfId="7347"/>
    <cellStyle name="Nota 2 5 3 3 2 2" xfId="7348"/>
    <cellStyle name="Nota 2 5 3 3 3" xfId="7349"/>
    <cellStyle name="Nota 2 5 3 3 3 2" xfId="7350"/>
    <cellStyle name="Nota 2 5 3 3 4" xfId="7351"/>
    <cellStyle name="Nota 2 5 3 3 4 2" xfId="7352"/>
    <cellStyle name="Nota 2 5 3 3 5" xfId="7353"/>
    <cellStyle name="Nota 2 5 3 3 5 2" xfId="7354"/>
    <cellStyle name="Nota 2 5 3 3 6" xfId="7355"/>
    <cellStyle name="Nota 2 5 3 3 6 2" xfId="7356"/>
    <cellStyle name="Nota 2 5 3 3 7" xfId="7357"/>
    <cellStyle name="Nota 2 5 3 3 7 2" xfId="7358"/>
    <cellStyle name="Nota 2 5 3 3 8" xfId="7359"/>
    <cellStyle name="Nota 2 5 3 3 8 2" xfId="7360"/>
    <cellStyle name="Nota 2 5 3 3 9" xfId="7361"/>
    <cellStyle name="Nota 2 5 3 3 9 2" xfId="7362"/>
    <cellStyle name="Nota 2 5 3 4" xfId="7363"/>
    <cellStyle name="Nota 2 5 3 4 2" xfId="7364"/>
    <cellStyle name="Nota 2 5 3 5" xfId="7365"/>
    <cellStyle name="Nota 2 5 3 5 2" xfId="7366"/>
    <cellStyle name="Nota 2 5 3 6" xfId="7367"/>
    <cellStyle name="Nota 2 5 3 6 2" xfId="7368"/>
    <cellStyle name="Nota 2 5 3 7" xfId="7369"/>
    <cellStyle name="Nota 2 5 3 7 2" xfId="7370"/>
    <cellStyle name="Nota 2 5 3 8" xfId="7371"/>
    <cellStyle name="Nota 2 5 3 8 2" xfId="7372"/>
    <cellStyle name="Nota 2 5 3 9" xfId="7373"/>
    <cellStyle name="Nota 2 5 3 9 2" xfId="7374"/>
    <cellStyle name="Nota 2 5 4" xfId="7375"/>
    <cellStyle name="Nota 2 5 4 10" xfId="7376"/>
    <cellStyle name="Nota 2 5 4 10 2" xfId="7377"/>
    <cellStyle name="Nota 2 5 4 11" xfId="7378"/>
    <cellStyle name="Nota 2 5 4 11 2" xfId="7379"/>
    <cellStyle name="Nota 2 5 4 12" xfId="7380"/>
    <cellStyle name="Nota 2 5 4 12 2" xfId="7381"/>
    <cellStyle name="Nota 2 5 4 13" xfId="7382"/>
    <cellStyle name="Nota 2 5 4 13 2" xfId="7383"/>
    <cellStyle name="Nota 2 5 4 14" xfId="7384"/>
    <cellStyle name="Nota 2 5 4 14 2" xfId="7385"/>
    <cellStyle name="Nota 2 5 4 15" xfId="7386"/>
    <cellStyle name="Nota 2 5 4 15 2" xfId="7387"/>
    <cellStyle name="Nota 2 5 4 16" xfId="7388"/>
    <cellStyle name="Nota 2 5 4 2" xfId="7389"/>
    <cellStyle name="Nota 2 5 4 2 10" xfId="7390"/>
    <cellStyle name="Nota 2 5 4 2 10 2" xfId="7391"/>
    <cellStyle name="Nota 2 5 4 2 11" xfId="7392"/>
    <cellStyle name="Nota 2 5 4 2 11 2" xfId="7393"/>
    <cellStyle name="Nota 2 5 4 2 12" xfId="7394"/>
    <cellStyle name="Nota 2 5 4 2 12 2" xfId="7395"/>
    <cellStyle name="Nota 2 5 4 2 13" xfId="7396"/>
    <cellStyle name="Nota 2 5 4 2 13 2" xfId="7397"/>
    <cellStyle name="Nota 2 5 4 2 14" xfId="7398"/>
    <cellStyle name="Nota 2 5 4 2 2" xfId="7399"/>
    <cellStyle name="Nota 2 5 4 2 2 2" xfId="7400"/>
    <cellStyle name="Nota 2 5 4 2 3" xfId="7401"/>
    <cellStyle name="Nota 2 5 4 2 3 2" xfId="7402"/>
    <cellStyle name="Nota 2 5 4 2 4" xfId="7403"/>
    <cellStyle name="Nota 2 5 4 2 4 2" xfId="7404"/>
    <cellStyle name="Nota 2 5 4 2 5" xfId="7405"/>
    <cellStyle name="Nota 2 5 4 2 5 2" xfId="7406"/>
    <cellStyle name="Nota 2 5 4 2 6" xfId="7407"/>
    <cellStyle name="Nota 2 5 4 2 6 2" xfId="7408"/>
    <cellStyle name="Nota 2 5 4 2 7" xfId="7409"/>
    <cellStyle name="Nota 2 5 4 2 7 2" xfId="7410"/>
    <cellStyle name="Nota 2 5 4 2 8" xfId="7411"/>
    <cellStyle name="Nota 2 5 4 2 8 2" xfId="7412"/>
    <cellStyle name="Nota 2 5 4 2 9" xfId="7413"/>
    <cellStyle name="Nota 2 5 4 2 9 2" xfId="7414"/>
    <cellStyle name="Nota 2 5 4 3" xfId="7415"/>
    <cellStyle name="Nota 2 5 4 3 10" xfId="7416"/>
    <cellStyle name="Nota 2 5 4 3 10 2" xfId="7417"/>
    <cellStyle name="Nota 2 5 4 3 11" xfId="7418"/>
    <cellStyle name="Nota 2 5 4 3 11 2" xfId="7419"/>
    <cellStyle name="Nota 2 5 4 3 12" xfId="7420"/>
    <cellStyle name="Nota 2 5 4 3 12 2" xfId="7421"/>
    <cellStyle name="Nota 2 5 4 3 13" xfId="7422"/>
    <cellStyle name="Nota 2 5 4 3 13 2" xfId="7423"/>
    <cellStyle name="Nota 2 5 4 3 14" xfId="7424"/>
    <cellStyle name="Nota 2 5 4 3 2" xfId="7425"/>
    <cellStyle name="Nota 2 5 4 3 2 2" xfId="7426"/>
    <cellStyle name="Nota 2 5 4 3 3" xfId="7427"/>
    <cellStyle name="Nota 2 5 4 3 3 2" xfId="7428"/>
    <cellStyle name="Nota 2 5 4 3 4" xfId="7429"/>
    <cellStyle name="Nota 2 5 4 3 4 2" xfId="7430"/>
    <cellStyle name="Nota 2 5 4 3 5" xfId="7431"/>
    <cellStyle name="Nota 2 5 4 3 5 2" xfId="7432"/>
    <cellStyle name="Nota 2 5 4 3 6" xfId="7433"/>
    <cellStyle name="Nota 2 5 4 3 6 2" xfId="7434"/>
    <cellStyle name="Nota 2 5 4 3 7" xfId="7435"/>
    <cellStyle name="Nota 2 5 4 3 7 2" xfId="7436"/>
    <cellStyle name="Nota 2 5 4 3 8" xfId="7437"/>
    <cellStyle name="Nota 2 5 4 3 8 2" xfId="7438"/>
    <cellStyle name="Nota 2 5 4 3 9" xfId="7439"/>
    <cellStyle name="Nota 2 5 4 3 9 2" xfId="7440"/>
    <cellStyle name="Nota 2 5 4 4" xfId="7441"/>
    <cellStyle name="Nota 2 5 4 4 2" xfId="7442"/>
    <cellStyle name="Nota 2 5 4 5" xfId="7443"/>
    <cellStyle name="Nota 2 5 4 5 2" xfId="7444"/>
    <cellStyle name="Nota 2 5 4 6" xfId="7445"/>
    <cellStyle name="Nota 2 5 4 6 2" xfId="7446"/>
    <cellStyle name="Nota 2 5 4 7" xfId="7447"/>
    <cellStyle name="Nota 2 5 4 7 2" xfId="7448"/>
    <cellStyle name="Nota 2 5 4 8" xfId="7449"/>
    <cellStyle name="Nota 2 5 4 8 2" xfId="7450"/>
    <cellStyle name="Nota 2 5 4 9" xfId="7451"/>
    <cellStyle name="Nota 2 5 4 9 2" xfId="7452"/>
    <cellStyle name="Nota 2 5 5" xfId="7453"/>
    <cellStyle name="Nota 2 5 5 10" xfId="7454"/>
    <cellStyle name="Nota 2 5 5 10 2" xfId="7455"/>
    <cellStyle name="Nota 2 5 5 11" xfId="7456"/>
    <cellStyle name="Nota 2 5 5 11 2" xfId="7457"/>
    <cellStyle name="Nota 2 5 5 12" xfId="7458"/>
    <cellStyle name="Nota 2 5 5 12 2" xfId="7459"/>
    <cellStyle name="Nota 2 5 5 13" xfId="7460"/>
    <cellStyle name="Nota 2 5 5 13 2" xfId="7461"/>
    <cellStyle name="Nota 2 5 5 14" xfId="7462"/>
    <cellStyle name="Nota 2 5 5 14 2" xfId="7463"/>
    <cellStyle name="Nota 2 5 5 15" xfId="7464"/>
    <cellStyle name="Nota 2 5 5 15 2" xfId="7465"/>
    <cellStyle name="Nota 2 5 5 16" xfId="7466"/>
    <cellStyle name="Nota 2 5 5 2" xfId="7467"/>
    <cellStyle name="Nota 2 5 5 2 10" xfId="7468"/>
    <cellStyle name="Nota 2 5 5 2 10 2" xfId="7469"/>
    <cellStyle name="Nota 2 5 5 2 11" xfId="7470"/>
    <cellStyle name="Nota 2 5 5 2 11 2" xfId="7471"/>
    <cellStyle name="Nota 2 5 5 2 12" xfId="7472"/>
    <cellStyle name="Nota 2 5 5 2 12 2" xfId="7473"/>
    <cellStyle name="Nota 2 5 5 2 13" xfId="7474"/>
    <cellStyle name="Nota 2 5 5 2 13 2" xfId="7475"/>
    <cellStyle name="Nota 2 5 5 2 14" xfId="7476"/>
    <cellStyle name="Nota 2 5 5 2 2" xfId="7477"/>
    <cellStyle name="Nota 2 5 5 2 2 2" xfId="7478"/>
    <cellStyle name="Nota 2 5 5 2 3" xfId="7479"/>
    <cellStyle name="Nota 2 5 5 2 3 2" xfId="7480"/>
    <cellStyle name="Nota 2 5 5 2 4" xfId="7481"/>
    <cellStyle name="Nota 2 5 5 2 4 2" xfId="7482"/>
    <cellStyle name="Nota 2 5 5 2 5" xfId="7483"/>
    <cellStyle name="Nota 2 5 5 2 5 2" xfId="7484"/>
    <cellStyle name="Nota 2 5 5 2 6" xfId="7485"/>
    <cellStyle name="Nota 2 5 5 2 6 2" xfId="7486"/>
    <cellStyle name="Nota 2 5 5 2 7" xfId="7487"/>
    <cellStyle name="Nota 2 5 5 2 7 2" xfId="7488"/>
    <cellStyle name="Nota 2 5 5 2 8" xfId="7489"/>
    <cellStyle name="Nota 2 5 5 2 8 2" xfId="7490"/>
    <cellStyle name="Nota 2 5 5 2 9" xfId="7491"/>
    <cellStyle name="Nota 2 5 5 2 9 2" xfId="7492"/>
    <cellStyle name="Nota 2 5 5 3" xfId="7493"/>
    <cellStyle name="Nota 2 5 5 3 10" xfId="7494"/>
    <cellStyle name="Nota 2 5 5 3 10 2" xfId="7495"/>
    <cellStyle name="Nota 2 5 5 3 11" xfId="7496"/>
    <cellStyle name="Nota 2 5 5 3 11 2" xfId="7497"/>
    <cellStyle name="Nota 2 5 5 3 12" xfId="7498"/>
    <cellStyle name="Nota 2 5 5 3 12 2" xfId="7499"/>
    <cellStyle name="Nota 2 5 5 3 13" xfId="7500"/>
    <cellStyle name="Nota 2 5 5 3 13 2" xfId="7501"/>
    <cellStyle name="Nota 2 5 5 3 14" xfId="7502"/>
    <cellStyle name="Nota 2 5 5 3 2" xfId="7503"/>
    <cellStyle name="Nota 2 5 5 3 2 2" xfId="7504"/>
    <cellStyle name="Nota 2 5 5 3 3" xfId="7505"/>
    <cellStyle name="Nota 2 5 5 3 3 2" xfId="7506"/>
    <cellStyle name="Nota 2 5 5 3 4" xfId="7507"/>
    <cellStyle name="Nota 2 5 5 3 4 2" xfId="7508"/>
    <cellStyle name="Nota 2 5 5 3 5" xfId="7509"/>
    <cellStyle name="Nota 2 5 5 3 5 2" xfId="7510"/>
    <cellStyle name="Nota 2 5 5 3 6" xfId="7511"/>
    <cellStyle name="Nota 2 5 5 3 6 2" xfId="7512"/>
    <cellStyle name="Nota 2 5 5 3 7" xfId="7513"/>
    <cellStyle name="Nota 2 5 5 3 7 2" xfId="7514"/>
    <cellStyle name="Nota 2 5 5 3 8" xfId="7515"/>
    <cellStyle name="Nota 2 5 5 3 8 2" xfId="7516"/>
    <cellStyle name="Nota 2 5 5 3 9" xfId="7517"/>
    <cellStyle name="Nota 2 5 5 3 9 2" xfId="7518"/>
    <cellStyle name="Nota 2 5 5 4" xfId="7519"/>
    <cellStyle name="Nota 2 5 5 4 2" xfId="7520"/>
    <cellStyle name="Nota 2 5 5 5" xfId="7521"/>
    <cellStyle name="Nota 2 5 5 5 2" xfId="7522"/>
    <cellStyle name="Nota 2 5 5 6" xfId="7523"/>
    <cellStyle name="Nota 2 5 5 6 2" xfId="7524"/>
    <cellStyle name="Nota 2 5 5 7" xfId="7525"/>
    <cellStyle name="Nota 2 5 5 7 2" xfId="7526"/>
    <cellStyle name="Nota 2 5 5 8" xfId="7527"/>
    <cellStyle name="Nota 2 5 5 8 2" xfId="7528"/>
    <cellStyle name="Nota 2 5 5 9" xfId="7529"/>
    <cellStyle name="Nota 2 5 5 9 2" xfId="7530"/>
    <cellStyle name="Nota 2 5 6" xfId="7531"/>
    <cellStyle name="Nota 2 5 6 10" xfId="7532"/>
    <cellStyle name="Nota 2 5 6 10 2" xfId="7533"/>
    <cellStyle name="Nota 2 5 6 11" xfId="7534"/>
    <cellStyle name="Nota 2 5 6 11 2" xfId="7535"/>
    <cellStyle name="Nota 2 5 6 12" xfId="7536"/>
    <cellStyle name="Nota 2 5 6 12 2" xfId="7537"/>
    <cellStyle name="Nota 2 5 6 13" xfId="7538"/>
    <cellStyle name="Nota 2 5 6 13 2" xfId="7539"/>
    <cellStyle name="Nota 2 5 6 14" xfId="7540"/>
    <cellStyle name="Nota 2 5 6 2" xfId="7541"/>
    <cellStyle name="Nota 2 5 6 2 2" xfId="7542"/>
    <cellStyle name="Nota 2 5 6 3" xfId="7543"/>
    <cellStyle name="Nota 2 5 6 3 2" xfId="7544"/>
    <cellStyle name="Nota 2 5 6 4" xfId="7545"/>
    <cellStyle name="Nota 2 5 6 4 2" xfId="7546"/>
    <cellStyle name="Nota 2 5 6 5" xfId="7547"/>
    <cellStyle name="Nota 2 5 6 5 2" xfId="7548"/>
    <cellStyle name="Nota 2 5 6 6" xfId="7549"/>
    <cellStyle name="Nota 2 5 6 6 2" xfId="7550"/>
    <cellStyle name="Nota 2 5 6 7" xfId="7551"/>
    <cellStyle name="Nota 2 5 6 7 2" xfId="7552"/>
    <cellStyle name="Nota 2 5 6 8" xfId="7553"/>
    <cellStyle name="Nota 2 5 6 8 2" xfId="7554"/>
    <cellStyle name="Nota 2 5 6 9" xfId="7555"/>
    <cellStyle name="Nota 2 5 6 9 2" xfId="7556"/>
    <cellStyle name="Nota 2 5 7" xfId="7557"/>
    <cellStyle name="Nota 2 5 7 10" xfId="7558"/>
    <cellStyle name="Nota 2 5 7 10 2" xfId="7559"/>
    <cellStyle name="Nota 2 5 7 11" xfId="7560"/>
    <cellStyle name="Nota 2 5 7 11 2" xfId="7561"/>
    <cellStyle name="Nota 2 5 7 12" xfId="7562"/>
    <cellStyle name="Nota 2 5 7 12 2" xfId="7563"/>
    <cellStyle name="Nota 2 5 7 13" xfId="7564"/>
    <cellStyle name="Nota 2 5 7 13 2" xfId="7565"/>
    <cellStyle name="Nota 2 5 7 14" xfId="7566"/>
    <cellStyle name="Nota 2 5 7 2" xfId="7567"/>
    <cellStyle name="Nota 2 5 7 2 2" xfId="7568"/>
    <cellStyle name="Nota 2 5 7 3" xfId="7569"/>
    <cellStyle name="Nota 2 5 7 3 2" xfId="7570"/>
    <cellStyle name="Nota 2 5 7 4" xfId="7571"/>
    <cellStyle name="Nota 2 5 7 4 2" xfId="7572"/>
    <cellStyle name="Nota 2 5 7 5" xfId="7573"/>
    <cellStyle name="Nota 2 5 7 5 2" xfId="7574"/>
    <cellStyle name="Nota 2 5 7 6" xfId="7575"/>
    <cellStyle name="Nota 2 5 7 6 2" xfId="7576"/>
    <cellStyle name="Nota 2 5 7 7" xfId="7577"/>
    <cellStyle name="Nota 2 5 7 7 2" xfId="7578"/>
    <cellStyle name="Nota 2 5 7 8" xfId="7579"/>
    <cellStyle name="Nota 2 5 7 8 2" xfId="7580"/>
    <cellStyle name="Nota 2 5 7 9" xfId="7581"/>
    <cellStyle name="Nota 2 5 7 9 2" xfId="7582"/>
    <cellStyle name="Nota 2 5 8" xfId="7583"/>
    <cellStyle name="Nota 2 5 8 2" xfId="7584"/>
    <cellStyle name="Nota 2 5 9" xfId="7585"/>
    <cellStyle name="Nota 2 5 9 2" xfId="7586"/>
    <cellStyle name="Nota 2 6" xfId="7587"/>
    <cellStyle name="Nota 2 6 10" xfId="7588"/>
    <cellStyle name="Nota 2 6 10 2" xfId="7589"/>
    <cellStyle name="Nota 2 6 11" xfId="7590"/>
    <cellStyle name="Nota 2 6 11 2" xfId="7591"/>
    <cellStyle name="Nota 2 6 12" xfId="7592"/>
    <cellStyle name="Nota 2 6 12 2" xfId="7593"/>
    <cellStyle name="Nota 2 6 13" xfId="7594"/>
    <cellStyle name="Nota 2 6 13 2" xfId="7595"/>
    <cellStyle name="Nota 2 6 14" xfId="7596"/>
    <cellStyle name="Nota 2 6 14 2" xfId="7597"/>
    <cellStyle name="Nota 2 6 15" xfId="7598"/>
    <cellStyle name="Nota 2 6 15 2" xfId="7599"/>
    <cellStyle name="Nota 2 6 16" xfId="7600"/>
    <cellStyle name="Nota 2 6 16 2" xfId="7601"/>
    <cellStyle name="Nota 2 6 17" xfId="7602"/>
    <cellStyle name="Nota 2 6 17 2" xfId="7603"/>
    <cellStyle name="Nota 2 6 18" xfId="7604"/>
    <cellStyle name="Nota 2 6 18 2" xfId="7605"/>
    <cellStyle name="Nota 2 6 19" xfId="7606"/>
    <cellStyle name="Nota 2 6 19 2" xfId="7607"/>
    <cellStyle name="Nota 2 6 2" xfId="7608"/>
    <cellStyle name="Nota 2 6 2 10" xfId="7609"/>
    <cellStyle name="Nota 2 6 2 10 2" xfId="7610"/>
    <cellStyle name="Nota 2 6 2 11" xfId="7611"/>
    <cellStyle name="Nota 2 6 2 11 2" xfId="7612"/>
    <cellStyle name="Nota 2 6 2 12" xfId="7613"/>
    <cellStyle name="Nota 2 6 2 12 2" xfId="7614"/>
    <cellStyle name="Nota 2 6 2 13" xfId="7615"/>
    <cellStyle name="Nota 2 6 2 13 2" xfId="7616"/>
    <cellStyle name="Nota 2 6 2 14" xfId="7617"/>
    <cellStyle name="Nota 2 6 2 14 2" xfId="7618"/>
    <cellStyle name="Nota 2 6 2 15" xfId="7619"/>
    <cellStyle name="Nota 2 6 2 15 2" xfId="7620"/>
    <cellStyle name="Nota 2 6 2 16" xfId="7621"/>
    <cellStyle name="Nota 2 6 2 16 2" xfId="7622"/>
    <cellStyle name="Nota 2 6 2 17" xfId="7623"/>
    <cellStyle name="Nota 2 6 2 2" xfId="7624"/>
    <cellStyle name="Nota 2 6 2 2 10" xfId="7625"/>
    <cellStyle name="Nota 2 6 2 2 10 2" xfId="7626"/>
    <cellStyle name="Nota 2 6 2 2 11" xfId="7627"/>
    <cellStyle name="Nota 2 6 2 2 11 2" xfId="7628"/>
    <cellStyle name="Nota 2 6 2 2 12" xfId="7629"/>
    <cellStyle name="Nota 2 6 2 2 12 2" xfId="7630"/>
    <cellStyle name="Nota 2 6 2 2 13" xfId="7631"/>
    <cellStyle name="Nota 2 6 2 2 13 2" xfId="7632"/>
    <cellStyle name="Nota 2 6 2 2 14" xfId="7633"/>
    <cellStyle name="Nota 2 6 2 2 14 2" xfId="7634"/>
    <cellStyle name="Nota 2 6 2 2 15" xfId="7635"/>
    <cellStyle name="Nota 2 6 2 2 15 2" xfId="7636"/>
    <cellStyle name="Nota 2 6 2 2 16" xfId="7637"/>
    <cellStyle name="Nota 2 6 2 2 2" xfId="7638"/>
    <cellStyle name="Nota 2 6 2 2 2 10" xfId="7639"/>
    <cellStyle name="Nota 2 6 2 2 2 10 2" xfId="7640"/>
    <cellStyle name="Nota 2 6 2 2 2 11" xfId="7641"/>
    <cellStyle name="Nota 2 6 2 2 2 11 2" xfId="7642"/>
    <cellStyle name="Nota 2 6 2 2 2 12" xfId="7643"/>
    <cellStyle name="Nota 2 6 2 2 2 12 2" xfId="7644"/>
    <cellStyle name="Nota 2 6 2 2 2 13" xfId="7645"/>
    <cellStyle name="Nota 2 6 2 2 2 13 2" xfId="7646"/>
    <cellStyle name="Nota 2 6 2 2 2 14" xfId="7647"/>
    <cellStyle name="Nota 2 6 2 2 2 2" xfId="7648"/>
    <cellStyle name="Nota 2 6 2 2 2 2 2" xfId="7649"/>
    <cellStyle name="Nota 2 6 2 2 2 3" xfId="7650"/>
    <cellStyle name="Nota 2 6 2 2 2 3 2" xfId="7651"/>
    <cellStyle name="Nota 2 6 2 2 2 4" xfId="7652"/>
    <cellStyle name="Nota 2 6 2 2 2 4 2" xfId="7653"/>
    <cellStyle name="Nota 2 6 2 2 2 5" xfId="7654"/>
    <cellStyle name="Nota 2 6 2 2 2 5 2" xfId="7655"/>
    <cellStyle name="Nota 2 6 2 2 2 6" xfId="7656"/>
    <cellStyle name="Nota 2 6 2 2 2 6 2" xfId="7657"/>
    <cellStyle name="Nota 2 6 2 2 2 7" xfId="7658"/>
    <cellStyle name="Nota 2 6 2 2 2 7 2" xfId="7659"/>
    <cellStyle name="Nota 2 6 2 2 2 8" xfId="7660"/>
    <cellStyle name="Nota 2 6 2 2 2 8 2" xfId="7661"/>
    <cellStyle name="Nota 2 6 2 2 2 9" xfId="7662"/>
    <cellStyle name="Nota 2 6 2 2 2 9 2" xfId="7663"/>
    <cellStyle name="Nota 2 6 2 2 3" xfId="7664"/>
    <cellStyle name="Nota 2 6 2 2 3 10" xfId="7665"/>
    <cellStyle name="Nota 2 6 2 2 3 10 2" xfId="7666"/>
    <cellStyle name="Nota 2 6 2 2 3 11" xfId="7667"/>
    <cellStyle name="Nota 2 6 2 2 3 11 2" xfId="7668"/>
    <cellStyle name="Nota 2 6 2 2 3 12" xfId="7669"/>
    <cellStyle name="Nota 2 6 2 2 3 12 2" xfId="7670"/>
    <cellStyle name="Nota 2 6 2 2 3 13" xfId="7671"/>
    <cellStyle name="Nota 2 6 2 2 3 13 2" xfId="7672"/>
    <cellStyle name="Nota 2 6 2 2 3 14" xfId="7673"/>
    <cellStyle name="Nota 2 6 2 2 3 2" xfId="7674"/>
    <cellStyle name="Nota 2 6 2 2 3 2 2" xfId="7675"/>
    <cellStyle name="Nota 2 6 2 2 3 3" xfId="7676"/>
    <cellStyle name="Nota 2 6 2 2 3 3 2" xfId="7677"/>
    <cellStyle name="Nota 2 6 2 2 3 4" xfId="7678"/>
    <cellStyle name="Nota 2 6 2 2 3 4 2" xfId="7679"/>
    <cellStyle name="Nota 2 6 2 2 3 5" xfId="7680"/>
    <cellStyle name="Nota 2 6 2 2 3 5 2" xfId="7681"/>
    <cellStyle name="Nota 2 6 2 2 3 6" xfId="7682"/>
    <cellStyle name="Nota 2 6 2 2 3 6 2" xfId="7683"/>
    <cellStyle name="Nota 2 6 2 2 3 7" xfId="7684"/>
    <cellStyle name="Nota 2 6 2 2 3 7 2" xfId="7685"/>
    <cellStyle name="Nota 2 6 2 2 3 8" xfId="7686"/>
    <cellStyle name="Nota 2 6 2 2 3 8 2" xfId="7687"/>
    <cellStyle name="Nota 2 6 2 2 3 9" xfId="7688"/>
    <cellStyle name="Nota 2 6 2 2 3 9 2" xfId="7689"/>
    <cellStyle name="Nota 2 6 2 2 4" xfId="7690"/>
    <cellStyle name="Nota 2 6 2 2 4 2" xfId="7691"/>
    <cellStyle name="Nota 2 6 2 2 5" xfId="7692"/>
    <cellStyle name="Nota 2 6 2 2 5 2" xfId="7693"/>
    <cellStyle name="Nota 2 6 2 2 6" xfId="7694"/>
    <cellStyle name="Nota 2 6 2 2 6 2" xfId="7695"/>
    <cellStyle name="Nota 2 6 2 2 7" xfId="7696"/>
    <cellStyle name="Nota 2 6 2 2 7 2" xfId="7697"/>
    <cellStyle name="Nota 2 6 2 2 8" xfId="7698"/>
    <cellStyle name="Nota 2 6 2 2 8 2" xfId="7699"/>
    <cellStyle name="Nota 2 6 2 2 9" xfId="7700"/>
    <cellStyle name="Nota 2 6 2 2 9 2" xfId="7701"/>
    <cellStyle name="Nota 2 6 2 3" xfId="7702"/>
    <cellStyle name="Nota 2 6 2 3 10" xfId="7703"/>
    <cellStyle name="Nota 2 6 2 3 10 2" xfId="7704"/>
    <cellStyle name="Nota 2 6 2 3 11" xfId="7705"/>
    <cellStyle name="Nota 2 6 2 3 11 2" xfId="7706"/>
    <cellStyle name="Nota 2 6 2 3 12" xfId="7707"/>
    <cellStyle name="Nota 2 6 2 3 12 2" xfId="7708"/>
    <cellStyle name="Nota 2 6 2 3 13" xfId="7709"/>
    <cellStyle name="Nota 2 6 2 3 13 2" xfId="7710"/>
    <cellStyle name="Nota 2 6 2 3 14" xfId="7711"/>
    <cellStyle name="Nota 2 6 2 3 2" xfId="7712"/>
    <cellStyle name="Nota 2 6 2 3 2 2" xfId="7713"/>
    <cellStyle name="Nota 2 6 2 3 3" xfId="7714"/>
    <cellStyle name="Nota 2 6 2 3 3 2" xfId="7715"/>
    <cellStyle name="Nota 2 6 2 3 4" xfId="7716"/>
    <cellStyle name="Nota 2 6 2 3 4 2" xfId="7717"/>
    <cellStyle name="Nota 2 6 2 3 5" xfId="7718"/>
    <cellStyle name="Nota 2 6 2 3 5 2" xfId="7719"/>
    <cellStyle name="Nota 2 6 2 3 6" xfId="7720"/>
    <cellStyle name="Nota 2 6 2 3 6 2" xfId="7721"/>
    <cellStyle name="Nota 2 6 2 3 7" xfId="7722"/>
    <cellStyle name="Nota 2 6 2 3 7 2" xfId="7723"/>
    <cellStyle name="Nota 2 6 2 3 8" xfId="7724"/>
    <cellStyle name="Nota 2 6 2 3 8 2" xfId="7725"/>
    <cellStyle name="Nota 2 6 2 3 9" xfId="7726"/>
    <cellStyle name="Nota 2 6 2 3 9 2" xfId="7727"/>
    <cellStyle name="Nota 2 6 2 4" xfId="7728"/>
    <cellStyle name="Nota 2 6 2 4 10" xfId="7729"/>
    <cellStyle name="Nota 2 6 2 4 10 2" xfId="7730"/>
    <cellStyle name="Nota 2 6 2 4 11" xfId="7731"/>
    <cellStyle name="Nota 2 6 2 4 11 2" xfId="7732"/>
    <cellStyle name="Nota 2 6 2 4 12" xfId="7733"/>
    <cellStyle name="Nota 2 6 2 4 12 2" xfId="7734"/>
    <cellStyle name="Nota 2 6 2 4 13" xfId="7735"/>
    <cellStyle name="Nota 2 6 2 4 13 2" xfId="7736"/>
    <cellStyle name="Nota 2 6 2 4 14" xfId="7737"/>
    <cellStyle name="Nota 2 6 2 4 2" xfId="7738"/>
    <cellStyle name="Nota 2 6 2 4 2 2" xfId="7739"/>
    <cellStyle name="Nota 2 6 2 4 3" xfId="7740"/>
    <cellStyle name="Nota 2 6 2 4 3 2" xfId="7741"/>
    <cellStyle name="Nota 2 6 2 4 4" xfId="7742"/>
    <cellStyle name="Nota 2 6 2 4 4 2" xfId="7743"/>
    <cellStyle name="Nota 2 6 2 4 5" xfId="7744"/>
    <cellStyle name="Nota 2 6 2 4 5 2" xfId="7745"/>
    <cellStyle name="Nota 2 6 2 4 6" xfId="7746"/>
    <cellStyle name="Nota 2 6 2 4 6 2" xfId="7747"/>
    <cellStyle name="Nota 2 6 2 4 7" xfId="7748"/>
    <cellStyle name="Nota 2 6 2 4 7 2" xfId="7749"/>
    <cellStyle name="Nota 2 6 2 4 8" xfId="7750"/>
    <cellStyle name="Nota 2 6 2 4 8 2" xfId="7751"/>
    <cellStyle name="Nota 2 6 2 4 9" xfId="7752"/>
    <cellStyle name="Nota 2 6 2 4 9 2" xfId="7753"/>
    <cellStyle name="Nota 2 6 2 5" xfId="7754"/>
    <cellStyle name="Nota 2 6 2 5 2" xfId="7755"/>
    <cellStyle name="Nota 2 6 2 6" xfId="7756"/>
    <cellStyle name="Nota 2 6 2 6 2" xfId="7757"/>
    <cellStyle name="Nota 2 6 2 7" xfId="7758"/>
    <cellStyle name="Nota 2 6 2 7 2" xfId="7759"/>
    <cellStyle name="Nota 2 6 2 8" xfId="7760"/>
    <cellStyle name="Nota 2 6 2 8 2" xfId="7761"/>
    <cellStyle name="Nota 2 6 2 9" xfId="7762"/>
    <cellStyle name="Nota 2 6 2 9 2" xfId="7763"/>
    <cellStyle name="Nota 2 6 20" xfId="7764"/>
    <cellStyle name="Nota 2 6 3" xfId="7765"/>
    <cellStyle name="Nota 2 6 3 10" xfId="7766"/>
    <cellStyle name="Nota 2 6 3 10 2" xfId="7767"/>
    <cellStyle name="Nota 2 6 3 11" xfId="7768"/>
    <cellStyle name="Nota 2 6 3 11 2" xfId="7769"/>
    <cellStyle name="Nota 2 6 3 12" xfId="7770"/>
    <cellStyle name="Nota 2 6 3 12 2" xfId="7771"/>
    <cellStyle name="Nota 2 6 3 13" xfId="7772"/>
    <cellStyle name="Nota 2 6 3 13 2" xfId="7773"/>
    <cellStyle name="Nota 2 6 3 14" xfId="7774"/>
    <cellStyle name="Nota 2 6 3 14 2" xfId="7775"/>
    <cellStyle name="Nota 2 6 3 15" xfId="7776"/>
    <cellStyle name="Nota 2 6 3 15 2" xfId="7777"/>
    <cellStyle name="Nota 2 6 3 16" xfId="7778"/>
    <cellStyle name="Nota 2 6 3 2" xfId="7779"/>
    <cellStyle name="Nota 2 6 3 2 10" xfId="7780"/>
    <cellStyle name="Nota 2 6 3 2 10 2" xfId="7781"/>
    <cellStyle name="Nota 2 6 3 2 11" xfId="7782"/>
    <cellStyle name="Nota 2 6 3 2 11 2" xfId="7783"/>
    <cellStyle name="Nota 2 6 3 2 12" xfId="7784"/>
    <cellStyle name="Nota 2 6 3 2 12 2" xfId="7785"/>
    <cellStyle name="Nota 2 6 3 2 13" xfId="7786"/>
    <cellStyle name="Nota 2 6 3 2 13 2" xfId="7787"/>
    <cellStyle name="Nota 2 6 3 2 14" xfId="7788"/>
    <cellStyle name="Nota 2 6 3 2 2" xfId="7789"/>
    <cellStyle name="Nota 2 6 3 2 2 2" xfId="7790"/>
    <cellStyle name="Nota 2 6 3 2 3" xfId="7791"/>
    <cellStyle name="Nota 2 6 3 2 3 2" xfId="7792"/>
    <cellStyle name="Nota 2 6 3 2 4" xfId="7793"/>
    <cellStyle name="Nota 2 6 3 2 4 2" xfId="7794"/>
    <cellStyle name="Nota 2 6 3 2 5" xfId="7795"/>
    <cellStyle name="Nota 2 6 3 2 5 2" xfId="7796"/>
    <cellStyle name="Nota 2 6 3 2 6" xfId="7797"/>
    <cellStyle name="Nota 2 6 3 2 6 2" xfId="7798"/>
    <cellStyle name="Nota 2 6 3 2 7" xfId="7799"/>
    <cellStyle name="Nota 2 6 3 2 7 2" xfId="7800"/>
    <cellStyle name="Nota 2 6 3 2 8" xfId="7801"/>
    <cellStyle name="Nota 2 6 3 2 8 2" xfId="7802"/>
    <cellStyle name="Nota 2 6 3 2 9" xfId="7803"/>
    <cellStyle name="Nota 2 6 3 2 9 2" xfId="7804"/>
    <cellStyle name="Nota 2 6 3 3" xfId="7805"/>
    <cellStyle name="Nota 2 6 3 3 10" xfId="7806"/>
    <cellStyle name="Nota 2 6 3 3 10 2" xfId="7807"/>
    <cellStyle name="Nota 2 6 3 3 11" xfId="7808"/>
    <cellStyle name="Nota 2 6 3 3 11 2" xfId="7809"/>
    <cellStyle name="Nota 2 6 3 3 12" xfId="7810"/>
    <cellStyle name="Nota 2 6 3 3 12 2" xfId="7811"/>
    <cellStyle name="Nota 2 6 3 3 13" xfId="7812"/>
    <cellStyle name="Nota 2 6 3 3 13 2" xfId="7813"/>
    <cellStyle name="Nota 2 6 3 3 14" xfId="7814"/>
    <cellStyle name="Nota 2 6 3 3 2" xfId="7815"/>
    <cellStyle name="Nota 2 6 3 3 2 2" xfId="7816"/>
    <cellStyle name="Nota 2 6 3 3 3" xfId="7817"/>
    <cellStyle name="Nota 2 6 3 3 3 2" xfId="7818"/>
    <cellStyle name="Nota 2 6 3 3 4" xfId="7819"/>
    <cellStyle name="Nota 2 6 3 3 4 2" xfId="7820"/>
    <cellStyle name="Nota 2 6 3 3 5" xfId="7821"/>
    <cellStyle name="Nota 2 6 3 3 5 2" xfId="7822"/>
    <cellStyle name="Nota 2 6 3 3 6" xfId="7823"/>
    <cellStyle name="Nota 2 6 3 3 6 2" xfId="7824"/>
    <cellStyle name="Nota 2 6 3 3 7" xfId="7825"/>
    <cellStyle name="Nota 2 6 3 3 7 2" xfId="7826"/>
    <cellStyle name="Nota 2 6 3 3 8" xfId="7827"/>
    <cellStyle name="Nota 2 6 3 3 8 2" xfId="7828"/>
    <cellStyle name="Nota 2 6 3 3 9" xfId="7829"/>
    <cellStyle name="Nota 2 6 3 3 9 2" xfId="7830"/>
    <cellStyle name="Nota 2 6 3 4" xfId="7831"/>
    <cellStyle name="Nota 2 6 3 4 2" xfId="7832"/>
    <cellStyle name="Nota 2 6 3 5" xfId="7833"/>
    <cellStyle name="Nota 2 6 3 5 2" xfId="7834"/>
    <cellStyle name="Nota 2 6 3 6" xfId="7835"/>
    <cellStyle name="Nota 2 6 3 6 2" xfId="7836"/>
    <cellStyle name="Nota 2 6 3 7" xfId="7837"/>
    <cellStyle name="Nota 2 6 3 7 2" xfId="7838"/>
    <cellStyle name="Nota 2 6 3 8" xfId="7839"/>
    <cellStyle name="Nota 2 6 3 8 2" xfId="7840"/>
    <cellStyle name="Nota 2 6 3 9" xfId="7841"/>
    <cellStyle name="Nota 2 6 3 9 2" xfId="7842"/>
    <cellStyle name="Nota 2 6 4" xfId="7843"/>
    <cellStyle name="Nota 2 6 4 10" xfId="7844"/>
    <cellStyle name="Nota 2 6 4 10 2" xfId="7845"/>
    <cellStyle name="Nota 2 6 4 11" xfId="7846"/>
    <cellStyle name="Nota 2 6 4 11 2" xfId="7847"/>
    <cellStyle name="Nota 2 6 4 12" xfId="7848"/>
    <cellStyle name="Nota 2 6 4 12 2" xfId="7849"/>
    <cellStyle name="Nota 2 6 4 13" xfId="7850"/>
    <cellStyle name="Nota 2 6 4 13 2" xfId="7851"/>
    <cellStyle name="Nota 2 6 4 14" xfId="7852"/>
    <cellStyle name="Nota 2 6 4 14 2" xfId="7853"/>
    <cellStyle name="Nota 2 6 4 15" xfId="7854"/>
    <cellStyle name="Nota 2 6 4 15 2" xfId="7855"/>
    <cellStyle name="Nota 2 6 4 16" xfId="7856"/>
    <cellStyle name="Nota 2 6 4 2" xfId="7857"/>
    <cellStyle name="Nota 2 6 4 2 10" xfId="7858"/>
    <cellStyle name="Nota 2 6 4 2 10 2" xfId="7859"/>
    <cellStyle name="Nota 2 6 4 2 11" xfId="7860"/>
    <cellStyle name="Nota 2 6 4 2 11 2" xfId="7861"/>
    <cellStyle name="Nota 2 6 4 2 12" xfId="7862"/>
    <cellStyle name="Nota 2 6 4 2 12 2" xfId="7863"/>
    <cellStyle name="Nota 2 6 4 2 13" xfId="7864"/>
    <cellStyle name="Nota 2 6 4 2 13 2" xfId="7865"/>
    <cellStyle name="Nota 2 6 4 2 14" xfId="7866"/>
    <cellStyle name="Nota 2 6 4 2 2" xfId="7867"/>
    <cellStyle name="Nota 2 6 4 2 2 2" xfId="7868"/>
    <cellStyle name="Nota 2 6 4 2 3" xfId="7869"/>
    <cellStyle name="Nota 2 6 4 2 3 2" xfId="7870"/>
    <cellStyle name="Nota 2 6 4 2 4" xfId="7871"/>
    <cellStyle name="Nota 2 6 4 2 4 2" xfId="7872"/>
    <cellStyle name="Nota 2 6 4 2 5" xfId="7873"/>
    <cellStyle name="Nota 2 6 4 2 5 2" xfId="7874"/>
    <cellStyle name="Nota 2 6 4 2 6" xfId="7875"/>
    <cellStyle name="Nota 2 6 4 2 6 2" xfId="7876"/>
    <cellStyle name="Nota 2 6 4 2 7" xfId="7877"/>
    <cellStyle name="Nota 2 6 4 2 7 2" xfId="7878"/>
    <cellStyle name="Nota 2 6 4 2 8" xfId="7879"/>
    <cellStyle name="Nota 2 6 4 2 8 2" xfId="7880"/>
    <cellStyle name="Nota 2 6 4 2 9" xfId="7881"/>
    <cellStyle name="Nota 2 6 4 2 9 2" xfId="7882"/>
    <cellStyle name="Nota 2 6 4 3" xfId="7883"/>
    <cellStyle name="Nota 2 6 4 3 10" xfId="7884"/>
    <cellStyle name="Nota 2 6 4 3 10 2" xfId="7885"/>
    <cellStyle name="Nota 2 6 4 3 11" xfId="7886"/>
    <cellStyle name="Nota 2 6 4 3 11 2" xfId="7887"/>
    <cellStyle name="Nota 2 6 4 3 12" xfId="7888"/>
    <cellStyle name="Nota 2 6 4 3 12 2" xfId="7889"/>
    <cellStyle name="Nota 2 6 4 3 13" xfId="7890"/>
    <cellStyle name="Nota 2 6 4 3 13 2" xfId="7891"/>
    <cellStyle name="Nota 2 6 4 3 14" xfId="7892"/>
    <cellStyle name="Nota 2 6 4 3 2" xfId="7893"/>
    <cellStyle name="Nota 2 6 4 3 2 2" xfId="7894"/>
    <cellStyle name="Nota 2 6 4 3 3" xfId="7895"/>
    <cellStyle name="Nota 2 6 4 3 3 2" xfId="7896"/>
    <cellStyle name="Nota 2 6 4 3 4" xfId="7897"/>
    <cellStyle name="Nota 2 6 4 3 4 2" xfId="7898"/>
    <cellStyle name="Nota 2 6 4 3 5" xfId="7899"/>
    <cellStyle name="Nota 2 6 4 3 5 2" xfId="7900"/>
    <cellStyle name="Nota 2 6 4 3 6" xfId="7901"/>
    <cellStyle name="Nota 2 6 4 3 6 2" xfId="7902"/>
    <cellStyle name="Nota 2 6 4 3 7" xfId="7903"/>
    <cellStyle name="Nota 2 6 4 3 7 2" xfId="7904"/>
    <cellStyle name="Nota 2 6 4 3 8" xfId="7905"/>
    <cellStyle name="Nota 2 6 4 3 8 2" xfId="7906"/>
    <cellStyle name="Nota 2 6 4 3 9" xfId="7907"/>
    <cellStyle name="Nota 2 6 4 3 9 2" xfId="7908"/>
    <cellStyle name="Nota 2 6 4 4" xfId="7909"/>
    <cellStyle name="Nota 2 6 4 4 2" xfId="7910"/>
    <cellStyle name="Nota 2 6 4 5" xfId="7911"/>
    <cellStyle name="Nota 2 6 4 5 2" xfId="7912"/>
    <cellStyle name="Nota 2 6 4 6" xfId="7913"/>
    <cellStyle name="Nota 2 6 4 6 2" xfId="7914"/>
    <cellStyle name="Nota 2 6 4 7" xfId="7915"/>
    <cellStyle name="Nota 2 6 4 7 2" xfId="7916"/>
    <cellStyle name="Nota 2 6 4 8" xfId="7917"/>
    <cellStyle name="Nota 2 6 4 8 2" xfId="7918"/>
    <cellStyle name="Nota 2 6 4 9" xfId="7919"/>
    <cellStyle name="Nota 2 6 4 9 2" xfId="7920"/>
    <cellStyle name="Nota 2 6 5" xfId="7921"/>
    <cellStyle name="Nota 2 6 5 10" xfId="7922"/>
    <cellStyle name="Nota 2 6 5 10 2" xfId="7923"/>
    <cellStyle name="Nota 2 6 5 11" xfId="7924"/>
    <cellStyle name="Nota 2 6 5 11 2" xfId="7925"/>
    <cellStyle name="Nota 2 6 5 12" xfId="7926"/>
    <cellStyle name="Nota 2 6 5 12 2" xfId="7927"/>
    <cellStyle name="Nota 2 6 5 13" xfId="7928"/>
    <cellStyle name="Nota 2 6 5 13 2" xfId="7929"/>
    <cellStyle name="Nota 2 6 5 14" xfId="7930"/>
    <cellStyle name="Nota 2 6 5 14 2" xfId="7931"/>
    <cellStyle name="Nota 2 6 5 15" xfId="7932"/>
    <cellStyle name="Nota 2 6 5 15 2" xfId="7933"/>
    <cellStyle name="Nota 2 6 5 16" xfId="7934"/>
    <cellStyle name="Nota 2 6 5 2" xfId="7935"/>
    <cellStyle name="Nota 2 6 5 2 10" xfId="7936"/>
    <cellStyle name="Nota 2 6 5 2 10 2" xfId="7937"/>
    <cellStyle name="Nota 2 6 5 2 11" xfId="7938"/>
    <cellStyle name="Nota 2 6 5 2 11 2" xfId="7939"/>
    <cellStyle name="Nota 2 6 5 2 12" xfId="7940"/>
    <cellStyle name="Nota 2 6 5 2 12 2" xfId="7941"/>
    <cellStyle name="Nota 2 6 5 2 13" xfId="7942"/>
    <cellStyle name="Nota 2 6 5 2 13 2" xfId="7943"/>
    <cellStyle name="Nota 2 6 5 2 14" xfId="7944"/>
    <cellStyle name="Nota 2 6 5 2 2" xfId="7945"/>
    <cellStyle name="Nota 2 6 5 2 2 2" xfId="7946"/>
    <cellStyle name="Nota 2 6 5 2 3" xfId="7947"/>
    <cellStyle name="Nota 2 6 5 2 3 2" xfId="7948"/>
    <cellStyle name="Nota 2 6 5 2 4" xfId="7949"/>
    <cellStyle name="Nota 2 6 5 2 4 2" xfId="7950"/>
    <cellStyle name="Nota 2 6 5 2 5" xfId="7951"/>
    <cellStyle name="Nota 2 6 5 2 5 2" xfId="7952"/>
    <cellStyle name="Nota 2 6 5 2 6" xfId="7953"/>
    <cellStyle name="Nota 2 6 5 2 6 2" xfId="7954"/>
    <cellStyle name="Nota 2 6 5 2 7" xfId="7955"/>
    <cellStyle name="Nota 2 6 5 2 7 2" xfId="7956"/>
    <cellStyle name="Nota 2 6 5 2 8" xfId="7957"/>
    <cellStyle name="Nota 2 6 5 2 8 2" xfId="7958"/>
    <cellStyle name="Nota 2 6 5 2 9" xfId="7959"/>
    <cellStyle name="Nota 2 6 5 2 9 2" xfId="7960"/>
    <cellStyle name="Nota 2 6 5 3" xfId="7961"/>
    <cellStyle name="Nota 2 6 5 3 10" xfId="7962"/>
    <cellStyle name="Nota 2 6 5 3 10 2" xfId="7963"/>
    <cellStyle name="Nota 2 6 5 3 11" xfId="7964"/>
    <cellStyle name="Nota 2 6 5 3 11 2" xfId="7965"/>
    <cellStyle name="Nota 2 6 5 3 12" xfId="7966"/>
    <cellStyle name="Nota 2 6 5 3 12 2" xfId="7967"/>
    <cellStyle name="Nota 2 6 5 3 13" xfId="7968"/>
    <cellStyle name="Nota 2 6 5 3 13 2" xfId="7969"/>
    <cellStyle name="Nota 2 6 5 3 14" xfId="7970"/>
    <cellStyle name="Nota 2 6 5 3 2" xfId="7971"/>
    <cellStyle name="Nota 2 6 5 3 2 2" xfId="7972"/>
    <cellStyle name="Nota 2 6 5 3 3" xfId="7973"/>
    <cellStyle name="Nota 2 6 5 3 3 2" xfId="7974"/>
    <cellStyle name="Nota 2 6 5 3 4" xfId="7975"/>
    <cellStyle name="Nota 2 6 5 3 4 2" xfId="7976"/>
    <cellStyle name="Nota 2 6 5 3 5" xfId="7977"/>
    <cellStyle name="Nota 2 6 5 3 5 2" xfId="7978"/>
    <cellStyle name="Nota 2 6 5 3 6" xfId="7979"/>
    <cellStyle name="Nota 2 6 5 3 6 2" xfId="7980"/>
    <cellStyle name="Nota 2 6 5 3 7" xfId="7981"/>
    <cellStyle name="Nota 2 6 5 3 7 2" xfId="7982"/>
    <cellStyle name="Nota 2 6 5 3 8" xfId="7983"/>
    <cellStyle name="Nota 2 6 5 3 8 2" xfId="7984"/>
    <cellStyle name="Nota 2 6 5 3 9" xfId="7985"/>
    <cellStyle name="Nota 2 6 5 3 9 2" xfId="7986"/>
    <cellStyle name="Nota 2 6 5 4" xfId="7987"/>
    <cellStyle name="Nota 2 6 5 4 2" xfId="7988"/>
    <cellStyle name="Nota 2 6 5 5" xfId="7989"/>
    <cellStyle name="Nota 2 6 5 5 2" xfId="7990"/>
    <cellStyle name="Nota 2 6 5 6" xfId="7991"/>
    <cellStyle name="Nota 2 6 5 6 2" xfId="7992"/>
    <cellStyle name="Nota 2 6 5 7" xfId="7993"/>
    <cellStyle name="Nota 2 6 5 7 2" xfId="7994"/>
    <cellStyle name="Nota 2 6 5 8" xfId="7995"/>
    <cellStyle name="Nota 2 6 5 8 2" xfId="7996"/>
    <cellStyle name="Nota 2 6 5 9" xfId="7997"/>
    <cellStyle name="Nota 2 6 5 9 2" xfId="7998"/>
    <cellStyle name="Nota 2 6 6" xfId="7999"/>
    <cellStyle name="Nota 2 6 6 10" xfId="8000"/>
    <cellStyle name="Nota 2 6 6 10 2" xfId="8001"/>
    <cellStyle name="Nota 2 6 6 11" xfId="8002"/>
    <cellStyle name="Nota 2 6 6 11 2" xfId="8003"/>
    <cellStyle name="Nota 2 6 6 12" xfId="8004"/>
    <cellStyle name="Nota 2 6 6 12 2" xfId="8005"/>
    <cellStyle name="Nota 2 6 6 13" xfId="8006"/>
    <cellStyle name="Nota 2 6 6 13 2" xfId="8007"/>
    <cellStyle name="Nota 2 6 6 14" xfId="8008"/>
    <cellStyle name="Nota 2 6 6 2" xfId="8009"/>
    <cellStyle name="Nota 2 6 6 2 2" xfId="8010"/>
    <cellStyle name="Nota 2 6 6 3" xfId="8011"/>
    <cellStyle name="Nota 2 6 6 3 2" xfId="8012"/>
    <cellStyle name="Nota 2 6 6 4" xfId="8013"/>
    <cellStyle name="Nota 2 6 6 4 2" xfId="8014"/>
    <cellStyle name="Nota 2 6 6 5" xfId="8015"/>
    <cellStyle name="Nota 2 6 6 5 2" xfId="8016"/>
    <cellStyle name="Nota 2 6 6 6" xfId="8017"/>
    <cellStyle name="Nota 2 6 6 6 2" xfId="8018"/>
    <cellStyle name="Nota 2 6 6 7" xfId="8019"/>
    <cellStyle name="Nota 2 6 6 7 2" xfId="8020"/>
    <cellStyle name="Nota 2 6 6 8" xfId="8021"/>
    <cellStyle name="Nota 2 6 6 8 2" xfId="8022"/>
    <cellStyle name="Nota 2 6 6 9" xfId="8023"/>
    <cellStyle name="Nota 2 6 6 9 2" xfId="8024"/>
    <cellStyle name="Nota 2 6 7" xfId="8025"/>
    <cellStyle name="Nota 2 6 7 10" xfId="8026"/>
    <cellStyle name="Nota 2 6 7 10 2" xfId="8027"/>
    <cellStyle name="Nota 2 6 7 11" xfId="8028"/>
    <cellStyle name="Nota 2 6 7 11 2" xfId="8029"/>
    <cellStyle name="Nota 2 6 7 12" xfId="8030"/>
    <cellStyle name="Nota 2 6 7 12 2" xfId="8031"/>
    <cellStyle name="Nota 2 6 7 13" xfId="8032"/>
    <cellStyle name="Nota 2 6 7 13 2" xfId="8033"/>
    <cellStyle name="Nota 2 6 7 14" xfId="8034"/>
    <cellStyle name="Nota 2 6 7 2" xfId="8035"/>
    <cellStyle name="Nota 2 6 7 2 2" xfId="8036"/>
    <cellStyle name="Nota 2 6 7 3" xfId="8037"/>
    <cellStyle name="Nota 2 6 7 3 2" xfId="8038"/>
    <cellStyle name="Nota 2 6 7 4" xfId="8039"/>
    <cellStyle name="Nota 2 6 7 4 2" xfId="8040"/>
    <cellStyle name="Nota 2 6 7 5" xfId="8041"/>
    <cellStyle name="Nota 2 6 7 5 2" xfId="8042"/>
    <cellStyle name="Nota 2 6 7 6" xfId="8043"/>
    <cellStyle name="Nota 2 6 7 6 2" xfId="8044"/>
    <cellStyle name="Nota 2 6 7 7" xfId="8045"/>
    <cellStyle name="Nota 2 6 7 7 2" xfId="8046"/>
    <cellStyle name="Nota 2 6 7 8" xfId="8047"/>
    <cellStyle name="Nota 2 6 7 8 2" xfId="8048"/>
    <cellStyle name="Nota 2 6 7 9" xfId="8049"/>
    <cellStyle name="Nota 2 6 7 9 2" xfId="8050"/>
    <cellStyle name="Nota 2 6 8" xfId="8051"/>
    <cellStyle name="Nota 2 6 8 2" xfId="8052"/>
    <cellStyle name="Nota 2 6 9" xfId="8053"/>
    <cellStyle name="Nota 2 6 9 2" xfId="8054"/>
    <cellStyle name="Nota 2 7" xfId="8055"/>
    <cellStyle name="Nota 2 7 10" xfId="8056"/>
    <cellStyle name="Nota 2 7 10 2" xfId="8057"/>
    <cellStyle name="Nota 2 7 11" xfId="8058"/>
    <cellStyle name="Nota 2 7 11 2" xfId="8059"/>
    <cellStyle name="Nota 2 7 12" xfId="8060"/>
    <cellStyle name="Nota 2 7 12 2" xfId="8061"/>
    <cellStyle name="Nota 2 7 13" xfId="8062"/>
    <cellStyle name="Nota 2 7 13 2" xfId="8063"/>
    <cellStyle name="Nota 2 7 14" xfId="8064"/>
    <cellStyle name="Nota 2 7 14 2" xfId="8065"/>
    <cellStyle name="Nota 2 7 15" xfId="8066"/>
    <cellStyle name="Nota 2 7 15 2" xfId="8067"/>
    <cellStyle name="Nota 2 7 16" xfId="8068"/>
    <cellStyle name="Nota 2 7 16 2" xfId="8069"/>
    <cellStyle name="Nota 2 7 17" xfId="8070"/>
    <cellStyle name="Nota 2 7 17 2" xfId="8071"/>
    <cellStyle name="Nota 2 7 18" xfId="8072"/>
    <cellStyle name="Nota 2 7 18 2" xfId="8073"/>
    <cellStyle name="Nota 2 7 19" xfId="8074"/>
    <cellStyle name="Nota 2 7 19 2" xfId="8075"/>
    <cellStyle name="Nota 2 7 2" xfId="8076"/>
    <cellStyle name="Nota 2 7 2 10" xfId="8077"/>
    <cellStyle name="Nota 2 7 2 10 2" xfId="8078"/>
    <cellStyle name="Nota 2 7 2 11" xfId="8079"/>
    <cellStyle name="Nota 2 7 2 11 2" xfId="8080"/>
    <cellStyle name="Nota 2 7 2 12" xfId="8081"/>
    <cellStyle name="Nota 2 7 2 12 2" xfId="8082"/>
    <cellStyle name="Nota 2 7 2 13" xfId="8083"/>
    <cellStyle name="Nota 2 7 2 13 2" xfId="8084"/>
    <cellStyle name="Nota 2 7 2 14" xfId="8085"/>
    <cellStyle name="Nota 2 7 2 14 2" xfId="8086"/>
    <cellStyle name="Nota 2 7 2 15" xfId="8087"/>
    <cellStyle name="Nota 2 7 2 15 2" xfId="8088"/>
    <cellStyle name="Nota 2 7 2 16" xfId="8089"/>
    <cellStyle name="Nota 2 7 2 16 2" xfId="8090"/>
    <cellStyle name="Nota 2 7 2 17" xfId="8091"/>
    <cellStyle name="Nota 2 7 2 2" xfId="8092"/>
    <cellStyle name="Nota 2 7 2 2 10" xfId="8093"/>
    <cellStyle name="Nota 2 7 2 2 10 2" xfId="8094"/>
    <cellStyle name="Nota 2 7 2 2 11" xfId="8095"/>
    <cellStyle name="Nota 2 7 2 2 11 2" xfId="8096"/>
    <cellStyle name="Nota 2 7 2 2 12" xfId="8097"/>
    <cellStyle name="Nota 2 7 2 2 12 2" xfId="8098"/>
    <cellStyle name="Nota 2 7 2 2 13" xfId="8099"/>
    <cellStyle name="Nota 2 7 2 2 13 2" xfId="8100"/>
    <cellStyle name="Nota 2 7 2 2 14" xfId="8101"/>
    <cellStyle name="Nota 2 7 2 2 14 2" xfId="8102"/>
    <cellStyle name="Nota 2 7 2 2 15" xfId="8103"/>
    <cellStyle name="Nota 2 7 2 2 15 2" xfId="8104"/>
    <cellStyle name="Nota 2 7 2 2 16" xfId="8105"/>
    <cellStyle name="Nota 2 7 2 2 2" xfId="8106"/>
    <cellStyle name="Nota 2 7 2 2 2 10" xfId="8107"/>
    <cellStyle name="Nota 2 7 2 2 2 10 2" xfId="8108"/>
    <cellStyle name="Nota 2 7 2 2 2 11" xfId="8109"/>
    <cellStyle name="Nota 2 7 2 2 2 11 2" xfId="8110"/>
    <cellStyle name="Nota 2 7 2 2 2 12" xfId="8111"/>
    <cellStyle name="Nota 2 7 2 2 2 12 2" xfId="8112"/>
    <cellStyle name="Nota 2 7 2 2 2 13" xfId="8113"/>
    <cellStyle name="Nota 2 7 2 2 2 13 2" xfId="8114"/>
    <cellStyle name="Nota 2 7 2 2 2 14" xfId="8115"/>
    <cellStyle name="Nota 2 7 2 2 2 2" xfId="8116"/>
    <cellStyle name="Nota 2 7 2 2 2 2 2" xfId="8117"/>
    <cellStyle name="Nota 2 7 2 2 2 3" xfId="8118"/>
    <cellStyle name="Nota 2 7 2 2 2 3 2" xfId="8119"/>
    <cellStyle name="Nota 2 7 2 2 2 4" xfId="8120"/>
    <cellStyle name="Nota 2 7 2 2 2 4 2" xfId="8121"/>
    <cellStyle name="Nota 2 7 2 2 2 5" xfId="8122"/>
    <cellStyle name="Nota 2 7 2 2 2 5 2" xfId="8123"/>
    <cellStyle name="Nota 2 7 2 2 2 6" xfId="8124"/>
    <cellStyle name="Nota 2 7 2 2 2 6 2" xfId="8125"/>
    <cellStyle name="Nota 2 7 2 2 2 7" xfId="8126"/>
    <cellStyle name="Nota 2 7 2 2 2 7 2" xfId="8127"/>
    <cellStyle name="Nota 2 7 2 2 2 8" xfId="8128"/>
    <cellStyle name="Nota 2 7 2 2 2 8 2" xfId="8129"/>
    <cellStyle name="Nota 2 7 2 2 2 9" xfId="8130"/>
    <cellStyle name="Nota 2 7 2 2 2 9 2" xfId="8131"/>
    <cellStyle name="Nota 2 7 2 2 3" xfId="8132"/>
    <cellStyle name="Nota 2 7 2 2 3 10" xfId="8133"/>
    <cellStyle name="Nota 2 7 2 2 3 10 2" xfId="8134"/>
    <cellStyle name="Nota 2 7 2 2 3 11" xfId="8135"/>
    <cellStyle name="Nota 2 7 2 2 3 11 2" xfId="8136"/>
    <cellStyle name="Nota 2 7 2 2 3 12" xfId="8137"/>
    <cellStyle name="Nota 2 7 2 2 3 12 2" xfId="8138"/>
    <cellStyle name="Nota 2 7 2 2 3 13" xfId="8139"/>
    <cellStyle name="Nota 2 7 2 2 3 13 2" xfId="8140"/>
    <cellStyle name="Nota 2 7 2 2 3 14" xfId="8141"/>
    <cellStyle name="Nota 2 7 2 2 3 2" xfId="8142"/>
    <cellStyle name="Nota 2 7 2 2 3 2 2" xfId="8143"/>
    <cellStyle name="Nota 2 7 2 2 3 3" xfId="8144"/>
    <cellStyle name="Nota 2 7 2 2 3 3 2" xfId="8145"/>
    <cellStyle name="Nota 2 7 2 2 3 4" xfId="8146"/>
    <cellStyle name="Nota 2 7 2 2 3 4 2" xfId="8147"/>
    <cellStyle name="Nota 2 7 2 2 3 5" xfId="8148"/>
    <cellStyle name="Nota 2 7 2 2 3 5 2" xfId="8149"/>
    <cellStyle name="Nota 2 7 2 2 3 6" xfId="8150"/>
    <cellStyle name="Nota 2 7 2 2 3 6 2" xfId="8151"/>
    <cellStyle name="Nota 2 7 2 2 3 7" xfId="8152"/>
    <cellStyle name="Nota 2 7 2 2 3 7 2" xfId="8153"/>
    <cellStyle name="Nota 2 7 2 2 3 8" xfId="8154"/>
    <cellStyle name="Nota 2 7 2 2 3 8 2" xfId="8155"/>
    <cellStyle name="Nota 2 7 2 2 3 9" xfId="8156"/>
    <cellStyle name="Nota 2 7 2 2 3 9 2" xfId="8157"/>
    <cellStyle name="Nota 2 7 2 2 4" xfId="8158"/>
    <cellStyle name="Nota 2 7 2 2 4 2" xfId="8159"/>
    <cellStyle name="Nota 2 7 2 2 5" xfId="8160"/>
    <cellStyle name="Nota 2 7 2 2 5 2" xfId="8161"/>
    <cellStyle name="Nota 2 7 2 2 6" xfId="8162"/>
    <cellStyle name="Nota 2 7 2 2 6 2" xfId="8163"/>
    <cellStyle name="Nota 2 7 2 2 7" xfId="8164"/>
    <cellStyle name="Nota 2 7 2 2 7 2" xfId="8165"/>
    <cellStyle name="Nota 2 7 2 2 8" xfId="8166"/>
    <cellStyle name="Nota 2 7 2 2 8 2" xfId="8167"/>
    <cellStyle name="Nota 2 7 2 2 9" xfId="8168"/>
    <cellStyle name="Nota 2 7 2 2 9 2" xfId="8169"/>
    <cellStyle name="Nota 2 7 2 3" xfId="8170"/>
    <cellStyle name="Nota 2 7 2 3 10" xfId="8171"/>
    <cellStyle name="Nota 2 7 2 3 10 2" xfId="8172"/>
    <cellStyle name="Nota 2 7 2 3 11" xfId="8173"/>
    <cellStyle name="Nota 2 7 2 3 11 2" xfId="8174"/>
    <cellStyle name="Nota 2 7 2 3 12" xfId="8175"/>
    <cellStyle name="Nota 2 7 2 3 12 2" xfId="8176"/>
    <cellStyle name="Nota 2 7 2 3 13" xfId="8177"/>
    <cellStyle name="Nota 2 7 2 3 13 2" xfId="8178"/>
    <cellStyle name="Nota 2 7 2 3 14" xfId="8179"/>
    <cellStyle name="Nota 2 7 2 3 2" xfId="8180"/>
    <cellStyle name="Nota 2 7 2 3 2 2" xfId="8181"/>
    <cellStyle name="Nota 2 7 2 3 3" xfId="8182"/>
    <cellStyle name="Nota 2 7 2 3 3 2" xfId="8183"/>
    <cellStyle name="Nota 2 7 2 3 4" xfId="8184"/>
    <cellStyle name="Nota 2 7 2 3 4 2" xfId="8185"/>
    <cellStyle name="Nota 2 7 2 3 5" xfId="8186"/>
    <cellStyle name="Nota 2 7 2 3 5 2" xfId="8187"/>
    <cellStyle name="Nota 2 7 2 3 6" xfId="8188"/>
    <cellStyle name="Nota 2 7 2 3 6 2" xfId="8189"/>
    <cellStyle name="Nota 2 7 2 3 7" xfId="8190"/>
    <cellStyle name="Nota 2 7 2 3 7 2" xfId="8191"/>
    <cellStyle name="Nota 2 7 2 3 8" xfId="8192"/>
    <cellStyle name="Nota 2 7 2 3 8 2" xfId="8193"/>
    <cellStyle name="Nota 2 7 2 3 9" xfId="8194"/>
    <cellStyle name="Nota 2 7 2 3 9 2" xfId="8195"/>
    <cellStyle name="Nota 2 7 2 4" xfId="8196"/>
    <cellStyle name="Nota 2 7 2 4 10" xfId="8197"/>
    <cellStyle name="Nota 2 7 2 4 10 2" xfId="8198"/>
    <cellStyle name="Nota 2 7 2 4 11" xfId="8199"/>
    <cellStyle name="Nota 2 7 2 4 11 2" xfId="8200"/>
    <cellStyle name="Nota 2 7 2 4 12" xfId="8201"/>
    <cellStyle name="Nota 2 7 2 4 12 2" xfId="8202"/>
    <cellStyle name="Nota 2 7 2 4 13" xfId="8203"/>
    <cellStyle name="Nota 2 7 2 4 13 2" xfId="8204"/>
    <cellStyle name="Nota 2 7 2 4 14" xfId="8205"/>
    <cellStyle name="Nota 2 7 2 4 2" xfId="8206"/>
    <cellStyle name="Nota 2 7 2 4 2 2" xfId="8207"/>
    <cellStyle name="Nota 2 7 2 4 3" xfId="8208"/>
    <cellStyle name="Nota 2 7 2 4 3 2" xfId="8209"/>
    <cellStyle name="Nota 2 7 2 4 4" xfId="8210"/>
    <cellStyle name="Nota 2 7 2 4 4 2" xfId="8211"/>
    <cellStyle name="Nota 2 7 2 4 5" xfId="8212"/>
    <cellStyle name="Nota 2 7 2 4 5 2" xfId="8213"/>
    <cellStyle name="Nota 2 7 2 4 6" xfId="8214"/>
    <cellStyle name="Nota 2 7 2 4 6 2" xfId="8215"/>
    <cellStyle name="Nota 2 7 2 4 7" xfId="8216"/>
    <cellStyle name="Nota 2 7 2 4 7 2" xfId="8217"/>
    <cellStyle name="Nota 2 7 2 4 8" xfId="8218"/>
    <cellStyle name="Nota 2 7 2 4 8 2" xfId="8219"/>
    <cellStyle name="Nota 2 7 2 4 9" xfId="8220"/>
    <cellStyle name="Nota 2 7 2 4 9 2" xfId="8221"/>
    <cellStyle name="Nota 2 7 2 5" xfId="8222"/>
    <cellStyle name="Nota 2 7 2 5 2" xfId="8223"/>
    <cellStyle name="Nota 2 7 2 6" xfId="8224"/>
    <cellStyle name="Nota 2 7 2 6 2" xfId="8225"/>
    <cellStyle name="Nota 2 7 2 7" xfId="8226"/>
    <cellStyle name="Nota 2 7 2 7 2" xfId="8227"/>
    <cellStyle name="Nota 2 7 2 8" xfId="8228"/>
    <cellStyle name="Nota 2 7 2 8 2" xfId="8229"/>
    <cellStyle name="Nota 2 7 2 9" xfId="8230"/>
    <cellStyle name="Nota 2 7 2 9 2" xfId="8231"/>
    <cellStyle name="Nota 2 7 20" xfId="8232"/>
    <cellStyle name="Nota 2 7 3" xfId="8233"/>
    <cellStyle name="Nota 2 7 3 10" xfId="8234"/>
    <cellStyle name="Nota 2 7 3 10 2" xfId="8235"/>
    <cellStyle name="Nota 2 7 3 11" xfId="8236"/>
    <cellStyle name="Nota 2 7 3 11 2" xfId="8237"/>
    <cellStyle name="Nota 2 7 3 12" xfId="8238"/>
    <cellStyle name="Nota 2 7 3 12 2" xfId="8239"/>
    <cellStyle name="Nota 2 7 3 13" xfId="8240"/>
    <cellStyle name="Nota 2 7 3 13 2" xfId="8241"/>
    <cellStyle name="Nota 2 7 3 14" xfId="8242"/>
    <cellStyle name="Nota 2 7 3 14 2" xfId="8243"/>
    <cellStyle name="Nota 2 7 3 15" xfId="8244"/>
    <cellStyle name="Nota 2 7 3 15 2" xfId="8245"/>
    <cellStyle name="Nota 2 7 3 16" xfId="8246"/>
    <cellStyle name="Nota 2 7 3 2" xfId="8247"/>
    <cellStyle name="Nota 2 7 3 2 10" xfId="8248"/>
    <cellStyle name="Nota 2 7 3 2 10 2" xfId="8249"/>
    <cellStyle name="Nota 2 7 3 2 11" xfId="8250"/>
    <cellStyle name="Nota 2 7 3 2 11 2" xfId="8251"/>
    <cellStyle name="Nota 2 7 3 2 12" xfId="8252"/>
    <cellStyle name="Nota 2 7 3 2 12 2" xfId="8253"/>
    <cellStyle name="Nota 2 7 3 2 13" xfId="8254"/>
    <cellStyle name="Nota 2 7 3 2 13 2" xfId="8255"/>
    <cellStyle name="Nota 2 7 3 2 14" xfId="8256"/>
    <cellStyle name="Nota 2 7 3 2 2" xfId="8257"/>
    <cellStyle name="Nota 2 7 3 2 2 2" xfId="8258"/>
    <cellStyle name="Nota 2 7 3 2 3" xfId="8259"/>
    <cellStyle name="Nota 2 7 3 2 3 2" xfId="8260"/>
    <cellStyle name="Nota 2 7 3 2 4" xfId="8261"/>
    <cellStyle name="Nota 2 7 3 2 4 2" xfId="8262"/>
    <cellStyle name="Nota 2 7 3 2 5" xfId="8263"/>
    <cellStyle name="Nota 2 7 3 2 5 2" xfId="8264"/>
    <cellStyle name="Nota 2 7 3 2 6" xfId="8265"/>
    <cellStyle name="Nota 2 7 3 2 6 2" xfId="8266"/>
    <cellStyle name="Nota 2 7 3 2 7" xfId="8267"/>
    <cellStyle name="Nota 2 7 3 2 7 2" xfId="8268"/>
    <cellStyle name="Nota 2 7 3 2 8" xfId="8269"/>
    <cellStyle name="Nota 2 7 3 2 8 2" xfId="8270"/>
    <cellStyle name="Nota 2 7 3 2 9" xfId="8271"/>
    <cellStyle name="Nota 2 7 3 2 9 2" xfId="8272"/>
    <cellStyle name="Nota 2 7 3 3" xfId="8273"/>
    <cellStyle name="Nota 2 7 3 3 10" xfId="8274"/>
    <cellStyle name="Nota 2 7 3 3 10 2" xfId="8275"/>
    <cellStyle name="Nota 2 7 3 3 11" xfId="8276"/>
    <cellStyle name="Nota 2 7 3 3 11 2" xfId="8277"/>
    <cellStyle name="Nota 2 7 3 3 12" xfId="8278"/>
    <cellStyle name="Nota 2 7 3 3 12 2" xfId="8279"/>
    <cellStyle name="Nota 2 7 3 3 13" xfId="8280"/>
    <cellStyle name="Nota 2 7 3 3 13 2" xfId="8281"/>
    <cellStyle name="Nota 2 7 3 3 14" xfId="8282"/>
    <cellStyle name="Nota 2 7 3 3 2" xfId="8283"/>
    <cellStyle name="Nota 2 7 3 3 2 2" xfId="8284"/>
    <cellStyle name="Nota 2 7 3 3 3" xfId="8285"/>
    <cellStyle name="Nota 2 7 3 3 3 2" xfId="8286"/>
    <cellStyle name="Nota 2 7 3 3 4" xfId="8287"/>
    <cellStyle name="Nota 2 7 3 3 4 2" xfId="8288"/>
    <cellStyle name="Nota 2 7 3 3 5" xfId="8289"/>
    <cellStyle name="Nota 2 7 3 3 5 2" xfId="8290"/>
    <cellStyle name="Nota 2 7 3 3 6" xfId="8291"/>
    <cellStyle name="Nota 2 7 3 3 6 2" xfId="8292"/>
    <cellStyle name="Nota 2 7 3 3 7" xfId="8293"/>
    <cellStyle name="Nota 2 7 3 3 7 2" xfId="8294"/>
    <cellStyle name="Nota 2 7 3 3 8" xfId="8295"/>
    <cellStyle name="Nota 2 7 3 3 8 2" xfId="8296"/>
    <cellStyle name="Nota 2 7 3 3 9" xfId="8297"/>
    <cellStyle name="Nota 2 7 3 3 9 2" xfId="8298"/>
    <cellStyle name="Nota 2 7 3 4" xfId="8299"/>
    <cellStyle name="Nota 2 7 3 4 2" xfId="8300"/>
    <cellStyle name="Nota 2 7 3 5" xfId="8301"/>
    <cellStyle name="Nota 2 7 3 5 2" xfId="8302"/>
    <cellStyle name="Nota 2 7 3 6" xfId="8303"/>
    <cellStyle name="Nota 2 7 3 6 2" xfId="8304"/>
    <cellStyle name="Nota 2 7 3 7" xfId="8305"/>
    <cellStyle name="Nota 2 7 3 7 2" xfId="8306"/>
    <cellStyle name="Nota 2 7 3 8" xfId="8307"/>
    <cellStyle name="Nota 2 7 3 8 2" xfId="8308"/>
    <cellStyle name="Nota 2 7 3 9" xfId="8309"/>
    <cellStyle name="Nota 2 7 3 9 2" xfId="8310"/>
    <cellStyle name="Nota 2 7 4" xfId="8311"/>
    <cellStyle name="Nota 2 7 4 10" xfId="8312"/>
    <cellStyle name="Nota 2 7 4 10 2" xfId="8313"/>
    <cellStyle name="Nota 2 7 4 11" xfId="8314"/>
    <cellStyle name="Nota 2 7 4 11 2" xfId="8315"/>
    <cellStyle name="Nota 2 7 4 12" xfId="8316"/>
    <cellStyle name="Nota 2 7 4 12 2" xfId="8317"/>
    <cellStyle name="Nota 2 7 4 13" xfId="8318"/>
    <cellStyle name="Nota 2 7 4 13 2" xfId="8319"/>
    <cellStyle name="Nota 2 7 4 14" xfId="8320"/>
    <cellStyle name="Nota 2 7 4 14 2" xfId="8321"/>
    <cellStyle name="Nota 2 7 4 15" xfId="8322"/>
    <cellStyle name="Nota 2 7 4 15 2" xfId="8323"/>
    <cellStyle name="Nota 2 7 4 16" xfId="8324"/>
    <cellStyle name="Nota 2 7 4 2" xfId="8325"/>
    <cellStyle name="Nota 2 7 4 2 10" xfId="8326"/>
    <cellStyle name="Nota 2 7 4 2 10 2" xfId="8327"/>
    <cellStyle name="Nota 2 7 4 2 11" xfId="8328"/>
    <cellStyle name="Nota 2 7 4 2 11 2" xfId="8329"/>
    <cellStyle name="Nota 2 7 4 2 12" xfId="8330"/>
    <cellStyle name="Nota 2 7 4 2 12 2" xfId="8331"/>
    <cellStyle name="Nota 2 7 4 2 13" xfId="8332"/>
    <cellStyle name="Nota 2 7 4 2 13 2" xfId="8333"/>
    <cellStyle name="Nota 2 7 4 2 14" xfId="8334"/>
    <cellStyle name="Nota 2 7 4 2 2" xfId="8335"/>
    <cellStyle name="Nota 2 7 4 2 2 2" xfId="8336"/>
    <cellStyle name="Nota 2 7 4 2 3" xfId="8337"/>
    <cellStyle name="Nota 2 7 4 2 3 2" xfId="8338"/>
    <cellStyle name="Nota 2 7 4 2 4" xfId="8339"/>
    <cellStyle name="Nota 2 7 4 2 4 2" xfId="8340"/>
    <cellStyle name="Nota 2 7 4 2 5" xfId="8341"/>
    <cellStyle name="Nota 2 7 4 2 5 2" xfId="8342"/>
    <cellStyle name="Nota 2 7 4 2 6" xfId="8343"/>
    <cellStyle name="Nota 2 7 4 2 6 2" xfId="8344"/>
    <cellStyle name="Nota 2 7 4 2 7" xfId="8345"/>
    <cellStyle name="Nota 2 7 4 2 7 2" xfId="8346"/>
    <cellStyle name="Nota 2 7 4 2 8" xfId="8347"/>
    <cellStyle name="Nota 2 7 4 2 8 2" xfId="8348"/>
    <cellStyle name="Nota 2 7 4 2 9" xfId="8349"/>
    <cellStyle name="Nota 2 7 4 2 9 2" xfId="8350"/>
    <cellStyle name="Nota 2 7 4 3" xfId="8351"/>
    <cellStyle name="Nota 2 7 4 3 10" xfId="8352"/>
    <cellStyle name="Nota 2 7 4 3 10 2" xfId="8353"/>
    <cellStyle name="Nota 2 7 4 3 11" xfId="8354"/>
    <cellStyle name="Nota 2 7 4 3 11 2" xfId="8355"/>
    <cellStyle name="Nota 2 7 4 3 12" xfId="8356"/>
    <cellStyle name="Nota 2 7 4 3 12 2" xfId="8357"/>
    <cellStyle name="Nota 2 7 4 3 13" xfId="8358"/>
    <cellStyle name="Nota 2 7 4 3 13 2" xfId="8359"/>
    <cellStyle name="Nota 2 7 4 3 14" xfId="8360"/>
    <cellStyle name="Nota 2 7 4 3 2" xfId="8361"/>
    <cellStyle name="Nota 2 7 4 3 2 2" xfId="8362"/>
    <cellStyle name="Nota 2 7 4 3 3" xfId="8363"/>
    <cellStyle name="Nota 2 7 4 3 3 2" xfId="8364"/>
    <cellStyle name="Nota 2 7 4 3 4" xfId="8365"/>
    <cellStyle name="Nota 2 7 4 3 4 2" xfId="8366"/>
    <cellStyle name="Nota 2 7 4 3 5" xfId="8367"/>
    <cellStyle name="Nota 2 7 4 3 5 2" xfId="8368"/>
    <cellStyle name="Nota 2 7 4 3 6" xfId="8369"/>
    <cellStyle name="Nota 2 7 4 3 6 2" xfId="8370"/>
    <cellStyle name="Nota 2 7 4 3 7" xfId="8371"/>
    <cellStyle name="Nota 2 7 4 3 7 2" xfId="8372"/>
    <cellStyle name="Nota 2 7 4 3 8" xfId="8373"/>
    <cellStyle name="Nota 2 7 4 3 8 2" xfId="8374"/>
    <cellStyle name="Nota 2 7 4 3 9" xfId="8375"/>
    <cellStyle name="Nota 2 7 4 3 9 2" xfId="8376"/>
    <cellStyle name="Nota 2 7 4 4" xfId="8377"/>
    <cellStyle name="Nota 2 7 4 4 2" xfId="8378"/>
    <cellStyle name="Nota 2 7 4 5" xfId="8379"/>
    <cellStyle name="Nota 2 7 4 5 2" xfId="8380"/>
    <cellStyle name="Nota 2 7 4 6" xfId="8381"/>
    <cellStyle name="Nota 2 7 4 6 2" xfId="8382"/>
    <cellStyle name="Nota 2 7 4 7" xfId="8383"/>
    <cellStyle name="Nota 2 7 4 7 2" xfId="8384"/>
    <cellStyle name="Nota 2 7 4 8" xfId="8385"/>
    <cellStyle name="Nota 2 7 4 8 2" xfId="8386"/>
    <cellStyle name="Nota 2 7 4 9" xfId="8387"/>
    <cellStyle name="Nota 2 7 4 9 2" xfId="8388"/>
    <cellStyle name="Nota 2 7 5" xfId="8389"/>
    <cellStyle name="Nota 2 7 5 10" xfId="8390"/>
    <cellStyle name="Nota 2 7 5 10 2" xfId="8391"/>
    <cellStyle name="Nota 2 7 5 11" xfId="8392"/>
    <cellStyle name="Nota 2 7 5 11 2" xfId="8393"/>
    <cellStyle name="Nota 2 7 5 12" xfId="8394"/>
    <cellStyle name="Nota 2 7 5 12 2" xfId="8395"/>
    <cellStyle name="Nota 2 7 5 13" xfId="8396"/>
    <cellStyle name="Nota 2 7 5 13 2" xfId="8397"/>
    <cellStyle name="Nota 2 7 5 14" xfId="8398"/>
    <cellStyle name="Nota 2 7 5 14 2" xfId="8399"/>
    <cellStyle name="Nota 2 7 5 15" xfId="8400"/>
    <cellStyle name="Nota 2 7 5 15 2" xfId="8401"/>
    <cellStyle name="Nota 2 7 5 16" xfId="8402"/>
    <cellStyle name="Nota 2 7 5 2" xfId="8403"/>
    <cellStyle name="Nota 2 7 5 2 10" xfId="8404"/>
    <cellStyle name="Nota 2 7 5 2 10 2" xfId="8405"/>
    <cellStyle name="Nota 2 7 5 2 11" xfId="8406"/>
    <cellStyle name="Nota 2 7 5 2 11 2" xfId="8407"/>
    <cellStyle name="Nota 2 7 5 2 12" xfId="8408"/>
    <cellStyle name="Nota 2 7 5 2 12 2" xfId="8409"/>
    <cellStyle name="Nota 2 7 5 2 13" xfId="8410"/>
    <cellStyle name="Nota 2 7 5 2 13 2" xfId="8411"/>
    <cellStyle name="Nota 2 7 5 2 14" xfId="8412"/>
    <cellStyle name="Nota 2 7 5 2 2" xfId="8413"/>
    <cellStyle name="Nota 2 7 5 2 2 2" xfId="8414"/>
    <cellStyle name="Nota 2 7 5 2 3" xfId="8415"/>
    <cellStyle name="Nota 2 7 5 2 3 2" xfId="8416"/>
    <cellStyle name="Nota 2 7 5 2 4" xfId="8417"/>
    <cellStyle name="Nota 2 7 5 2 4 2" xfId="8418"/>
    <cellStyle name="Nota 2 7 5 2 5" xfId="8419"/>
    <cellStyle name="Nota 2 7 5 2 5 2" xfId="8420"/>
    <cellStyle name="Nota 2 7 5 2 6" xfId="8421"/>
    <cellStyle name="Nota 2 7 5 2 6 2" xfId="8422"/>
    <cellStyle name="Nota 2 7 5 2 7" xfId="8423"/>
    <cellStyle name="Nota 2 7 5 2 7 2" xfId="8424"/>
    <cellStyle name="Nota 2 7 5 2 8" xfId="8425"/>
    <cellStyle name="Nota 2 7 5 2 8 2" xfId="8426"/>
    <cellStyle name="Nota 2 7 5 2 9" xfId="8427"/>
    <cellStyle name="Nota 2 7 5 2 9 2" xfId="8428"/>
    <cellStyle name="Nota 2 7 5 3" xfId="8429"/>
    <cellStyle name="Nota 2 7 5 3 10" xfId="8430"/>
    <cellStyle name="Nota 2 7 5 3 10 2" xfId="8431"/>
    <cellStyle name="Nota 2 7 5 3 11" xfId="8432"/>
    <cellStyle name="Nota 2 7 5 3 11 2" xfId="8433"/>
    <cellStyle name="Nota 2 7 5 3 12" xfId="8434"/>
    <cellStyle name="Nota 2 7 5 3 12 2" xfId="8435"/>
    <cellStyle name="Nota 2 7 5 3 13" xfId="8436"/>
    <cellStyle name="Nota 2 7 5 3 13 2" xfId="8437"/>
    <cellStyle name="Nota 2 7 5 3 14" xfId="8438"/>
    <cellStyle name="Nota 2 7 5 3 2" xfId="8439"/>
    <cellStyle name="Nota 2 7 5 3 2 2" xfId="8440"/>
    <cellStyle name="Nota 2 7 5 3 3" xfId="8441"/>
    <cellStyle name="Nota 2 7 5 3 3 2" xfId="8442"/>
    <cellStyle name="Nota 2 7 5 3 4" xfId="8443"/>
    <cellStyle name="Nota 2 7 5 3 4 2" xfId="8444"/>
    <cellStyle name="Nota 2 7 5 3 5" xfId="8445"/>
    <cellStyle name="Nota 2 7 5 3 5 2" xfId="8446"/>
    <cellStyle name="Nota 2 7 5 3 6" xfId="8447"/>
    <cellStyle name="Nota 2 7 5 3 6 2" xfId="8448"/>
    <cellStyle name="Nota 2 7 5 3 7" xfId="8449"/>
    <cellStyle name="Nota 2 7 5 3 7 2" xfId="8450"/>
    <cellStyle name="Nota 2 7 5 3 8" xfId="8451"/>
    <cellStyle name="Nota 2 7 5 3 8 2" xfId="8452"/>
    <cellStyle name="Nota 2 7 5 3 9" xfId="8453"/>
    <cellStyle name="Nota 2 7 5 3 9 2" xfId="8454"/>
    <cellStyle name="Nota 2 7 5 4" xfId="8455"/>
    <cellStyle name="Nota 2 7 5 4 2" xfId="8456"/>
    <cellStyle name="Nota 2 7 5 5" xfId="8457"/>
    <cellStyle name="Nota 2 7 5 5 2" xfId="8458"/>
    <cellStyle name="Nota 2 7 5 6" xfId="8459"/>
    <cellStyle name="Nota 2 7 5 6 2" xfId="8460"/>
    <cellStyle name="Nota 2 7 5 7" xfId="8461"/>
    <cellStyle name="Nota 2 7 5 7 2" xfId="8462"/>
    <cellStyle name="Nota 2 7 5 8" xfId="8463"/>
    <cellStyle name="Nota 2 7 5 8 2" xfId="8464"/>
    <cellStyle name="Nota 2 7 5 9" xfId="8465"/>
    <cellStyle name="Nota 2 7 5 9 2" xfId="8466"/>
    <cellStyle name="Nota 2 7 6" xfId="8467"/>
    <cellStyle name="Nota 2 7 6 10" xfId="8468"/>
    <cellStyle name="Nota 2 7 6 10 2" xfId="8469"/>
    <cellStyle name="Nota 2 7 6 11" xfId="8470"/>
    <cellStyle name="Nota 2 7 6 11 2" xfId="8471"/>
    <cellStyle name="Nota 2 7 6 12" xfId="8472"/>
    <cellStyle name="Nota 2 7 6 12 2" xfId="8473"/>
    <cellStyle name="Nota 2 7 6 13" xfId="8474"/>
    <cellStyle name="Nota 2 7 6 13 2" xfId="8475"/>
    <cellStyle name="Nota 2 7 6 14" xfId="8476"/>
    <cellStyle name="Nota 2 7 6 2" xfId="8477"/>
    <cellStyle name="Nota 2 7 6 2 2" xfId="8478"/>
    <cellStyle name="Nota 2 7 6 3" xfId="8479"/>
    <cellStyle name="Nota 2 7 6 3 2" xfId="8480"/>
    <cellStyle name="Nota 2 7 6 4" xfId="8481"/>
    <cellStyle name="Nota 2 7 6 4 2" xfId="8482"/>
    <cellStyle name="Nota 2 7 6 5" xfId="8483"/>
    <cellStyle name="Nota 2 7 6 5 2" xfId="8484"/>
    <cellStyle name="Nota 2 7 6 6" xfId="8485"/>
    <cellStyle name="Nota 2 7 6 6 2" xfId="8486"/>
    <cellStyle name="Nota 2 7 6 7" xfId="8487"/>
    <cellStyle name="Nota 2 7 6 7 2" xfId="8488"/>
    <cellStyle name="Nota 2 7 6 8" xfId="8489"/>
    <cellStyle name="Nota 2 7 6 8 2" xfId="8490"/>
    <cellStyle name="Nota 2 7 6 9" xfId="8491"/>
    <cellStyle name="Nota 2 7 6 9 2" xfId="8492"/>
    <cellStyle name="Nota 2 7 7" xfId="8493"/>
    <cellStyle name="Nota 2 7 7 10" xfId="8494"/>
    <cellStyle name="Nota 2 7 7 10 2" xfId="8495"/>
    <cellStyle name="Nota 2 7 7 11" xfId="8496"/>
    <cellStyle name="Nota 2 7 7 11 2" xfId="8497"/>
    <cellStyle name="Nota 2 7 7 12" xfId="8498"/>
    <cellStyle name="Nota 2 7 7 12 2" xfId="8499"/>
    <cellStyle name="Nota 2 7 7 13" xfId="8500"/>
    <cellStyle name="Nota 2 7 7 13 2" xfId="8501"/>
    <cellStyle name="Nota 2 7 7 14" xfId="8502"/>
    <cellStyle name="Nota 2 7 7 2" xfId="8503"/>
    <cellStyle name="Nota 2 7 7 2 2" xfId="8504"/>
    <cellStyle name="Nota 2 7 7 3" xfId="8505"/>
    <cellStyle name="Nota 2 7 7 3 2" xfId="8506"/>
    <cellStyle name="Nota 2 7 7 4" xfId="8507"/>
    <cellStyle name="Nota 2 7 7 4 2" xfId="8508"/>
    <cellStyle name="Nota 2 7 7 5" xfId="8509"/>
    <cellStyle name="Nota 2 7 7 5 2" xfId="8510"/>
    <cellStyle name="Nota 2 7 7 6" xfId="8511"/>
    <cellStyle name="Nota 2 7 7 6 2" xfId="8512"/>
    <cellStyle name="Nota 2 7 7 7" xfId="8513"/>
    <cellStyle name="Nota 2 7 7 7 2" xfId="8514"/>
    <cellStyle name="Nota 2 7 7 8" xfId="8515"/>
    <cellStyle name="Nota 2 7 7 8 2" xfId="8516"/>
    <cellStyle name="Nota 2 7 7 9" xfId="8517"/>
    <cellStyle name="Nota 2 7 7 9 2" xfId="8518"/>
    <cellStyle name="Nota 2 7 8" xfId="8519"/>
    <cellStyle name="Nota 2 7 8 2" xfId="8520"/>
    <cellStyle name="Nota 2 7 9" xfId="8521"/>
    <cellStyle name="Nota 2 7 9 2" xfId="8522"/>
    <cellStyle name="Nota 2 8" xfId="8523"/>
    <cellStyle name="Nota 2 8 10" xfId="8524"/>
    <cellStyle name="Nota 2 8 10 2" xfId="8525"/>
    <cellStyle name="Nota 2 8 11" xfId="8526"/>
    <cellStyle name="Nota 2 8 11 2" xfId="8527"/>
    <cellStyle name="Nota 2 8 12" xfId="8528"/>
    <cellStyle name="Nota 2 8 12 2" xfId="8529"/>
    <cellStyle name="Nota 2 8 13" xfId="8530"/>
    <cellStyle name="Nota 2 8 13 2" xfId="8531"/>
    <cellStyle name="Nota 2 8 14" xfId="8532"/>
    <cellStyle name="Nota 2 8 2" xfId="8533"/>
    <cellStyle name="Nota 2 8 2 2" xfId="8534"/>
    <cellStyle name="Nota 2 8 3" xfId="8535"/>
    <cellStyle name="Nota 2 8 3 2" xfId="8536"/>
    <cellStyle name="Nota 2 8 4" xfId="8537"/>
    <cellStyle name="Nota 2 8 4 2" xfId="8538"/>
    <cellStyle name="Nota 2 8 5" xfId="8539"/>
    <cellStyle name="Nota 2 8 5 2" xfId="8540"/>
    <cellStyle name="Nota 2 8 6" xfId="8541"/>
    <cellStyle name="Nota 2 8 6 2" xfId="8542"/>
    <cellStyle name="Nota 2 8 7" xfId="8543"/>
    <cellStyle name="Nota 2 8 7 2" xfId="8544"/>
    <cellStyle name="Nota 2 8 8" xfId="8545"/>
    <cellStyle name="Nota 2 8 8 2" xfId="8546"/>
    <cellStyle name="Nota 2 8 9" xfId="8547"/>
    <cellStyle name="Nota 2 8 9 2" xfId="8548"/>
    <cellStyle name="Nota 2 9" xfId="8549"/>
    <cellStyle name="Nota 2 9 10" xfId="8550"/>
    <cellStyle name="Nota 2 9 10 2" xfId="8551"/>
    <cellStyle name="Nota 2 9 11" xfId="8552"/>
    <cellStyle name="Nota 2 9 11 2" xfId="8553"/>
    <cellStyle name="Nota 2 9 12" xfId="8554"/>
    <cellStyle name="Nota 2 9 12 2" xfId="8555"/>
    <cellStyle name="Nota 2 9 13" xfId="8556"/>
    <cellStyle name="Nota 2 9 13 2" xfId="8557"/>
    <cellStyle name="Nota 2 9 14" xfId="8558"/>
    <cellStyle name="Nota 2 9 2" xfId="8559"/>
    <cellStyle name="Nota 2 9 2 2" xfId="8560"/>
    <cellStyle name="Nota 2 9 3" xfId="8561"/>
    <cellStyle name="Nota 2 9 3 2" xfId="8562"/>
    <cellStyle name="Nota 2 9 4" xfId="8563"/>
    <cellStyle name="Nota 2 9 4 2" xfId="8564"/>
    <cellStyle name="Nota 2 9 5" xfId="8565"/>
    <cellStyle name="Nota 2 9 5 2" xfId="8566"/>
    <cellStyle name="Nota 2 9 6" xfId="8567"/>
    <cellStyle name="Nota 2 9 6 2" xfId="8568"/>
    <cellStyle name="Nota 2 9 7" xfId="8569"/>
    <cellStyle name="Nota 2 9 7 2" xfId="8570"/>
    <cellStyle name="Nota 2 9 8" xfId="8571"/>
    <cellStyle name="Nota 2 9 8 2" xfId="8572"/>
    <cellStyle name="Nota 2 9 9" xfId="8573"/>
    <cellStyle name="Nota 2 9 9 2" xfId="8574"/>
    <cellStyle name="Nota 3" xfId="8575"/>
    <cellStyle name="Nota 3 10" xfId="8576"/>
    <cellStyle name="Nota 3 10 2" xfId="8577"/>
    <cellStyle name="Nota 3 11" xfId="8578"/>
    <cellStyle name="Nota 3 11 2" xfId="8579"/>
    <cellStyle name="Nota 3 12" xfId="8580"/>
    <cellStyle name="Nota 3 12 2" xfId="8581"/>
    <cellStyle name="Nota 3 13" xfId="8582"/>
    <cellStyle name="Nota 3 13 2" xfId="8583"/>
    <cellStyle name="Nota 3 14" xfId="8584"/>
    <cellStyle name="Nota 3 14 2" xfId="8585"/>
    <cellStyle name="Nota 3 15" xfId="8586"/>
    <cellStyle name="Nota 3 15 2" xfId="8587"/>
    <cellStyle name="Nota 3 16" xfId="8588"/>
    <cellStyle name="Nota 3 2" xfId="8589"/>
    <cellStyle name="Nota 3 2 10" xfId="8590"/>
    <cellStyle name="Nota 3 2 10 2" xfId="8591"/>
    <cellStyle name="Nota 3 2 11" xfId="8592"/>
    <cellStyle name="Nota 3 2 11 2" xfId="8593"/>
    <cellStyle name="Nota 3 2 12" xfId="8594"/>
    <cellStyle name="Nota 3 2 12 2" xfId="8595"/>
    <cellStyle name="Nota 3 2 13" xfId="8596"/>
    <cellStyle name="Nota 3 2 13 2" xfId="8597"/>
    <cellStyle name="Nota 3 2 14" xfId="8598"/>
    <cellStyle name="Nota 3 2 2" xfId="8599"/>
    <cellStyle name="Nota 3 2 2 2" xfId="8600"/>
    <cellStyle name="Nota 3 2 3" xfId="8601"/>
    <cellStyle name="Nota 3 2 3 2" xfId="8602"/>
    <cellStyle name="Nota 3 2 4" xfId="8603"/>
    <cellStyle name="Nota 3 2 4 2" xfId="8604"/>
    <cellStyle name="Nota 3 2 5" xfId="8605"/>
    <cellStyle name="Nota 3 2 5 2" xfId="8606"/>
    <cellStyle name="Nota 3 2 6" xfId="8607"/>
    <cellStyle name="Nota 3 2 6 2" xfId="8608"/>
    <cellStyle name="Nota 3 2 7" xfId="8609"/>
    <cellStyle name="Nota 3 2 7 2" xfId="8610"/>
    <cellStyle name="Nota 3 2 8" xfId="8611"/>
    <cellStyle name="Nota 3 2 8 2" xfId="8612"/>
    <cellStyle name="Nota 3 2 9" xfId="8613"/>
    <cellStyle name="Nota 3 2 9 2" xfId="8614"/>
    <cellStyle name="Nota 3 3" xfId="8615"/>
    <cellStyle name="Nota 3 3 10" xfId="8616"/>
    <cellStyle name="Nota 3 3 10 2" xfId="8617"/>
    <cellStyle name="Nota 3 3 11" xfId="8618"/>
    <cellStyle name="Nota 3 3 11 2" xfId="8619"/>
    <cellStyle name="Nota 3 3 12" xfId="8620"/>
    <cellStyle name="Nota 3 3 12 2" xfId="8621"/>
    <cellStyle name="Nota 3 3 13" xfId="8622"/>
    <cellStyle name="Nota 3 3 13 2" xfId="8623"/>
    <cellStyle name="Nota 3 3 14" xfId="8624"/>
    <cellStyle name="Nota 3 3 2" xfId="8625"/>
    <cellStyle name="Nota 3 3 2 2" xfId="8626"/>
    <cellStyle name="Nota 3 3 3" xfId="8627"/>
    <cellStyle name="Nota 3 3 3 2" xfId="8628"/>
    <cellStyle name="Nota 3 3 4" xfId="8629"/>
    <cellStyle name="Nota 3 3 4 2" xfId="8630"/>
    <cellStyle name="Nota 3 3 5" xfId="8631"/>
    <cellStyle name="Nota 3 3 5 2" xfId="8632"/>
    <cellStyle name="Nota 3 3 6" xfId="8633"/>
    <cellStyle name="Nota 3 3 6 2" xfId="8634"/>
    <cellStyle name="Nota 3 3 7" xfId="8635"/>
    <cellStyle name="Nota 3 3 7 2" xfId="8636"/>
    <cellStyle name="Nota 3 3 8" xfId="8637"/>
    <cellStyle name="Nota 3 3 8 2" xfId="8638"/>
    <cellStyle name="Nota 3 3 9" xfId="8639"/>
    <cellStyle name="Nota 3 3 9 2" xfId="8640"/>
    <cellStyle name="Nota 3 4" xfId="8641"/>
    <cellStyle name="Nota 3 4 2" xfId="8642"/>
    <cellStyle name="Nota 3 5" xfId="8643"/>
    <cellStyle name="Nota 3 5 2" xfId="8644"/>
    <cellStyle name="Nota 3 6" xfId="8645"/>
    <cellStyle name="Nota 3 6 2" xfId="8646"/>
    <cellStyle name="Nota 3 7" xfId="8647"/>
    <cellStyle name="Nota 3 7 2" xfId="8648"/>
    <cellStyle name="Nota 3 8" xfId="8649"/>
    <cellStyle name="Nota 3 8 2" xfId="8650"/>
    <cellStyle name="Nota 3 9" xfId="8651"/>
    <cellStyle name="Nota 3 9 2" xfId="8652"/>
    <cellStyle name="Nota 4" xfId="8653"/>
    <cellStyle name="Nota 4 10" xfId="8654"/>
    <cellStyle name="Nota 4 10 2" xfId="8655"/>
    <cellStyle name="Nota 4 11" xfId="8656"/>
    <cellStyle name="Nota 4 11 2" xfId="8657"/>
    <cellStyle name="Nota 4 12" xfId="8658"/>
    <cellStyle name="Nota 4 12 2" xfId="8659"/>
    <cellStyle name="Nota 4 13" xfId="8660"/>
    <cellStyle name="Nota 4 13 2" xfId="8661"/>
    <cellStyle name="Nota 4 14" xfId="8662"/>
    <cellStyle name="Nota 4 14 2" xfId="8663"/>
    <cellStyle name="Nota 4 15" xfId="8664"/>
    <cellStyle name="Nota 4 15 2" xfId="8665"/>
    <cellStyle name="Nota 4 16" xfId="8666"/>
    <cellStyle name="Nota 4 2" xfId="8667"/>
    <cellStyle name="Nota 4 2 10" xfId="8668"/>
    <cellStyle name="Nota 4 2 10 2" xfId="8669"/>
    <cellStyle name="Nota 4 2 11" xfId="8670"/>
    <cellStyle name="Nota 4 2 11 2" xfId="8671"/>
    <cellStyle name="Nota 4 2 12" xfId="8672"/>
    <cellStyle name="Nota 4 2 12 2" xfId="8673"/>
    <cellStyle name="Nota 4 2 13" xfId="8674"/>
    <cellStyle name="Nota 4 2 13 2" xfId="8675"/>
    <cellStyle name="Nota 4 2 14" xfId="8676"/>
    <cellStyle name="Nota 4 2 2" xfId="8677"/>
    <cellStyle name="Nota 4 2 2 2" xfId="8678"/>
    <cellStyle name="Nota 4 2 3" xfId="8679"/>
    <cellStyle name="Nota 4 2 3 2" xfId="8680"/>
    <cellStyle name="Nota 4 2 4" xfId="8681"/>
    <cellStyle name="Nota 4 2 4 2" xfId="8682"/>
    <cellStyle name="Nota 4 2 5" xfId="8683"/>
    <cellStyle name="Nota 4 2 5 2" xfId="8684"/>
    <cellStyle name="Nota 4 2 6" xfId="8685"/>
    <cellStyle name="Nota 4 2 6 2" xfId="8686"/>
    <cellStyle name="Nota 4 2 7" xfId="8687"/>
    <cellStyle name="Nota 4 2 7 2" xfId="8688"/>
    <cellStyle name="Nota 4 2 8" xfId="8689"/>
    <cellStyle name="Nota 4 2 8 2" xfId="8690"/>
    <cellStyle name="Nota 4 2 9" xfId="8691"/>
    <cellStyle name="Nota 4 2 9 2" xfId="8692"/>
    <cellStyle name="Nota 4 3" xfId="8693"/>
    <cellStyle name="Nota 4 3 10" xfId="8694"/>
    <cellStyle name="Nota 4 3 10 2" xfId="8695"/>
    <cellStyle name="Nota 4 3 11" xfId="8696"/>
    <cellStyle name="Nota 4 3 11 2" xfId="8697"/>
    <cellStyle name="Nota 4 3 12" xfId="8698"/>
    <cellStyle name="Nota 4 3 12 2" xfId="8699"/>
    <cellStyle name="Nota 4 3 13" xfId="8700"/>
    <cellStyle name="Nota 4 3 13 2" xfId="8701"/>
    <cellStyle name="Nota 4 3 14" xfId="8702"/>
    <cellStyle name="Nota 4 3 2" xfId="8703"/>
    <cellStyle name="Nota 4 3 2 2" xfId="8704"/>
    <cellStyle name="Nota 4 3 3" xfId="8705"/>
    <cellStyle name="Nota 4 3 3 2" xfId="8706"/>
    <cellStyle name="Nota 4 3 4" xfId="8707"/>
    <cellStyle name="Nota 4 3 4 2" xfId="8708"/>
    <cellStyle name="Nota 4 3 5" xfId="8709"/>
    <cellStyle name="Nota 4 3 5 2" xfId="8710"/>
    <cellStyle name="Nota 4 3 6" xfId="8711"/>
    <cellStyle name="Nota 4 3 6 2" xfId="8712"/>
    <cellStyle name="Nota 4 3 7" xfId="8713"/>
    <cellStyle name="Nota 4 3 7 2" xfId="8714"/>
    <cellStyle name="Nota 4 3 8" xfId="8715"/>
    <cellStyle name="Nota 4 3 8 2" xfId="8716"/>
    <cellStyle name="Nota 4 3 9" xfId="8717"/>
    <cellStyle name="Nota 4 3 9 2" xfId="8718"/>
    <cellStyle name="Nota 4 4" xfId="8719"/>
    <cellStyle name="Nota 4 4 2" xfId="8720"/>
    <cellStyle name="Nota 4 5" xfId="8721"/>
    <cellStyle name="Nota 4 5 2" xfId="8722"/>
    <cellStyle name="Nota 4 6" xfId="8723"/>
    <cellStyle name="Nota 4 6 2" xfId="8724"/>
    <cellStyle name="Nota 4 7" xfId="8725"/>
    <cellStyle name="Nota 4 7 2" xfId="8726"/>
    <cellStyle name="Nota 4 8" xfId="8727"/>
    <cellStyle name="Nota 4 8 2" xfId="8728"/>
    <cellStyle name="Nota 4 9" xfId="8729"/>
    <cellStyle name="Nota 4 9 2" xfId="8730"/>
    <cellStyle name="Nota 5" xfId="8731"/>
    <cellStyle name="Nota 5 10" xfId="8732"/>
    <cellStyle name="Nota 5 10 2" xfId="8733"/>
    <cellStyle name="Nota 5 11" xfId="8734"/>
    <cellStyle name="Nota 5 11 2" xfId="8735"/>
    <cellStyle name="Nota 5 12" xfId="8736"/>
    <cellStyle name="Nota 5 12 2" xfId="8737"/>
    <cellStyle name="Nota 5 13" xfId="8738"/>
    <cellStyle name="Nota 5 13 2" xfId="8739"/>
    <cellStyle name="Nota 5 14" xfId="8740"/>
    <cellStyle name="Nota 5 14 2" xfId="8741"/>
    <cellStyle name="Nota 5 15" xfId="8742"/>
    <cellStyle name="Nota 5 15 2" xfId="8743"/>
    <cellStyle name="Nota 5 16" xfId="8744"/>
    <cellStyle name="Nota 5 2" xfId="8745"/>
    <cellStyle name="Nota 5 2 10" xfId="8746"/>
    <cellStyle name="Nota 5 2 10 2" xfId="8747"/>
    <cellStyle name="Nota 5 2 11" xfId="8748"/>
    <cellStyle name="Nota 5 2 11 2" xfId="8749"/>
    <cellStyle name="Nota 5 2 12" xfId="8750"/>
    <cellStyle name="Nota 5 2 12 2" xfId="8751"/>
    <cellStyle name="Nota 5 2 13" xfId="8752"/>
    <cellStyle name="Nota 5 2 13 2" xfId="8753"/>
    <cellStyle name="Nota 5 2 14" xfId="8754"/>
    <cellStyle name="Nota 5 2 2" xfId="8755"/>
    <cellStyle name="Nota 5 2 2 2" xfId="8756"/>
    <cellStyle name="Nota 5 2 3" xfId="8757"/>
    <cellStyle name="Nota 5 2 3 2" xfId="8758"/>
    <cellStyle name="Nota 5 2 4" xfId="8759"/>
    <cellStyle name="Nota 5 2 4 2" xfId="8760"/>
    <cellStyle name="Nota 5 2 5" xfId="8761"/>
    <cellStyle name="Nota 5 2 5 2" xfId="8762"/>
    <cellStyle name="Nota 5 2 6" xfId="8763"/>
    <cellStyle name="Nota 5 2 6 2" xfId="8764"/>
    <cellStyle name="Nota 5 2 7" xfId="8765"/>
    <cellStyle name="Nota 5 2 7 2" xfId="8766"/>
    <cellStyle name="Nota 5 2 8" xfId="8767"/>
    <cellStyle name="Nota 5 2 8 2" xfId="8768"/>
    <cellStyle name="Nota 5 2 9" xfId="8769"/>
    <cellStyle name="Nota 5 2 9 2" xfId="8770"/>
    <cellStyle name="Nota 5 3" xfId="8771"/>
    <cellStyle name="Nota 5 3 10" xfId="8772"/>
    <cellStyle name="Nota 5 3 10 2" xfId="8773"/>
    <cellStyle name="Nota 5 3 11" xfId="8774"/>
    <cellStyle name="Nota 5 3 11 2" xfId="8775"/>
    <cellStyle name="Nota 5 3 12" xfId="8776"/>
    <cellStyle name="Nota 5 3 12 2" xfId="8777"/>
    <cellStyle name="Nota 5 3 13" xfId="8778"/>
    <cellStyle name="Nota 5 3 13 2" xfId="8779"/>
    <cellStyle name="Nota 5 3 14" xfId="8780"/>
    <cellStyle name="Nota 5 3 2" xfId="8781"/>
    <cellStyle name="Nota 5 3 2 2" xfId="8782"/>
    <cellStyle name="Nota 5 3 3" xfId="8783"/>
    <cellStyle name="Nota 5 3 3 2" xfId="8784"/>
    <cellStyle name="Nota 5 3 4" xfId="8785"/>
    <cellStyle name="Nota 5 3 4 2" xfId="8786"/>
    <cellStyle name="Nota 5 3 5" xfId="8787"/>
    <cellStyle name="Nota 5 3 5 2" xfId="8788"/>
    <cellStyle name="Nota 5 3 6" xfId="8789"/>
    <cellStyle name="Nota 5 3 6 2" xfId="8790"/>
    <cellStyle name="Nota 5 3 7" xfId="8791"/>
    <cellStyle name="Nota 5 3 7 2" xfId="8792"/>
    <cellStyle name="Nota 5 3 8" xfId="8793"/>
    <cellStyle name="Nota 5 3 8 2" xfId="8794"/>
    <cellStyle name="Nota 5 3 9" xfId="8795"/>
    <cellStyle name="Nota 5 3 9 2" xfId="8796"/>
    <cellStyle name="Nota 5 4" xfId="8797"/>
    <cellStyle name="Nota 5 4 2" xfId="8798"/>
    <cellStyle name="Nota 5 5" xfId="8799"/>
    <cellStyle name="Nota 5 5 2" xfId="8800"/>
    <cellStyle name="Nota 5 6" xfId="8801"/>
    <cellStyle name="Nota 5 6 2" xfId="8802"/>
    <cellStyle name="Nota 5 7" xfId="8803"/>
    <cellStyle name="Nota 5 7 2" xfId="8804"/>
    <cellStyle name="Nota 5 8" xfId="8805"/>
    <cellStyle name="Nota 5 8 2" xfId="8806"/>
    <cellStyle name="Nota 5 9" xfId="8807"/>
    <cellStyle name="Nota 5 9 2" xfId="8808"/>
    <cellStyle name="Nota 6" xfId="8809"/>
    <cellStyle name="Porcentagem 10" xfId="8810"/>
    <cellStyle name="Porcentagem 2" xfId="8811"/>
    <cellStyle name="Porcentagem 2 2" xfId="8812"/>
    <cellStyle name="Porcentagem 2 2 2" xfId="8813"/>
    <cellStyle name="Porcentagem 2 2 3 2 2" xfId="4"/>
    <cellStyle name="Porcentagem 2 3" xfId="8814"/>
    <cellStyle name="Porcentagem 3" xfId="8815"/>
    <cellStyle name="Porcentagem 3 2" xfId="8816"/>
    <cellStyle name="Porcentagem 4" xfId="8817"/>
    <cellStyle name="Porcentagem 5" xfId="8818"/>
    <cellStyle name="Porcentagem 6" xfId="8819"/>
    <cellStyle name="Porcentagem 8" xfId="8820"/>
    <cellStyle name="Porcentagem 8 2" xfId="8821"/>
    <cellStyle name="Saída 2" xfId="8822"/>
    <cellStyle name="Saída 2 10" xfId="8823"/>
    <cellStyle name="Saída 2 10 2" xfId="8824"/>
    <cellStyle name="Saída 2 11" xfId="8825"/>
    <cellStyle name="Saída 2 11 2" xfId="8826"/>
    <cellStyle name="Saída 2 12" xfId="8827"/>
    <cellStyle name="Saída 2 12 2" xfId="8828"/>
    <cellStyle name="Saída 2 13" xfId="8829"/>
    <cellStyle name="Saída 2 13 2" xfId="8830"/>
    <cellStyle name="Saída 2 14" xfId="8831"/>
    <cellStyle name="Saída 2 14 2" xfId="8832"/>
    <cellStyle name="Saída 2 15" xfId="8833"/>
    <cellStyle name="Saída 2 15 2" xfId="8834"/>
    <cellStyle name="Saída 2 16" xfId="8835"/>
    <cellStyle name="Saída 2 16 2" xfId="8836"/>
    <cellStyle name="Saída 2 17" xfId="8837"/>
    <cellStyle name="Saída 2 17 2" xfId="8838"/>
    <cellStyle name="Saída 2 18" xfId="8839"/>
    <cellStyle name="Saída 2 18 2" xfId="8840"/>
    <cellStyle name="Saída 2 19" xfId="8841"/>
    <cellStyle name="Saída 2 19 2" xfId="8842"/>
    <cellStyle name="Saída 2 2" xfId="8843"/>
    <cellStyle name="Saída 2 2 10" xfId="8844"/>
    <cellStyle name="Saída 2 2 10 2" xfId="8845"/>
    <cellStyle name="Saída 2 2 11" xfId="8846"/>
    <cellStyle name="Saída 2 2 11 2" xfId="8847"/>
    <cellStyle name="Saída 2 2 12" xfId="8848"/>
    <cellStyle name="Saída 2 2 12 2" xfId="8849"/>
    <cellStyle name="Saída 2 2 13" xfId="8850"/>
    <cellStyle name="Saída 2 2 13 2" xfId="8851"/>
    <cellStyle name="Saída 2 2 14" xfId="8852"/>
    <cellStyle name="Saída 2 2 14 2" xfId="8853"/>
    <cellStyle name="Saída 2 2 15" xfId="8854"/>
    <cellStyle name="Saída 2 2 15 2" xfId="8855"/>
    <cellStyle name="Saída 2 2 16" xfId="8856"/>
    <cellStyle name="Saída 2 2 16 2" xfId="8857"/>
    <cellStyle name="Saída 2 2 17" xfId="8858"/>
    <cellStyle name="Saída 2 2 17 2" xfId="8859"/>
    <cellStyle name="Saída 2 2 18" xfId="8860"/>
    <cellStyle name="Saída 2 2 18 2" xfId="8861"/>
    <cellStyle name="Saída 2 2 19" xfId="8862"/>
    <cellStyle name="Saída 2 2 19 2" xfId="8863"/>
    <cellStyle name="Saída 2 2 2" xfId="8864"/>
    <cellStyle name="Saída 2 2 2 10" xfId="8865"/>
    <cellStyle name="Saída 2 2 2 10 2" xfId="8866"/>
    <cellStyle name="Saída 2 2 2 11" xfId="8867"/>
    <cellStyle name="Saída 2 2 2 11 2" xfId="8868"/>
    <cellStyle name="Saída 2 2 2 12" xfId="8869"/>
    <cellStyle name="Saída 2 2 2 12 2" xfId="8870"/>
    <cellStyle name="Saída 2 2 2 13" xfId="8871"/>
    <cellStyle name="Saída 2 2 2 13 2" xfId="8872"/>
    <cellStyle name="Saída 2 2 2 14" xfId="8873"/>
    <cellStyle name="Saída 2 2 2 14 2" xfId="8874"/>
    <cellStyle name="Saída 2 2 2 15" xfId="8875"/>
    <cellStyle name="Saída 2 2 2 15 2" xfId="8876"/>
    <cellStyle name="Saída 2 2 2 16" xfId="8877"/>
    <cellStyle name="Saída 2 2 2 2" xfId="8878"/>
    <cellStyle name="Saída 2 2 2 2 10" xfId="8879"/>
    <cellStyle name="Saída 2 2 2 2 10 2" xfId="8880"/>
    <cellStyle name="Saída 2 2 2 2 11" xfId="8881"/>
    <cellStyle name="Saída 2 2 2 2 11 2" xfId="8882"/>
    <cellStyle name="Saída 2 2 2 2 12" xfId="8883"/>
    <cellStyle name="Saída 2 2 2 2 12 2" xfId="8884"/>
    <cellStyle name="Saída 2 2 2 2 13" xfId="8885"/>
    <cellStyle name="Saída 2 2 2 2 13 2" xfId="8886"/>
    <cellStyle name="Saída 2 2 2 2 14" xfId="8887"/>
    <cellStyle name="Saída 2 2 2 2 2" xfId="8888"/>
    <cellStyle name="Saída 2 2 2 2 2 2" xfId="8889"/>
    <cellStyle name="Saída 2 2 2 2 3" xfId="8890"/>
    <cellStyle name="Saída 2 2 2 2 3 2" xfId="8891"/>
    <cellStyle name="Saída 2 2 2 2 4" xfId="8892"/>
    <cellStyle name="Saída 2 2 2 2 4 2" xfId="8893"/>
    <cellStyle name="Saída 2 2 2 2 5" xfId="8894"/>
    <cellStyle name="Saída 2 2 2 2 5 2" xfId="8895"/>
    <cellStyle name="Saída 2 2 2 2 6" xfId="8896"/>
    <cellStyle name="Saída 2 2 2 2 6 2" xfId="8897"/>
    <cellStyle name="Saída 2 2 2 2 7" xfId="8898"/>
    <cellStyle name="Saída 2 2 2 2 7 2" xfId="8899"/>
    <cellStyle name="Saída 2 2 2 2 8" xfId="8900"/>
    <cellStyle name="Saída 2 2 2 2 8 2" xfId="8901"/>
    <cellStyle name="Saída 2 2 2 2 9" xfId="8902"/>
    <cellStyle name="Saída 2 2 2 2 9 2" xfId="8903"/>
    <cellStyle name="Saída 2 2 2 3" xfId="8904"/>
    <cellStyle name="Saída 2 2 2 3 10" xfId="8905"/>
    <cellStyle name="Saída 2 2 2 3 10 2" xfId="8906"/>
    <cellStyle name="Saída 2 2 2 3 11" xfId="8907"/>
    <cellStyle name="Saída 2 2 2 3 11 2" xfId="8908"/>
    <cellStyle name="Saída 2 2 2 3 12" xfId="8909"/>
    <cellStyle name="Saída 2 2 2 3 12 2" xfId="8910"/>
    <cellStyle name="Saída 2 2 2 3 13" xfId="8911"/>
    <cellStyle name="Saída 2 2 2 3 13 2" xfId="8912"/>
    <cellStyle name="Saída 2 2 2 3 14" xfId="8913"/>
    <cellStyle name="Saída 2 2 2 3 2" xfId="8914"/>
    <cellStyle name="Saída 2 2 2 3 2 2" xfId="8915"/>
    <cellStyle name="Saída 2 2 2 3 3" xfId="8916"/>
    <cellStyle name="Saída 2 2 2 3 3 2" xfId="8917"/>
    <cellStyle name="Saída 2 2 2 3 4" xfId="8918"/>
    <cellStyle name="Saída 2 2 2 3 4 2" xfId="8919"/>
    <cellStyle name="Saída 2 2 2 3 5" xfId="8920"/>
    <cellStyle name="Saída 2 2 2 3 5 2" xfId="8921"/>
    <cellStyle name="Saída 2 2 2 3 6" xfId="8922"/>
    <cellStyle name="Saída 2 2 2 3 6 2" xfId="8923"/>
    <cellStyle name="Saída 2 2 2 3 7" xfId="8924"/>
    <cellStyle name="Saída 2 2 2 3 7 2" xfId="8925"/>
    <cellStyle name="Saída 2 2 2 3 8" xfId="8926"/>
    <cellStyle name="Saída 2 2 2 3 8 2" xfId="8927"/>
    <cellStyle name="Saída 2 2 2 3 9" xfId="8928"/>
    <cellStyle name="Saída 2 2 2 3 9 2" xfId="8929"/>
    <cellStyle name="Saída 2 2 2 4" xfId="8930"/>
    <cellStyle name="Saída 2 2 2 4 2" xfId="8931"/>
    <cellStyle name="Saída 2 2 2 5" xfId="8932"/>
    <cellStyle name="Saída 2 2 2 5 2" xfId="8933"/>
    <cellStyle name="Saída 2 2 2 6" xfId="8934"/>
    <cellStyle name="Saída 2 2 2 6 2" xfId="8935"/>
    <cellStyle name="Saída 2 2 2 7" xfId="8936"/>
    <cellStyle name="Saída 2 2 2 7 2" xfId="8937"/>
    <cellStyle name="Saída 2 2 2 8" xfId="8938"/>
    <cellStyle name="Saída 2 2 2 8 2" xfId="8939"/>
    <cellStyle name="Saída 2 2 2 9" xfId="8940"/>
    <cellStyle name="Saída 2 2 2 9 2" xfId="8941"/>
    <cellStyle name="Saída 2 2 20" xfId="8942"/>
    <cellStyle name="Saída 2 2 3" xfId="8943"/>
    <cellStyle name="Saída 2 2 3 10" xfId="8944"/>
    <cellStyle name="Saída 2 2 3 10 2" xfId="8945"/>
    <cellStyle name="Saída 2 2 3 11" xfId="8946"/>
    <cellStyle name="Saída 2 2 3 11 2" xfId="8947"/>
    <cellStyle name="Saída 2 2 3 12" xfId="8948"/>
    <cellStyle name="Saída 2 2 3 12 2" xfId="8949"/>
    <cellStyle name="Saída 2 2 3 13" xfId="8950"/>
    <cellStyle name="Saída 2 2 3 13 2" xfId="8951"/>
    <cellStyle name="Saída 2 2 3 14" xfId="8952"/>
    <cellStyle name="Saída 2 2 3 14 2" xfId="8953"/>
    <cellStyle name="Saída 2 2 3 15" xfId="8954"/>
    <cellStyle name="Saída 2 2 3 15 2" xfId="8955"/>
    <cellStyle name="Saída 2 2 3 16" xfId="8956"/>
    <cellStyle name="Saída 2 2 3 2" xfId="8957"/>
    <cellStyle name="Saída 2 2 3 2 10" xfId="8958"/>
    <cellStyle name="Saída 2 2 3 2 10 2" xfId="8959"/>
    <cellStyle name="Saída 2 2 3 2 11" xfId="8960"/>
    <cellStyle name="Saída 2 2 3 2 11 2" xfId="8961"/>
    <cellStyle name="Saída 2 2 3 2 12" xfId="8962"/>
    <cellStyle name="Saída 2 2 3 2 12 2" xfId="8963"/>
    <cellStyle name="Saída 2 2 3 2 13" xfId="8964"/>
    <cellStyle name="Saída 2 2 3 2 13 2" xfId="8965"/>
    <cellStyle name="Saída 2 2 3 2 14" xfId="8966"/>
    <cellStyle name="Saída 2 2 3 2 2" xfId="8967"/>
    <cellStyle name="Saída 2 2 3 2 2 2" xfId="8968"/>
    <cellStyle name="Saída 2 2 3 2 3" xfId="8969"/>
    <cellStyle name="Saída 2 2 3 2 3 2" xfId="8970"/>
    <cellStyle name="Saída 2 2 3 2 4" xfId="8971"/>
    <cellStyle name="Saída 2 2 3 2 4 2" xfId="8972"/>
    <cellStyle name="Saída 2 2 3 2 5" xfId="8973"/>
    <cellStyle name="Saída 2 2 3 2 5 2" xfId="8974"/>
    <cellStyle name="Saída 2 2 3 2 6" xfId="8975"/>
    <cellStyle name="Saída 2 2 3 2 6 2" xfId="8976"/>
    <cellStyle name="Saída 2 2 3 2 7" xfId="8977"/>
    <cellStyle name="Saída 2 2 3 2 7 2" xfId="8978"/>
    <cellStyle name="Saída 2 2 3 2 8" xfId="8979"/>
    <cellStyle name="Saída 2 2 3 2 8 2" xfId="8980"/>
    <cellStyle name="Saída 2 2 3 2 9" xfId="8981"/>
    <cellStyle name="Saída 2 2 3 2 9 2" xfId="8982"/>
    <cellStyle name="Saída 2 2 3 3" xfId="8983"/>
    <cellStyle name="Saída 2 2 3 3 10" xfId="8984"/>
    <cellStyle name="Saída 2 2 3 3 10 2" xfId="8985"/>
    <cellStyle name="Saída 2 2 3 3 11" xfId="8986"/>
    <cellStyle name="Saída 2 2 3 3 11 2" xfId="8987"/>
    <cellStyle name="Saída 2 2 3 3 12" xfId="8988"/>
    <cellStyle name="Saída 2 2 3 3 12 2" xfId="8989"/>
    <cellStyle name="Saída 2 2 3 3 13" xfId="8990"/>
    <cellStyle name="Saída 2 2 3 3 13 2" xfId="8991"/>
    <cellStyle name="Saída 2 2 3 3 14" xfId="8992"/>
    <cellStyle name="Saída 2 2 3 3 2" xfId="8993"/>
    <cellStyle name="Saída 2 2 3 3 2 2" xfId="8994"/>
    <cellStyle name="Saída 2 2 3 3 3" xfId="8995"/>
    <cellStyle name="Saída 2 2 3 3 3 2" xfId="8996"/>
    <cellStyle name="Saída 2 2 3 3 4" xfId="8997"/>
    <cellStyle name="Saída 2 2 3 3 4 2" xfId="8998"/>
    <cellStyle name="Saída 2 2 3 3 5" xfId="8999"/>
    <cellStyle name="Saída 2 2 3 3 5 2" xfId="9000"/>
    <cellStyle name="Saída 2 2 3 3 6" xfId="9001"/>
    <cellStyle name="Saída 2 2 3 3 6 2" xfId="9002"/>
    <cellStyle name="Saída 2 2 3 3 7" xfId="9003"/>
    <cellStyle name="Saída 2 2 3 3 7 2" xfId="9004"/>
    <cellStyle name="Saída 2 2 3 3 8" xfId="9005"/>
    <cellStyle name="Saída 2 2 3 3 8 2" xfId="9006"/>
    <cellStyle name="Saída 2 2 3 3 9" xfId="9007"/>
    <cellStyle name="Saída 2 2 3 3 9 2" xfId="9008"/>
    <cellStyle name="Saída 2 2 3 4" xfId="9009"/>
    <cellStyle name="Saída 2 2 3 4 2" xfId="9010"/>
    <cellStyle name="Saída 2 2 3 5" xfId="9011"/>
    <cellStyle name="Saída 2 2 3 5 2" xfId="9012"/>
    <cellStyle name="Saída 2 2 3 6" xfId="9013"/>
    <cellStyle name="Saída 2 2 3 6 2" xfId="9014"/>
    <cellStyle name="Saída 2 2 3 7" xfId="9015"/>
    <cellStyle name="Saída 2 2 3 7 2" xfId="9016"/>
    <cellStyle name="Saída 2 2 3 8" xfId="9017"/>
    <cellStyle name="Saída 2 2 3 8 2" xfId="9018"/>
    <cellStyle name="Saída 2 2 3 9" xfId="9019"/>
    <cellStyle name="Saída 2 2 3 9 2" xfId="9020"/>
    <cellStyle name="Saída 2 2 4" xfId="9021"/>
    <cellStyle name="Saída 2 2 4 10" xfId="9022"/>
    <cellStyle name="Saída 2 2 4 10 2" xfId="9023"/>
    <cellStyle name="Saída 2 2 4 11" xfId="9024"/>
    <cellStyle name="Saída 2 2 4 11 2" xfId="9025"/>
    <cellStyle name="Saída 2 2 4 12" xfId="9026"/>
    <cellStyle name="Saída 2 2 4 12 2" xfId="9027"/>
    <cellStyle name="Saída 2 2 4 13" xfId="9028"/>
    <cellStyle name="Saída 2 2 4 13 2" xfId="9029"/>
    <cellStyle name="Saída 2 2 4 14" xfId="9030"/>
    <cellStyle name="Saída 2 2 4 14 2" xfId="9031"/>
    <cellStyle name="Saída 2 2 4 15" xfId="9032"/>
    <cellStyle name="Saída 2 2 4 15 2" xfId="9033"/>
    <cellStyle name="Saída 2 2 4 16" xfId="9034"/>
    <cellStyle name="Saída 2 2 4 2" xfId="9035"/>
    <cellStyle name="Saída 2 2 4 2 10" xfId="9036"/>
    <cellStyle name="Saída 2 2 4 2 10 2" xfId="9037"/>
    <cellStyle name="Saída 2 2 4 2 11" xfId="9038"/>
    <cellStyle name="Saída 2 2 4 2 11 2" xfId="9039"/>
    <cellStyle name="Saída 2 2 4 2 12" xfId="9040"/>
    <cellStyle name="Saída 2 2 4 2 12 2" xfId="9041"/>
    <cellStyle name="Saída 2 2 4 2 13" xfId="9042"/>
    <cellStyle name="Saída 2 2 4 2 13 2" xfId="9043"/>
    <cellStyle name="Saída 2 2 4 2 14" xfId="9044"/>
    <cellStyle name="Saída 2 2 4 2 2" xfId="9045"/>
    <cellStyle name="Saída 2 2 4 2 2 2" xfId="9046"/>
    <cellStyle name="Saída 2 2 4 2 3" xfId="9047"/>
    <cellStyle name="Saída 2 2 4 2 3 2" xfId="9048"/>
    <cellStyle name="Saída 2 2 4 2 4" xfId="9049"/>
    <cellStyle name="Saída 2 2 4 2 4 2" xfId="9050"/>
    <cellStyle name="Saída 2 2 4 2 5" xfId="9051"/>
    <cellStyle name="Saída 2 2 4 2 5 2" xfId="9052"/>
    <cellStyle name="Saída 2 2 4 2 6" xfId="9053"/>
    <cellStyle name="Saída 2 2 4 2 6 2" xfId="9054"/>
    <cellStyle name="Saída 2 2 4 2 7" xfId="9055"/>
    <cellStyle name="Saída 2 2 4 2 7 2" xfId="9056"/>
    <cellStyle name="Saída 2 2 4 2 8" xfId="9057"/>
    <cellStyle name="Saída 2 2 4 2 8 2" xfId="9058"/>
    <cellStyle name="Saída 2 2 4 2 9" xfId="9059"/>
    <cellStyle name="Saída 2 2 4 2 9 2" xfId="9060"/>
    <cellStyle name="Saída 2 2 4 3" xfId="9061"/>
    <cellStyle name="Saída 2 2 4 3 10" xfId="9062"/>
    <cellStyle name="Saída 2 2 4 3 10 2" xfId="9063"/>
    <cellStyle name="Saída 2 2 4 3 11" xfId="9064"/>
    <cellStyle name="Saída 2 2 4 3 11 2" xfId="9065"/>
    <cellStyle name="Saída 2 2 4 3 12" xfId="9066"/>
    <cellStyle name="Saída 2 2 4 3 12 2" xfId="9067"/>
    <cellStyle name="Saída 2 2 4 3 13" xfId="9068"/>
    <cellStyle name="Saída 2 2 4 3 13 2" xfId="9069"/>
    <cellStyle name="Saída 2 2 4 3 14" xfId="9070"/>
    <cellStyle name="Saída 2 2 4 3 2" xfId="9071"/>
    <cellStyle name="Saída 2 2 4 3 2 2" xfId="9072"/>
    <cellStyle name="Saída 2 2 4 3 3" xfId="9073"/>
    <cellStyle name="Saída 2 2 4 3 3 2" xfId="9074"/>
    <cellStyle name="Saída 2 2 4 3 4" xfId="9075"/>
    <cellStyle name="Saída 2 2 4 3 4 2" xfId="9076"/>
    <cellStyle name="Saída 2 2 4 3 5" xfId="9077"/>
    <cellStyle name="Saída 2 2 4 3 5 2" xfId="9078"/>
    <cellStyle name="Saída 2 2 4 3 6" xfId="9079"/>
    <cellStyle name="Saída 2 2 4 3 6 2" xfId="9080"/>
    <cellStyle name="Saída 2 2 4 3 7" xfId="9081"/>
    <cellStyle name="Saída 2 2 4 3 7 2" xfId="9082"/>
    <cellStyle name="Saída 2 2 4 3 8" xfId="9083"/>
    <cellStyle name="Saída 2 2 4 3 8 2" xfId="9084"/>
    <cellStyle name="Saída 2 2 4 3 9" xfId="9085"/>
    <cellStyle name="Saída 2 2 4 3 9 2" xfId="9086"/>
    <cellStyle name="Saída 2 2 4 4" xfId="9087"/>
    <cellStyle name="Saída 2 2 4 4 2" xfId="9088"/>
    <cellStyle name="Saída 2 2 4 5" xfId="9089"/>
    <cellStyle name="Saída 2 2 4 5 2" xfId="9090"/>
    <cellStyle name="Saída 2 2 4 6" xfId="9091"/>
    <cellStyle name="Saída 2 2 4 6 2" xfId="9092"/>
    <cellStyle name="Saída 2 2 4 7" xfId="9093"/>
    <cellStyle name="Saída 2 2 4 7 2" xfId="9094"/>
    <cellStyle name="Saída 2 2 4 8" xfId="9095"/>
    <cellStyle name="Saída 2 2 4 8 2" xfId="9096"/>
    <cellStyle name="Saída 2 2 4 9" xfId="9097"/>
    <cellStyle name="Saída 2 2 4 9 2" xfId="9098"/>
    <cellStyle name="Saída 2 2 5" xfId="9099"/>
    <cellStyle name="Saída 2 2 5 10" xfId="9100"/>
    <cellStyle name="Saída 2 2 5 10 2" xfId="9101"/>
    <cellStyle name="Saída 2 2 5 11" xfId="9102"/>
    <cellStyle name="Saída 2 2 5 11 2" xfId="9103"/>
    <cellStyle name="Saída 2 2 5 12" xfId="9104"/>
    <cellStyle name="Saída 2 2 5 12 2" xfId="9105"/>
    <cellStyle name="Saída 2 2 5 13" xfId="9106"/>
    <cellStyle name="Saída 2 2 5 13 2" xfId="9107"/>
    <cellStyle name="Saída 2 2 5 14" xfId="9108"/>
    <cellStyle name="Saída 2 2 5 14 2" xfId="9109"/>
    <cellStyle name="Saída 2 2 5 15" xfId="9110"/>
    <cellStyle name="Saída 2 2 5 15 2" xfId="9111"/>
    <cellStyle name="Saída 2 2 5 16" xfId="9112"/>
    <cellStyle name="Saída 2 2 5 2" xfId="9113"/>
    <cellStyle name="Saída 2 2 5 2 10" xfId="9114"/>
    <cellStyle name="Saída 2 2 5 2 10 2" xfId="9115"/>
    <cellStyle name="Saída 2 2 5 2 11" xfId="9116"/>
    <cellStyle name="Saída 2 2 5 2 11 2" xfId="9117"/>
    <cellStyle name="Saída 2 2 5 2 12" xfId="9118"/>
    <cellStyle name="Saída 2 2 5 2 12 2" xfId="9119"/>
    <cellStyle name="Saída 2 2 5 2 13" xfId="9120"/>
    <cellStyle name="Saída 2 2 5 2 13 2" xfId="9121"/>
    <cellStyle name="Saída 2 2 5 2 14" xfId="9122"/>
    <cellStyle name="Saída 2 2 5 2 2" xfId="9123"/>
    <cellStyle name="Saída 2 2 5 2 2 2" xfId="9124"/>
    <cellStyle name="Saída 2 2 5 2 3" xfId="9125"/>
    <cellStyle name="Saída 2 2 5 2 3 2" xfId="9126"/>
    <cellStyle name="Saída 2 2 5 2 4" xfId="9127"/>
    <cellStyle name="Saída 2 2 5 2 4 2" xfId="9128"/>
    <cellStyle name="Saída 2 2 5 2 5" xfId="9129"/>
    <cellStyle name="Saída 2 2 5 2 5 2" xfId="9130"/>
    <cellStyle name="Saída 2 2 5 2 6" xfId="9131"/>
    <cellStyle name="Saída 2 2 5 2 6 2" xfId="9132"/>
    <cellStyle name="Saída 2 2 5 2 7" xfId="9133"/>
    <cellStyle name="Saída 2 2 5 2 7 2" xfId="9134"/>
    <cellStyle name="Saída 2 2 5 2 8" xfId="9135"/>
    <cellStyle name="Saída 2 2 5 2 8 2" xfId="9136"/>
    <cellStyle name="Saída 2 2 5 2 9" xfId="9137"/>
    <cellStyle name="Saída 2 2 5 2 9 2" xfId="9138"/>
    <cellStyle name="Saída 2 2 5 3" xfId="9139"/>
    <cellStyle name="Saída 2 2 5 3 10" xfId="9140"/>
    <cellStyle name="Saída 2 2 5 3 10 2" xfId="9141"/>
    <cellStyle name="Saída 2 2 5 3 11" xfId="9142"/>
    <cellStyle name="Saída 2 2 5 3 11 2" xfId="9143"/>
    <cellStyle name="Saída 2 2 5 3 12" xfId="9144"/>
    <cellStyle name="Saída 2 2 5 3 12 2" xfId="9145"/>
    <cellStyle name="Saída 2 2 5 3 13" xfId="9146"/>
    <cellStyle name="Saída 2 2 5 3 13 2" xfId="9147"/>
    <cellStyle name="Saída 2 2 5 3 14" xfId="9148"/>
    <cellStyle name="Saída 2 2 5 3 2" xfId="9149"/>
    <cellStyle name="Saída 2 2 5 3 2 2" xfId="9150"/>
    <cellStyle name="Saída 2 2 5 3 3" xfId="9151"/>
    <cellStyle name="Saída 2 2 5 3 3 2" xfId="9152"/>
    <cellStyle name="Saída 2 2 5 3 4" xfId="9153"/>
    <cellStyle name="Saída 2 2 5 3 4 2" xfId="9154"/>
    <cellStyle name="Saída 2 2 5 3 5" xfId="9155"/>
    <cellStyle name="Saída 2 2 5 3 5 2" xfId="9156"/>
    <cellStyle name="Saída 2 2 5 3 6" xfId="9157"/>
    <cellStyle name="Saída 2 2 5 3 6 2" xfId="9158"/>
    <cellStyle name="Saída 2 2 5 3 7" xfId="9159"/>
    <cellStyle name="Saída 2 2 5 3 7 2" xfId="9160"/>
    <cellStyle name="Saída 2 2 5 3 8" xfId="9161"/>
    <cellStyle name="Saída 2 2 5 3 8 2" xfId="9162"/>
    <cellStyle name="Saída 2 2 5 3 9" xfId="9163"/>
    <cellStyle name="Saída 2 2 5 3 9 2" xfId="9164"/>
    <cellStyle name="Saída 2 2 5 4" xfId="9165"/>
    <cellStyle name="Saída 2 2 5 4 2" xfId="9166"/>
    <cellStyle name="Saída 2 2 5 5" xfId="9167"/>
    <cellStyle name="Saída 2 2 5 5 2" xfId="9168"/>
    <cellStyle name="Saída 2 2 5 6" xfId="9169"/>
    <cellStyle name="Saída 2 2 5 6 2" xfId="9170"/>
    <cellStyle name="Saída 2 2 5 7" xfId="9171"/>
    <cellStyle name="Saída 2 2 5 7 2" xfId="9172"/>
    <cellStyle name="Saída 2 2 5 8" xfId="9173"/>
    <cellStyle name="Saída 2 2 5 8 2" xfId="9174"/>
    <cellStyle name="Saída 2 2 5 9" xfId="9175"/>
    <cellStyle name="Saída 2 2 5 9 2" xfId="9176"/>
    <cellStyle name="Saída 2 2 6" xfId="9177"/>
    <cellStyle name="Saída 2 2 6 10" xfId="9178"/>
    <cellStyle name="Saída 2 2 6 10 2" xfId="9179"/>
    <cellStyle name="Saída 2 2 6 11" xfId="9180"/>
    <cellStyle name="Saída 2 2 6 11 2" xfId="9181"/>
    <cellStyle name="Saída 2 2 6 12" xfId="9182"/>
    <cellStyle name="Saída 2 2 6 12 2" xfId="9183"/>
    <cellStyle name="Saída 2 2 6 13" xfId="9184"/>
    <cellStyle name="Saída 2 2 6 13 2" xfId="9185"/>
    <cellStyle name="Saída 2 2 6 14" xfId="9186"/>
    <cellStyle name="Saída 2 2 6 2" xfId="9187"/>
    <cellStyle name="Saída 2 2 6 2 2" xfId="9188"/>
    <cellStyle name="Saída 2 2 6 3" xfId="9189"/>
    <cellStyle name="Saída 2 2 6 3 2" xfId="9190"/>
    <cellStyle name="Saída 2 2 6 4" xfId="9191"/>
    <cellStyle name="Saída 2 2 6 4 2" xfId="9192"/>
    <cellStyle name="Saída 2 2 6 5" xfId="9193"/>
    <cellStyle name="Saída 2 2 6 5 2" xfId="9194"/>
    <cellStyle name="Saída 2 2 6 6" xfId="9195"/>
    <cellStyle name="Saída 2 2 6 6 2" xfId="9196"/>
    <cellStyle name="Saída 2 2 6 7" xfId="9197"/>
    <cellStyle name="Saída 2 2 6 7 2" xfId="9198"/>
    <cellStyle name="Saída 2 2 6 8" xfId="9199"/>
    <cellStyle name="Saída 2 2 6 8 2" xfId="9200"/>
    <cellStyle name="Saída 2 2 6 9" xfId="9201"/>
    <cellStyle name="Saída 2 2 6 9 2" xfId="9202"/>
    <cellStyle name="Saída 2 2 7" xfId="9203"/>
    <cellStyle name="Saída 2 2 7 10" xfId="9204"/>
    <cellStyle name="Saída 2 2 7 10 2" xfId="9205"/>
    <cellStyle name="Saída 2 2 7 11" xfId="9206"/>
    <cellStyle name="Saída 2 2 7 11 2" xfId="9207"/>
    <cellStyle name="Saída 2 2 7 12" xfId="9208"/>
    <cellStyle name="Saída 2 2 7 12 2" xfId="9209"/>
    <cellStyle name="Saída 2 2 7 13" xfId="9210"/>
    <cellStyle name="Saída 2 2 7 13 2" xfId="9211"/>
    <cellStyle name="Saída 2 2 7 14" xfId="9212"/>
    <cellStyle name="Saída 2 2 7 2" xfId="9213"/>
    <cellStyle name="Saída 2 2 7 2 2" xfId="9214"/>
    <cellStyle name="Saída 2 2 7 3" xfId="9215"/>
    <cellStyle name="Saída 2 2 7 3 2" xfId="9216"/>
    <cellStyle name="Saída 2 2 7 4" xfId="9217"/>
    <cellStyle name="Saída 2 2 7 4 2" xfId="9218"/>
    <cellStyle name="Saída 2 2 7 5" xfId="9219"/>
    <cellStyle name="Saída 2 2 7 5 2" xfId="9220"/>
    <cellStyle name="Saída 2 2 7 6" xfId="9221"/>
    <cellStyle name="Saída 2 2 7 6 2" xfId="9222"/>
    <cellStyle name="Saída 2 2 7 7" xfId="9223"/>
    <cellStyle name="Saída 2 2 7 7 2" xfId="9224"/>
    <cellStyle name="Saída 2 2 7 8" xfId="9225"/>
    <cellStyle name="Saída 2 2 7 8 2" xfId="9226"/>
    <cellStyle name="Saída 2 2 7 9" xfId="9227"/>
    <cellStyle name="Saída 2 2 7 9 2" xfId="9228"/>
    <cellStyle name="Saída 2 2 8" xfId="9229"/>
    <cellStyle name="Saída 2 2 8 2" xfId="9230"/>
    <cellStyle name="Saída 2 2 9" xfId="9231"/>
    <cellStyle name="Saída 2 2 9 2" xfId="9232"/>
    <cellStyle name="Saída 2 20" xfId="9233"/>
    <cellStyle name="Saída 2 20 2" xfId="9234"/>
    <cellStyle name="Saída 2 21" xfId="9235"/>
    <cellStyle name="Saída 2 21 2" xfId="9236"/>
    <cellStyle name="Saída 2 22" xfId="9237"/>
    <cellStyle name="Saída 2 3" xfId="9238"/>
    <cellStyle name="Saída 2 3 10" xfId="9239"/>
    <cellStyle name="Saída 2 3 10 2" xfId="9240"/>
    <cellStyle name="Saída 2 3 11" xfId="9241"/>
    <cellStyle name="Saída 2 3 11 2" xfId="9242"/>
    <cellStyle name="Saída 2 3 12" xfId="9243"/>
    <cellStyle name="Saída 2 3 12 2" xfId="9244"/>
    <cellStyle name="Saída 2 3 13" xfId="9245"/>
    <cellStyle name="Saída 2 3 13 2" xfId="9246"/>
    <cellStyle name="Saída 2 3 14" xfId="9247"/>
    <cellStyle name="Saída 2 3 14 2" xfId="9248"/>
    <cellStyle name="Saída 2 3 15" xfId="9249"/>
    <cellStyle name="Saída 2 3 15 2" xfId="9250"/>
    <cellStyle name="Saída 2 3 16" xfId="9251"/>
    <cellStyle name="Saída 2 3 16 2" xfId="9252"/>
    <cellStyle name="Saída 2 3 17" xfId="9253"/>
    <cellStyle name="Saída 2 3 17 2" xfId="9254"/>
    <cellStyle name="Saída 2 3 18" xfId="9255"/>
    <cellStyle name="Saída 2 3 18 2" xfId="9256"/>
    <cellStyle name="Saída 2 3 19" xfId="9257"/>
    <cellStyle name="Saída 2 3 19 2" xfId="9258"/>
    <cellStyle name="Saída 2 3 2" xfId="9259"/>
    <cellStyle name="Saída 2 3 2 10" xfId="9260"/>
    <cellStyle name="Saída 2 3 2 10 2" xfId="9261"/>
    <cellStyle name="Saída 2 3 2 11" xfId="9262"/>
    <cellStyle name="Saída 2 3 2 11 2" xfId="9263"/>
    <cellStyle name="Saída 2 3 2 12" xfId="9264"/>
    <cellStyle name="Saída 2 3 2 12 2" xfId="9265"/>
    <cellStyle name="Saída 2 3 2 13" xfId="9266"/>
    <cellStyle name="Saída 2 3 2 13 2" xfId="9267"/>
    <cellStyle name="Saída 2 3 2 14" xfId="9268"/>
    <cellStyle name="Saída 2 3 2 14 2" xfId="9269"/>
    <cellStyle name="Saída 2 3 2 15" xfId="9270"/>
    <cellStyle name="Saída 2 3 2 15 2" xfId="9271"/>
    <cellStyle name="Saída 2 3 2 16" xfId="9272"/>
    <cellStyle name="Saída 2 3 2 2" xfId="9273"/>
    <cellStyle name="Saída 2 3 2 2 10" xfId="9274"/>
    <cellStyle name="Saída 2 3 2 2 10 2" xfId="9275"/>
    <cellStyle name="Saída 2 3 2 2 11" xfId="9276"/>
    <cellStyle name="Saída 2 3 2 2 11 2" xfId="9277"/>
    <cellStyle name="Saída 2 3 2 2 12" xfId="9278"/>
    <cellStyle name="Saída 2 3 2 2 12 2" xfId="9279"/>
    <cellStyle name="Saída 2 3 2 2 13" xfId="9280"/>
    <cellStyle name="Saída 2 3 2 2 13 2" xfId="9281"/>
    <cellStyle name="Saída 2 3 2 2 14" xfId="9282"/>
    <cellStyle name="Saída 2 3 2 2 2" xfId="9283"/>
    <cellStyle name="Saída 2 3 2 2 2 2" xfId="9284"/>
    <cellStyle name="Saída 2 3 2 2 3" xfId="9285"/>
    <cellStyle name="Saída 2 3 2 2 3 2" xfId="9286"/>
    <cellStyle name="Saída 2 3 2 2 4" xfId="9287"/>
    <cellStyle name="Saída 2 3 2 2 4 2" xfId="9288"/>
    <cellStyle name="Saída 2 3 2 2 5" xfId="9289"/>
    <cellStyle name="Saída 2 3 2 2 5 2" xfId="9290"/>
    <cellStyle name="Saída 2 3 2 2 6" xfId="9291"/>
    <cellStyle name="Saída 2 3 2 2 6 2" xfId="9292"/>
    <cellStyle name="Saída 2 3 2 2 7" xfId="9293"/>
    <cellStyle name="Saída 2 3 2 2 7 2" xfId="9294"/>
    <cellStyle name="Saída 2 3 2 2 8" xfId="9295"/>
    <cellStyle name="Saída 2 3 2 2 8 2" xfId="9296"/>
    <cellStyle name="Saída 2 3 2 2 9" xfId="9297"/>
    <cellStyle name="Saída 2 3 2 2 9 2" xfId="9298"/>
    <cellStyle name="Saída 2 3 2 3" xfId="9299"/>
    <cellStyle name="Saída 2 3 2 3 10" xfId="9300"/>
    <cellStyle name="Saída 2 3 2 3 10 2" xfId="9301"/>
    <cellStyle name="Saída 2 3 2 3 11" xfId="9302"/>
    <cellStyle name="Saída 2 3 2 3 11 2" xfId="9303"/>
    <cellStyle name="Saída 2 3 2 3 12" xfId="9304"/>
    <cellStyle name="Saída 2 3 2 3 12 2" xfId="9305"/>
    <cellStyle name="Saída 2 3 2 3 13" xfId="9306"/>
    <cellStyle name="Saída 2 3 2 3 13 2" xfId="9307"/>
    <cellStyle name="Saída 2 3 2 3 14" xfId="9308"/>
    <cellStyle name="Saída 2 3 2 3 2" xfId="9309"/>
    <cellStyle name="Saída 2 3 2 3 2 2" xfId="9310"/>
    <cellStyle name="Saída 2 3 2 3 3" xfId="9311"/>
    <cellStyle name="Saída 2 3 2 3 3 2" xfId="9312"/>
    <cellStyle name="Saída 2 3 2 3 4" xfId="9313"/>
    <cellStyle name="Saída 2 3 2 3 4 2" xfId="9314"/>
    <cellStyle name="Saída 2 3 2 3 5" xfId="9315"/>
    <cellStyle name="Saída 2 3 2 3 5 2" xfId="9316"/>
    <cellStyle name="Saída 2 3 2 3 6" xfId="9317"/>
    <cellStyle name="Saída 2 3 2 3 6 2" xfId="9318"/>
    <cellStyle name="Saída 2 3 2 3 7" xfId="9319"/>
    <cellStyle name="Saída 2 3 2 3 7 2" xfId="9320"/>
    <cellStyle name="Saída 2 3 2 3 8" xfId="9321"/>
    <cellStyle name="Saída 2 3 2 3 8 2" xfId="9322"/>
    <cellStyle name="Saída 2 3 2 3 9" xfId="9323"/>
    <cellStyle name="Saída 2 3 2 3 9 2" xfId="9324"/>
    <cellStyle name="Saída 2 3 2 4" xfId="9325"/>
    <cellStyle name="Saída 2 3 2 4 2" xfId="9326"/>
    <cellStyle name="Saída 2 3 2 5" xfId="9327"/>
    <cellStyle name="Saída 2 3 2 5 2" xfId="9328"/>
    <cellStyle name="Saída 2 3 2 6" xfId="9329"/>
    <cellStyle name="Saída 2 3 2 6 2" xfId="9330"/>
    <cellStyle name="Saída 2 3 2 7" xfId="9331"/>
    <cellStyle name="Saída 2 3 2 7 2" xfId="9332"/>
    <cellStyle name="Saída 2 3 2 8" xfId="9333"/>
    <cellStyle name="Saída 2 3 2 8 2" xfId="9334"/>
    <cellStyle name="Saída 2 3 2 9" xfId="9335"/>
    <cellStyle name="Saída 2 3 2 9 2" xfId="9336"/>
    <cellStyle name="Saída 2 3 20" xfId="9337"/>
    <cellStyle name="Saída 2 3 3" xfId="9338"/>
    <cellStyle name="Saída 2 3 3 10" xfId="9339"/>
    <cellStyle name="Saída 2 3 3 10 2" xfId="9340"/>
    <cellStyle name="Saída 2 3 3 11" xfId="9341"/>
    <cellStyle name="Saída 2 3 3 11 2" xfId="9342"/>
    <cellStyle name="Saída 2 3 3 12" xfId="9343"/>
    <cellStyle name="Saída 2 3 3 12 2" xfId="9344"/>
    <cellStyle name="Saída 2 3 3 13" xfId="9345"/>
    <cellStyle name="Saída 2 3 3 13 2" xfId="9346"/>
    <cellStyle name="Saída 2 3 3 14" xfId="9347"/>
    <cellStyle name="Saída 2 3 3 14 2" xfId="9348"/>
    <cellStyle name="Saída 2 3 3 15" xfId="9349"/>
    <cellStyle name="Saída 2 3 3 15 2" xfId="9350"/>
    <cellStyle name="Saída 2 3 3 16" xfId="9351"/>
    <cellStyle name="Saída 2 3 3 2" xfId="9352"/>
    <cellStyle name="Saída 2 3 3 2 10" xfId="9353"/>
    <cellStyle name="Saída 2 3 3 2 10 2" xfId="9354"/>
    <cellStyle name="Saída 2 3 3 2 11" xfId="9355"/>
    <cellStyle name="Saída 2 3 3 2 11 2" xfId="9356"/>
    <cellStyle name="Saída 2 3 3 2 12" xfId="9357"/>
    <cellStyle name="Saída 2 3 3 2 12 2" xfId="9358"/>
    <cellStyle name="Saída 2 3 3 2 13" xfId="9359"/>
    <cellStyle name="Saída 2 3 3 2 13 2" xfId="9360"/>
    <cellStyle name="Saída 2 3 3 2 14" xfId="9361"/>
    <cellStyle name="Saída 2 3 3 2 2" xfId="9362"/>
    <cellStyle name="Saída 2 3 3 2 2 2" xfId="9363"/>
    <cellStyle name="Saída 2 3 3 2 3" xfId="9364"/>
    <cellStyle name="Saída 2 3 3 2 3 2" xfId="9365"/>
    <cellStyle name="Saída 2 3 3 2 4" xfId="9366"/>
    <cellStyle name="Saída 2 3 3 2 4 2" xfId="9367"/>
    <cellStyle name="Saída 2 3 3 2 5" xfId="9368"/>
    <cellStyle name="Saída 2 3 3 2 5 2" xfId="9369"/>
    <cellStyle name="Saída 2 3 3 2 6" xfId="9370"/>
    <cellStyle name="Saída 2 3 3 2 6 2" xfId="9371"/>
    <cellStyle name="Saída 2 3 3 2 7" xfId="9372"/>
    <cellStyle name="Saída 2 3 3 2 7 2" xfId="9373"/>
    <cellStyle name="Saída 2 3 3 2 8" xfId="9374"/>
    <cellStyle name="Saída 2 3 3 2 8 2" xfId="9375"/>
    <cellStyle name="Saída 2 3 3 2 9" xfId="9376"/>
    <cellStyle name="Saída 2 3 3 2 9 2" xfId="9377"/>
    <cellStyle name="Saída 2 3 3 3" xfId="9378"/>
    <cellStyle name="Saída 2 3 3 3 10" xfId="9379"/>
    <cellStyle name="Saída 2 3 3 3 10 2" xfId="9380"/>
    <cellStyle name="Saída 2 3 3 3 11" xfId="9381"/>
    <cellStyle name="Saída 2 3 3 3 11 2" xfId="9382"/>
    <cellStyle name="Saída 2 3 3 3 12" xfId="9383"/>
    <cellStyle name="Saída 2 3 3 3 12 2" xfId="9384"/>
    <cellStyle name="Saída 2 3 3 3 13" xfId="9385"/>
    <cellStyle name="Saída 2 3 3 3 13 2" xfId="9386"/>
    <cellStyle name="Saída 2 3 3 3 14" xfId="9387"/>
    <cellStyle name="Saída 2 3 3 3 2" xfId="9388"/>
    <cellStyle name="Saída 2 3 3 3 2 2" xfId="9389"/>
    <cellStyle name="Saída 2 3 3 3 3" xfId="9390"/>
    <cellStyle name="Saída 2 3 3 3 3 2" xfId="9391"/>
    <cellStyle name="Saída 2 3 3 3 4" xfId="9392"/>
    <cellStyle name="Saída 2 3 3 3 4 2" xfId="9393"/>
    <cellStyle name="Saída 2 3 3 3 5" xfId="9394"/>
    <cellStyle name="Saída 2 3 3 3 5 2" xfId="9395"/>
    <cellStyle name="Saída 2 3 3 3 6" xfId="9396"/>
    <cellStyle name="Saída 2 3 3 3 6 2" xfId="9397"/>
    <cellStyle name="Saída 2 3 3 3 7" xfId="9398"/>
    <cellStyle name="Saída 2 3 3 3 7 2" xfId="9399"/>
    <cellStyle name="Saída 2 3 3 3 8" xfId="9400"/>
    <cellStyle name="Saída 2 3 3 3 8 2" xfId="9401"/>
    <cellStyle name="Saída 2 3 3 3 9" xfId="9402"/>
    <cellStyle name="Saída 2 3 3 3 9 2" xfId="9403"/>
    <cellStyle name="Saída 2 3 3 4" xfId="9404"/>
    <cellStyle name="Saída 2 3 3 4 2" xfId="9405"/>
    <cellStyle name="Saída 2 3 3 5" xfId="9406"/>
    <cellStyle name="Saída 2 3 3 5 2" xfId="9407"/>
    <cellStyle name="Saída 2 3 3 6" xfId="9408"/>
    <cellStyle name="Saída 2 3 3 6 2" xfId="9409"/>
    <cellStyle name="Saída 2 3 3 7" xfId="9410"/>
    <cellStyle name="Saída 2 3 3 7 2" xfId="9411"/>
    <cellStyle name="Saída 2 3 3 8" xfId="9412"/>
    <cellStyle name="Saída 2 3 3 8 2" xfId="9413"/>
    <cellStyle name="Saída 2 3 3 9" xfId="9414"/>
    <cellStyle name="Saída 2 3 3 9 2" xfId="9415"/>
    <cellStyle name="Saída 2 3 4" xfId="9416"/>
    <cellStyle name="Saída 2 3 4 10" xfId="9417"/>
    <cellStyle name="Saída 2 3 4 10 2" xfId="9418"/>
    <cellStyle name="Saída 2 3 4 11" xfId="9419"/>
    <cellStyle name="Saída 2 3 4 11 2" xfId="9420"/>
    <cellStyle name="Saída 2 3 4 12" xfId="9421"/>
    <cellStyle name="Saída 2 3 4 12 2" xfId="9422"/>
    <cellStyle name="Saída 2 3 4 13" xfId="9423"/>
    <cellStyle name="Saída 2 3 4 13 2" xfId="9424"/>
    <cellStyle name="Saída 2 3 4 14" xfId="9425"/>
    <cellStyle name="Saída 2 3 4 14 2" xfId="9426"/>
    <cellStyle name="Saída 2 3 4 15" xfId="9427"/>
    <cellStyle name="Saída 2 3 4 15 2" xfId="9428"/>
    <cellStyle name="Saída 2 3 4 16" xfId="9429"/>
    <cellStyle name="Saída 2 3 4 2" xfId="9430"/>
    <cellStyle name="Saída 2 3 4 2 10" xfId="9431"/>
    <cellStyle name="Saída 2 3 4 2 10 2" xfId="9432"/>
    <cellStyle name="Saída 2 3 4 2 11" xfId="9433"/>
    <cellStyle name="Saída 2 3 4 2 11 2" xfId="9434"/>
    <cellStyle name="Saída 2 3 4 2 12" xfId="9435"/>
    <cellStyle name="Saída 2 3 4 2 12 2" xfId="9436"/>
    <cellStyle name="Saída 2 3 4 2 13" xfId="9437"/>
    <cellStyle name="Saída 2 3 4 2 13 2" xfId="9438"/>
    <cellStyle name="Saída 2 3 4 2 14" xfId="9439"/>
    <cellStyle name="Saída 2 3 4 2 2" xfId="9440"/>
    <cellStyle name="Saída 2 3 4 2 2 2" xfId="9441"/>
    <cellStyle name="Saída 2 3 4 2 3" xfId="9442"/>
    <cellStyle name="Saída 2 3 4 2 3 2" xfId="9443"/>
    <cellStyle name="Saída 2 3 4 2 4" xfId="9444"/>
    <cellStyle name="Saída 2 3 4 2 4 2" xfId="9445"/>
    <cellStyle name="Saída 2 3 4 2 5" xfId="9446"/>
    <cellStyle name="Saída 2 3 4 2 5 2" xfId="9447"/>
    <cellStyle name="Saída 2 3 4 2 6" xfId="9448"/>
    <cellStyle name="Saída 2 3 4 2 6 2" xfId="9449"/>
    <cellStyle name="Saída 2 3 4 2 7" xfId="9450"/>
    <cellStyle name="Saída 2 3 4 2 7 2" xfId="9451"/>
    <cellStyle name="Saída 2 3 4 2 8" xfId="9452"/>
    <cellStyle name="Saída 2 3 4 2 8 2" xfId="9453"/>
    <cellStyle name="Saída 2 3 4 2 9" xfId="9454"/>
    <cellStyle name="Saída 2 3 4 2 9 2" xfId="9455"/>
    <cellStyle name="Saída 2 3 4 3" xfId="9456"/>
    <cellStyle name="Saída 2 3 4 3 10" xfId="9457"/>
    <cellStyle name="Saída 2 3 4 3 10 2" xfId="9458"/>
    <cellStyle name="Saída 2 3 4 3 11" xfId="9459"/>
    <cellStyle name="Saída 2 3 4 3 11 2" xfId="9460"/>
    <cellStyle name="Saída 2 3 4 3 12" xfId="9461"/>
    <cellStyle name="Saída 2 3 4 3 12 2" xfId="9462"/>
    <cellStyle name="Saída 2 3 4 3 13" xfId="9463"/>
    <cellStyle name="Saída 2 3 4 3 13 2" xfId="9464"/>
    <cellStyle name="Saída 2 3 4 3 14" xfId="9465"/>
    <cellStyle name="Saída 2 3 4 3 2" xfId="9466"/>
    <cellStyle name="Saída 2 3 4 3 2 2" xfId="9467"/>
    <cellStyle name="Saída 2 3 4 3 3" xfId="9468"/>
    <cellStyle name="Saída 2 3 4 3 3 2" xfId="9469"/>
    <cellStyle name="Saída 2 3 4 3 4" xfId="9470"/>
    <cellStyle name="Saída 2 3 4 3 4 2" xfId="9471"/>
    <cellStyle name="Saída 2 3 4 3 5" xfId="9472"/>
    <cellStyle name="Saída 2 3 4 3 5 2" xfId="9473"/>
    <cellStyle name="Saída 2 3 4 3 6" xfId="9474"/>
    <cellStyle name="Saída 2 3 4 3 6 2" xfId="9475"/>
    <cellStyle name="Saída 2 3 4 3 7" xfId="9476"/>
    <cellStyle name="Saída 2 3 4 3 7 2" xfId="9477"/>
    <cellStyle name="Saída 2 3 4 3 8" xfId="9478"/>
    <cellStyle name="Saída 2 3 4 3 8 2" xfId="9479"/>
    <cellStyle name="Saída 2 3 4 3 9" xfId="9480"/>
    <cellStyle name="Saída 2 3 4 3 9 2" xfId="9481"/>
    <cellStyle name="Saída 2 3 4 4" xfId="9482"/>
    <cellStyle name="Saída 2 3 4 4 2" xfId="9483"/>
    <cellStyle name="Saída 2 3 4 5" xfId="9484"/>
    <cellStyle name="Saída 2 3 4 5 2" xfId="9485"/>
    <cellStyle name="Saída 2 3 4 6" xfId="9486"/>
    <cellStyle name="Saída 2 3 4 6 2" xfId="9487"/>
    <cellStyle name="Saída 2 3 4 7" xfId="9488"/>
    <cellStyle name="Saída 2 3 4 7 2" xfId="9489"/>
    <cellStyle name="Saída 2 3 4 8" xfId="9490"/>
    <cellStyle name="Saída 2 3 4 8 2" xfId="9491"/>
    <cellStyle name="Saída 2 3 4 9" xfId="9492"/>
    <cellStyle name="Saída 2 3 4 9 2" xfId="9493"/>
    <cellStyle name="Saída 2 3 5" xfId="9494"/>
    <cellStyle name="Saída 2 3 5 10" xfId="9495"/>
    <cellStyle name="Saída 2 3 5 10 2" xfId="9496"/>
    <cellStyle name="Saída 2 3 5 11" xfId="9497"/>
    <cellStyle name="Saída 2 3 5 11 2" xfId="9498"/>
    <cellStyle name="Saída 2 3 5 12" xfId="9499"/>
    <cellStyle name="Saída 2 3 5 12 2" xfId="9500"/>
    <cellStyle name="Saída 2 3 5 13" xfId="9501"/>
    <cellStyle name="Saída 2 3 5 13 2" xfId="9502"/>
    <cellStyle name="Saída 2 3 5 14" xfId="9503"/>
    <cellStyle name="Saída 2 3 5 14 2" xfId="9504"/>
    <cellStyle name="Saída 2 3 5 15" xfId="9505"/>
    <cellStyle name="Saída 2 3 5 15 2" xfId="9506"/>
    <cellStyle name="Saída 2 3 5 16" xfId="9507"/>
    <cellStyle name="Saída 2 3 5 2" xfId="9508"/>
    <cellStyle name="Saída 2 3 5 2 10" xfId="9509"/>
    <cellStyle name="Saída 2 3 5 2 10 2" xfId="9510"/>
    <cellStyle name="Saída 2 3 5 2 11" xfId="9511"/>
    <cellStyle name="Saída 2 3 5 2 11 2" xfId="9512"/>
    <cellStyle name="Saída 2 3 5 2 12" xfId="9513"/>
    <cellStyle name="Saída 2 3 5 2 12 2" xfId="9514"/>
    <cellStyle name="Saída 2 3 5 2 13" xfId="9515"/>
    <cellStyle name="Saída 2 3 5 2 13 2" xfId="9516"/>
    <cellStyle name="Saída 2 3 5 2 14" xfId="9517"/>
    <cellStyle name="Saída 2 3 5 2 2" xfId="9518"/>
    <cellStyle name="Saída 2 3 5 2 2 2" xfId="9519"/>
    <cellStyle name="Saída 2 3 5 2 3" xfId="9520"/>
    <cellStyle name="Saída 2 3 5 2 3 2" xfId="9521"/>
    <cellStyle name="Saída 2 3 5 2 4" xfId="9522"/>
    <cellStyle name="Saída 2 3 5 2 4 2" xfId="9523"/>
    <cellStyle name="Saída 2 3 5 2 5" xfId="9524"/>
    <cellStyle name="Saída 2 3 5 2 5 2" xfId="9525"/>
    <cellStyle name="Saída 2 3 5 2 6" xfId="9526"/>
    <cellStyle name="Saída 2 3 5 2 6 2" xfId="9527"/>
    <cellStyle name="Saída 2 3 5 2 7" xfId="9528"/>
    <cellStyle name="Saída 2 3 5 2 7 2" xfId="9529"/>
    <cellStyle name="Saída 2 3 5 2 8" xfId="9530"/>
    <cellStyle name="Saída 2 3 5 2 8 2" xfId="9531"/>
    <cellStyle name="Saída 2 3 5 2 9" xfId="9532"/>
    <cellStyle name="Saída 2 3 5 2 9 2" xfId="9533"/>
    <cellStyle name="Saída 2 3 5 3" xfId="9534"/>
    <cellStyle name="Saída 2 3 5 3 10" xfId="9535"/>
    <cellStyle name="Saída 2 3 5 3 10 2" xfId="9536"/>
    <cellStyle name="Saída 2 3 5 3 11" xfId="9537"/>
    <cellStyle name="Saída 2 3 5 3 11 2" xfId="9538"/>
    <cellStyle name="Saída 2 3 5 3 12" xfId="9539"/>
    <cellStyle name="Saída 2 3 5 3 12 2" xfId="9540"/>
    <cellStyle name="Saída 2 3 5 3 13" xfId="9541"/>
    <cellStyle name="Saída 2 3 5 3 13 2" xfId="9542"/>
    <cellStyle name="Saída 2 3 5 3 14" xfId="9543"/>
    <cellStyle name="Saída 2 3 5 3 2" xfId="9544"/>
    <cellStyle name="Saída 2 3 5 3 2 2" xfId="9545"/>
    <cellStyle name="Saída 2 3 5 3 3" xfId="9546"/>
    <cellStyle name="Saída 2 3 5 3 3 2" xfId="9547"/>
    <cellStyle name="Saída 2 3 5 3 4" xfId="9548"/>
    <cellStyle name="Saída 2 3 5 3 4 2" xfId="9549"/>
    <cellStyle name="Saída 2 3 5 3 5" xfId="9550"/>
    <cellStyle name="Saída 2 3 5 3 5 2" xfId="9551"/>
    <cellStyle name="Saída 2 3 5 3 6" xfId="9552"/>
    <cellStyle name="Saída 2 3 5 3 6 2" xfId="9553"/>
    <cellStyle name="Saída 2 3 5 3 7" xfId="9554"/>
    <cellStyle name="Saída 2 3 5 3 7 2" xfId="9555"/>
    <cellStyle name="Saída 2 3 5 3 8" xfId="9556"/>
    <cellStyle name="Saída 2 3 5 3 8 2" xfId="9557"/>
    <cellStyle name="Saída 2 3 5 3 9" xfId="9558"/>
    <cellStyle name="Saída 2 3 5 3 9 2" xfId="9559"/>
    <cellStyle name="Saída 2 3 5 4" xfId="9560"/>
    <cellStyle name="Saída 2 3 5 4 2" xfId="9561"/>
    <cellStyle name="Saída 2 3 5 5" xfId="9562"/>
    <cellStyle name="Saída 2 3 5 5 2" xfId="9563"/>
    <cellStyle name="Saída 2 3 5 6" xfId="9564"/>
    <cellStyle name="Saída 2 3 5 6 2" xfId="9565"/>
    <cellStyle name="Saída 2 3 5 7" xfId="9566"/>
    <cellStyle name="Saída 2 3 5 7 2" xfId="9567"/>
    <cellStyle name="Saída 2 3 5 8" xfId="9568"/>
    <cellStyle name="Saída 2 3 5 8 2" xfId="9569"/>
    <cellStyle name="Saída 2 3 5 9" xfId="9570"/>
    <cellStyle name="Saída 2 3 5 9 2" xfId="9571"/>
    <cellStyle name="Saída 2 3 6" xfId="9572"/>
    <cellStyle name="Saída 2 3 6 10" xfId="9573"/>
    <cellStyle name="Saída 2 3 6 10 2" xfId="9574"/>
    <cellStyle name="Saída 2 3 6 11" xfId="9575"/>
    <cellStyle name="Saída 2 3 6 11 2" xfId="9576"/>
    <cellStyle name="Saída 2 3 6 12" xfId="9577"/>
    <cellStyle name="Saída 2 3 6 12 2" xfId="9578"/>
    <cellStyle name="Saída 2 3 6 13" xfId="9579"/>
    <cellStyle name="Saída 2 3 6 13 2" xfId="9580"/>
    <cellStyle name="Saída 2 3 6 14" xfId="9581"/>
    <cellStyle name="Saída 2 3 6 2" xfId="9582"/>
    <cellStyle name="Saída 2 3 6 2 2" xfId="9583"/>
    <cellStyle name="Saída 2 3 6 3" xfId="9584"/>
    <cellStyle name="Saída 2 3 6 3 2" xfId="9585"/>
    <cellStyle name="Saída 2 3 6 4" xfId="9586"/>
    <cellStyle name="Saída 2 3 6 4 2" xfId="9587"/>
    <cellStyle name="Saída 2 3 6 5" xfId="9588"/>
    <cellStyle name="Saída 2 3 6 5 2" xfId="9589"/>
    <cellStyle name="Saída 2 3 6 6" xfId="9590"/>
    <cellStyle name="Saída 2 3 6 6 2" xfId="9591"/>
    <cellStyle name="Saída 2 3 6 7" xfId="9592"/>
    <cellStyle name="Saída 2 3 6 7 2" xfId="9593"/>
    <cellStyle name="Saída 2 3 6 8" xfId="9594"/>
    <cellStyle name="Saída 2 3 6 8 2" xfId="9595"/>
    <cellStyle name="Saída 2 3 6 9" xfId="9596"/>
    <cellStyle name="Saída 2 3 6 9 2" xfId="9597"/>
    <cellStyle name="Saída 2 3 7" xfId="9598"/>
    <cellStyle name="Saída 2 3 7 10" xfId="9599"/>
    <cellStyle name="Saída 2 3 7 10 2" xfId="9600"/>
    <cellStyle name="Saída 2 3 7 11" xfId="9601"/>
    <cellStyle name="Saída 2 3 7 11 2" xfId="9602"/>
    <cellStyle name="Saída 2 3 7 12" xfId="9603"/>
    <cellStyle name="Saída 2 3 7 12 2" xfId="9604"/>
    <cellStyle name="Saída 2 3 7 13" xfId="9605"/>
    <cellStyle name="Saída 2 3 7 13 2" xfId="9606"/>
    <cellStyle name="Saída 2 3 7 14" xfId="9607"/>
    <cellStyle name="Saída 2 3 7 2" xfId="9608"/>
    <cellStyle name="Saída 2 3 7 2 2" xfId="9609"/>
    <cellStyle name="Saída 2 3 7 3" xfId="9610"/>
    <cellStyle name="Saída 2 3 7 3 2" xfId="9611"/>
    <cellStyle name="Saída 2 3 7 4" xfId="9612"/>
    <cellStyle name="Saída 2 3 7 4 2" xfId="9613"/>
    <cellStyle name="Saída 2 3 7 5" xfId="9614"/>
    <cellStyle name="Saída 2 3 7 5 2" xfId="9615"/>
    <cellStyle name="Saída 2 3 7 6" xfId="9616"/>
    <cellStyle name="Saída 2 3 7 6 2" xfId="9617"/>
    <cellStyle name="Saída 2 3 7 7" xfId="9618"/>
    <cellStyle name="Saída 2 3 7 7 2" xfId="9619"/>
    <cellStyle name="Saída 2 3 7 8" xfId="9620"/>
    <cellStyle name="Saída 2 3 7 8 2" xfId="9621"/>
    <cellStyle name="Saída 2 3 7 9" xfId="9622"/>
    <cellStyle name="Saída 2 3 7 9 2" xfId="9623"/>
    <cellStyle name="Saída 2 3 8" xfId="9624"/>
    <cellStyle name="Saída 2 3 8 2" xfId="9625"/>
    <cellStyle name="Saída 2 3 9" xfId="9626"/>
    <cellStyle name="Saída 2 3 9 2" xfId="9627"/>
    <cellStyle name="Saída 2 4" xfId="9628"/>
    <cellStyle name="Saída 2 4 10" xfId="9629"/>
    <cellStyle name="Saída 2 4 10 2" xfId="9630"/>
    <cellStyle name="Saída 2 4 11" xfId="9631"/>
    <cellStyle name="Saída 2 4 11 2" xfId="9632"/>
    <cellStyle name="Saída 2 4 12" xfId="9633"/>
    <cellStyle name="Saída 2 4 12 2" xfId="9634"/>
    <cellStyle name="Saída 2 4 13" xfId="9635"/>
    <cellStyle name="Saída 2 4 13 2" xfId="9636"/>
    <cellStyle name="Saída 2 4 14" xfId="9637"/>
    <cellStyle name="Saída 2 4 14 2" xfId="9638"/>
    <cellStyle name="Saída 2 4 15" xfId="9639"/>
    <cellStyle name="Saída 2 4 15 2" xfId="9640"/>
    <cellStyle name="Saída 2 4 16" xfId="9641"/>
    <cellStyle name="Saída 2 4 16 2" xfId="9642"/>
    <cellStyle name="Saída 2 4 17" xfId="9643"/>
    <cellStyle name="Saída 2 4 17 2" xfId="9644"/>
    <cellStyle name="Saída 2 4 18" xfId="9645"/>
    <cellStyle name="Saída 2 4 18 2" xfId="9646"/>
    <cellStyle name="Saída 2 4 19" xfId="9647"/>
    <cellStyle name="Saída 2 4 19 2" xfId="9648"/>
    <cellStyle name="Saída 2 4 2" xfId="9649"/>
    <cellStyle name="Saída 2 4 2 10" xfId="9650"/>
    <cellStyle name="Saída 2 4 2 10 2" xfId="9651"/>
    <cellStyle name="Saída 2 4 2 11" xfId="9652"/>
    <cellStyle name="Saída 2 4 2 11 2" xfId="9653"/>
    <cellStyle name="Saída 2 4 2 12" xfId="9654"/>
    <cellStyle name="Saída 2 4 2 12 2" xfId="9655"/>
    <cellStyle name="Saída 2 4 2 13" xfId="9656"/>
    <cellStyle name="Saída 2 4 2 13 2" xfId="9657"/>
    <cellStyle name="Saída 2 4 2 14" xfId="9658"/>
    <cellStyle name="Saída 2 4 2 14 2" xfId="9659"/>
    <cellStyle name="Saída 2 4 2 15" xfId="9660"/>
    <cellStyle name="Saída 2 4 2 15 2" xfId="9661"/>
    <cellStyle name="Saída 2 4 2 16" xfId="9662"/>
    <cellStyle name="Saída 2 4 2 2" xfId="9663"/>
    <cellStyle name="Saída 2 4 2 2 10" xfId="9664"/>
    <cellStyle name="Saída 2 4 2 2 10 2" xfId="9665"/>
    <cellStyle name="Saída 2 4 2 2 11" xfId="9666"/>
    <cellStyle name="Saída 2 4 2 2 11 2" xfId="9667"/>
    <cellStyle name="Saída 2 4 2 2 12" xfId="9668"/>
    <cellStyle name="Saída 2 4 2 2 12 2" xfId="9669"/>
    <cellStyle name="Saída 2 4 2 2 13" xfId="9670"/>
    <cellStyle name="Saída 2 4 2 2 13 2" xfId="9671"/>
    <cellStyle name="Saída 2 4 2 2 14" xfId="9672"/>
    <cellStyle name="Saída 2 4 2 2 2" xfId="9673"/>
    <cellStyle name="Saída 2 4 2 2 2 2" xfId="9674"/>
    <cellStyle name="Saída 2 4 2 2 3" xfId="9675"/>
    <cellStyle name="Saída 2 4 2 2 3 2" xfId="9676"/>
    <cellStyle name="Saída 2 4 2 2 4" xfId="9677"/>
    <cellStyle name="Saída 2 4 2 2 4 2" xfId="9678"/>
    <cellStyle name="Saída 2 4 2 2 5" xfId="9679"/>
    <cellStyle name="Saída 2 4 2 2 5 2" xfId="9680"/>
    <cellStyle name="Saída 2 4 2 2 6" xfId="9681"/>
    <cellStyle name="Saída 2 4 2 2 6 2" xfId="9682"/>
    <cellStyle name="Saída 2 4 2 2 7" xfId="9683"/>
    <cellStyle name="Saída 2 4 2 2 7 2" xfId="9684"/>
    <cellStyle name="Saída 2 4 2 2 8" xfId="9685"/>
    <cellStyle name="Saída 2 4 2 2 8 2" xfId="9686"/>
    <cellStyle name="Saída 2 4 2 2 9" xfId="9687"/>
    <cellStyle name="Saída 2 4 2 2 9 2" xfId="9688"/>
    <cellStyle name="Saída 2 4 2 3" xfId="9689"/>
    <cellStyle name="Saída 2 4 2 3 10" xfId="9690"/>
    <cellStyle name="Saída 2 4 2 3 10 2" xfId="9691"/>
    <cellStyle name="Saída 2 4 2 3 11" xfId="9692"/>
    <cellStyle name="Saída 2 4 2 3 11 2" xfId="9693"/>
    <cellStyle name="Saída 2 4 2 3 12" xfId="9694"/>
    <cellStyle name="Saída 2 4 2 3 12 2" xfId="9695"/>
    <cellStyle name="Saída 2 4 2 3 13" xfId="9696"/>
    <cellStyle name="Saída 2 4 2 3 13 2" xfId="9697"/>
    <cellStyle name="Saída 2 4 2 3 14" xfId="9698"/>
    <cellStyle name="Saída 2 4 2 3 2" xfId="9699"/>
    <cellStyle name="Saída 2 4 2 3 2 2" xfId="9700"/>
    <cellStyle name="Saída 2 4 2 3 3" xfId="9701"/>
    <cellStyle name="Saída 2 4 2 3 3 2" xfId="9702"/>
    <cellStyle name="Saída 2 4 2 3 4" xfId="9703"/>
    <cellStyle name="Saída 2 4 2 3 4 2" xfId="9704"/>
    <cellStyle name="Saída 2 4 2 3 5" xfId="9705"/>
    <cellStyle name="Saída 2 4 2 3 5 2" xfId="9706"/>
    <cellStyle name="Saída 2 4 2 3 6" xfId="9707"/>
    <cellStyle name="Saída 2 4 2 3 6 2" xfId="9708"/>
    <cellStyle name="Saída 2 4 2 3 7" xfId="9709"/>
    <cellStyle name="Saída 2 4 2 3 7 2" xfId="9710"/>
    <cellStyle name="Saída 2 4 2 3 8" xfId="9711"/>
    <cellStyle name="Saída 2 4 2 3 8 2" xfId="9712"/>
    <cellStyle name="Saída 2 4 2 3 9" xfId="9713"/>
    <cellStyle name="Saída 2 4 2 3 9 2" xfId="9714"/>
    <cellStyle name="Saída 2 4 2 4" xfId="9715"/>
    <cellStyle name="Saída 2 4 2 4 2" xfId="9716"/>
    <cellStyle name="Saída 2 4 2 5" xfId="9717"/>
    <cellStyle name="Saída 2 4 2 5 2" xfId="9718"/>
    <cellStyle name="Saída 2 4 2 6" xfId="9719"/>
    <cellStyle name="Saída 2 4 2 6 2" xfId="9720"/>
    <cellStyle name="Saída 2 4 2 7" xfId="9721"/>
    <cellStyle name="Saída 2 4 2 7 2" xfId="9722"/>
    <cellStyle name="Saída 2 4 2 8" xfId="9723"/>
    <cellStyle name="Saída 2 4 2 8 2" xfId="9724"/>
    <cellStyle name="Saída 2 4 2 9" xfId="9725"/>
    <cellStyle name="Saída 2 4 2 9 2" xfId="9726"/>
    <cellStyle name="Saída 2 4 20" xfId="9727"/>
    <cellStyle name="Saída 2 4 3" xfId="9728"/>
    <cellStyle name="Saída 2 4 3 10" xfId="9729"/>
    <cellStyle name="Saída 2 4 3 10 2" xfId="9730"/>
    <cellStyle name="Saída 2 4 3 11" xfId="9731"/>
    <cellStyle name="Saída 2 4 3 11 2" xfId="9732"/>
    <cellStyle name="Saída 2 4 3 12" xfId="9733"/>
    <cellStyle name="Saída 2 4 3 12 2" xfId="9734"/>
    <cellStyle name="Saída 2 4 3 13" xfId="9735"/>
    <cellStyle name="Saída 2 4 3 13 2" xfId="9736"/>
    <cellStyle name="Saída 2 4 3 14" xfId="9737"/>
    <cellStyle name="Saída 2 4 3 14 2" xfId="9738"/>
    <cellStyle name="Saída 2 4 3 15" xfId="9739"/>
    <cellStyle name="Saída 2 4 3 15 2" xfId="9740"/>
    <cellStyle name="Saída 2 4 3 16" xfId="9741"/>
    <cellStyle name="Saída 2 4 3 2" xfId="9742"/>
    <cellStyle name="Saída 2 4 3 2 10" xfId="9743"/>
    <cellStyle name="Saída 2 4 3 2 10 2" xfId="9744"/>
    <cellStyle name="Saída 2 4 3 2 11" xfId="9745"/>
    <cellStyle name="Saída 2 4 3 2 11 2" xfId="9746"/>
    <cellStyle name="Saída 2 4 3 2 12" xfId="9747"/>
    <cellStyle name="Saída 2 4 3 2 12 2" xfId="9748"/>
    <cellStyle name="Saída 2 4 3 2 13" xfId="9749"/>
    <cellStyle name="Saída 2 4 3 2 13 2" xfId="9750"/>
    <cellStyle name="Saída 2 4 3 2 14" xfId="9751"/>
    <cellStyle name="Saída 2 4 3 2 2" xfId="9752"/>
    <cellStyle name="Saída 2 4 3 2 2 2" xfId="9753"/>
    <cellStyle name="Saída 2 4 3 2 3" xfId="9754"/>
    <cellStyle name="Saída 2 4 3 2 3 2" xfId="9755"/>
    <cellStyle name="Saída 2 4 3 2 4" xfId="9756"/>
    <cellStyle name="Saída 2 4 3 2 4 2" xfId="9757"/>
    <cellStyle name="Saída 2 4 3 2 5" xfId="9758"/>
    <cellStyle name="Saída 2 4 3 2 5 2" xfId="9759"/>
    <cellStyle name="Saída 2 4 3 2 6" xfId="9760"/>
    <cellStyle name="Saída 2 4 3 2 6 2" xfId="9761"/>
    <cellStyle name="Saída 2 4 3 2 7" xfId="9762"/>
    <cellStyle name="Saída 2 4 3 2 7 2" xfId="9763"/>
    <cellStyle name="Saída 2 4 3 2 8" xfId="9764"/>
    <cellStyle name="Saída 2 4 3 2 8 2" xfId="9765"/>
    <cellStyle name="Saída 2 4 3 2 9" xfId="9766"/>
    <cellStyle name="Saída 2 4 3 2 9 2" xfId="9767"/>
    <cellStyle name="Saída 2 4 3 3" xfId="9768"/>
    <cellStyle name="Saída 2 4 3 3 10" xfId="9769"/>
    <cellStyle name="Saída 2 4 3 3 10 2" xfId="9770"/>
    <cellStyle name="Saída 2 4 3 3 11" xfId="9771"/>
    <cellStyle name="Saída 2 4 3 3 11 2" xfId="9772"/>
    <cellStyle name="Saída 2 4 3 3 12" xfId="9773"/>
    <cellStyle name="Saída 2 4 3 3 12 2" xfId="9774"/>
    <cellStyle name="Saída 2 4 3 3 13" xfId="9775"/>
    <cellStyle name="Saída 2 4 3 3 13 2" xfId="9776"/>
    <cellStyle name="Saída 2 4 3 3 14" xfId="9777"/>
    <cellStyle name="Saída 2 4 3 3 2" xfId="9778"/>
    <cellStyle name="Saída 2 4 3 3 2 2" xfId="9779"/>
    <cellStyle name="Saída 2 4 3 3 3" xfId="9780"/>
    <cellStyle name="Saída 2 4 3 3 3 2" xfId="9781"/>
    <cellStyle name="Saída 2 4 3 3 4" xfId="9782"/>
    <cellStyle name="Saída 2 4 3 3 4 2" xfId="9783"/>
    <cellStyle name="Saída 2 4 3 3 5" xfId="9784"/>
    <cellStyle name="Saída 2 4 3 3 5 2" xfId="9785"/>
    <cellStyle name="Saída 2 4 3 3 6" xfId="9786"/>
    <cellStyle name="Saída 2 4 3 3 6 2" xfId="9787"/>
    <cellStyle name="Saída 2 4 3 3 7" xfId="9788"/>
    <cellStyle name="Saída 2 4 3 3 7 2" xfId="9789"/>
    <cellStyle name="Saída 2 4 3 3 8" xfId="9790"/>
    <cellStyle name="Saída 2 4 3 3 8 2" xfId="9791"/>
    <cellStyle name="Saída 2 4 3 3 9" xfId="9792"/>
    <cellStyle name="Saída 2 4 3 3 9 2" xfId="9793"/>
    <cellStyle name="Saída 2 4 3 4" xfId="9794"/>
    <cellStyle name="Saída 2 4 3 4 2" xfId="9795"/>
    <cellStyle name="Saída 2 4 3 5" xfId="9796"/>
    <cellStyle name="Saída 2 4 3 5 2" xfId="9797"/>
    <cellStyle name="Saída 2 4 3 6" xfId="9798"/>
    <cellStyle name="Saída 2 4 3 6 2" xfId="9799"/>
    <cellStyle name="Saída 2 4 3 7" xfId="9800"/>
    <cellStyle name="Saída 2 4 3 7 2" xfId="9801"/>
    <cellStyle name="Saída 2 4 3 8" xfId="9802"/>
    <cellStyle name="Saída 2 4 3 8 2" xfId="9803"/>
    <cellStyle name="Saída 2 4 3 9" xfId="9804"/>
    <cellStyle name="Saída 2 4 3 9 2" xfId="9805"/>
    <cellStyle name="Saída 2 4 4" xfId="9806"/>
    <cellStyle name="Saída 2 4 4 10" xfId="9807"/>
    <cellStyle name="Saída 2 4 4 10 2" xfId="9808"/>
    <cellStyle name="Saída 2 4 4 11" xfId="9809"/>
    <cellStyle name="Saída 2 4 4 11 2" xfId="9810"/>
    <cellStyle name="Saída 2 4 4 12" xfId="9811"/>
    <cellStyle name="Saída 2 4 4 12 2" xfId="9812"/>
    <cellStyle name="Saída 2 4 4 13" xfId="9813"/>
    <cellStyle name="Saída 2 4 4 13 2" xfId="9814"/>
    <cellStyle name="Saída 2 4 4 14" xfId="9815"/>
    <cellStyle name="Saída 2 4 4 14 2" xfId="9816"/>
    <cellStyle name="Saída 2 4 4 15" xfId="9817"/>
    <cellStyle name="Saída 2 4 4 15 2" xfId="9818"/>
    <cellStyle name="Saída 2 4 4 16" xfId="9819"/>
    <cellStyle name="Saída 2 4 4 2" xfId="9820"/>
    <cellStyle name="Saída 2 4 4 2 10" xfId="9821"/>
    <cellStyle name="Saída 2 4 4 2 10 2" xfId="9822"/>
    <cellStyle name="Saída 2 4 4 2 11" xfId="9823"/>
    <cellStyle name="Saída 2 4 4 2 11 2" xfId="9824"/>
    <cellStyle name="Saída 2 4 4 2 12" xfId="9825"/>
    <cellStyle name="Saída 2 4 4 2 12 2" xfId="9826"/>
    <cellStyle name="Saída 2 4 4 2 13" xfId="9827"/>
    <cellStyle name="Saída 2 4 4 2 13 2" xfId="9828"/>
    <cellStyle name="Saída 2 4 4 2 14" xfId="9829"/>
    <cellStyle name="Saída 2 4 4 2 2" xfId="9830"/>
    <cellStyle name="Saída 2 4 4 2 2 2" xfId="9831"/>
    <cellStyle name="Saída 2 4 4 2 3" xfId="9832"/>
    <cellStyle name="Saída 2 4 4 2 3 2" xfId="9833"/>
    <cellStyle name="Saída 2 4 4 2 4" xfId="9834"/>
    <cellStyle name="Saída 2 4 4 2 4 2" xfId="9835"/>
    <cellStyle name="Saída 2 4 4 2 5" xfId="9836"/>
    <cellStyle name="Saída 2 4 4 2 5 2" xfId="9837"/>
    <cellStyle name="Saída 2 4 4 2 6" xfId="9838"/>
    <cellStyle name="Saída 2 4 4 2 6 2" xfId="9839"/>
    <cellStyle name="Saída 2 4 4 2 7" xfId="9840"/>
    <cellStyle name="Saída 2 4 4 2 7 2" xfId="9841"/>
    <cellStyle name="Saída 2 4 4 2 8" xfId="9842"/>
    <cellStyle name="Saída 2 4 4 2 8 2" xfId="9843"/>
    <cellStyle name="Saída 2 4 4 2 9" xfId="9844"/>
    <cellStyle name="Saída 2 4 4 2 9 2" xfId="9845"/>
    <cellStyle name="Saída 2 4 4 3" xfId="9846"/>
    <cellStyle name="Saída 2 4 4 3 10" xfId="9847"/>
    <cellStyle name="Saída 2 4 4 3 10 2" xfId="9848"/>
    <cellStyle name="Saída 2 4 4 3 11" xfId="9849"/>
    <cellStyle name="Saída 2 4 4 3 11 2" xfId="9850"/>
    <cellStyle name="Saída 2 4 4 3 12" xfId="9851"/>
    <cellStyle name="Saída 2 4 4 3 12 2" xfId="9852"/>
    <cellStyle name="Saída 2 4 4 3 13" xfId="9853"/>
    <cellStyle name="Saída 2 4 4 3 13 2" xfId="9854"/>
    <cellStyle name="Saída 2 4 4 3 14" xfId="9855"/>
    <cellStyle name="Saída 2 4 4 3 2" xfId="9856"/>
    <cellStyle name="Saída 2 4 4 3 2 2" xfId="9857"/>
    <cellStyle name="Saída 2 4 4 3 3" xfId="9858"/>
    <cellStyle name="Saída 2 4 4 3 3 2" xfId="9859"/>
    <cellStyle name="Saída 2 4 4 3 4" xfId="9860"/>
    <cellStyle name="Saída 2 4 4 3 4 2" xfId="9861"/>
    <cellStyle name="Saída 2 4 4 3 5" xfId="9862"/>
    <cellStyle name="Saída 2 4 4 3 5 2" xfId="9863"/>
    <cellStyle name="Saída 2 4 4 3 6" xfId="9864"/>
    <cellStyle name="Saída 2 4 4 3 6 2" xfId="9865"/>
    <cellStyle name="Saída 2 4 4 3 7" xfId="9866"/>
    <cellStyle name="Saída 2 4 4 3 7 2" xfId="9867"/>
    <cellStyle name="Saída 2 4 4 3 8" xfId="9868"/>
    <cellStyle name="Saída 2 4 4 3 8 2" xfId="9869"/>
    <cellStyle name="Saída 2 4 4 3 9" xfId="9870"/>
    <cellStyle name="Saída 2 4 4 3 9 2" xfId="9871"/>
    <cellStyle name="Saída 2 4 4 4" xfId="9872"/>
    <cellStyle name="Saída 2 4 4 4 2" xfId="9873"/>
    <cellStyle name="Saída 2 4 4 5" xfId="9874"/>
    <cellStyle name="Saída 2 4 4 5 2" xfId="9875"/>
    <cellStyle name="Saída 2 4 4 6" xfId="9876"/>
    <cellStyle name="Saída 2 4 4 6 2" xfId="9877"/>
    <cellStyle name="Saída 2 4 4 7" xfId="9878"/>
    <cellStyle name="Saída 2 4 4 7 2" xfId="9879"/>
    <cellStyle name="Saída 2 4 4 8" xfId="9880"/>
    <cellStyle name="Saída 2 4 4 8 2" xfId="9881"/>
    <cellStyle name="Saída 2 4 4 9" xfId="9882"/>
    <cellStyle name="Saída 2 4 4 9 2" xfId="9883"/>
    <cellStyle name="Saída 2 4 5" xfId="9884"/>
    <cellStyle name="Saída 2 4 5 10" xfId="9885"/>
    <cellStyle name="Saída 2 4 5 10 2" xfId="9886"/>
    <cellStyle name="Saída 2 4 5 11" xfId="9887"/>
    <cellStyle name="Saída 2 4 5 11 2" xfId="9888"/>
    <cellStyle name="Saída 2 4 5 12" xfId="9889"/>
    <cellStyle name="Saída 2 4 5 12 2" xfId="9890"/>
    <cellStyle name="Saída 2 4 5 13" xfId="9891"/>
    <cellStyle name="Saída 2 4 5 13 2" xfId="9892"/>
    <cellStyle name="Saída 2 4 5 14" xfId="9893"/>
    <cellStyle name="Saída 2 4 5 14 2" xfId="9894"/>
    <cellStyle name="Saída 2 4 5 15" xfId="9895"/>
    <cellStyle name="Saída 2 4 5 15 2" xfId="9896"/>
    <cellStyle name="Saída 2 4 5 16" xfId="9897"/>
    <cellStyle name="Saída 2 4 5 2" xfId="9898"/>
    <cellStyle name="Saída 2 4 5 2 10" xfId="9899"/>
    <cellStyle name="Saída 2 4 5 2 10 2" xfId="9900"/>
    <cellStyle name="Saída 2 4 5 2 11" xfId="9901"/>
    <cellStyle name="Saída 2 4 5 2 11 2" xfId="9902"/>
    <cellStyle name="Saída 2 4 5 2 12" xfId="9903"/>
    <cellStyle name="Saída 2 4 5 2 12 2" xfId="9904"/>
    <cellStyle name="Saída 2 4 5 2 13" xfId="9905"/>
    <cellStyle name="Saída 2 4 5 2 13 2" xfId="9906"/>
    <cellStyle name="Saída 2 4 5 2 14" xfId="9907"/>
    <cellStyle name="Saída 2 4 5 2 2" xfId="9908"/>
    <cellStyle name="Saída 2 4 5 2 2 2" xfId="9909"/>
    <cellStyle name="Saída 2 4 5 2 3" xfId="9910"/>
    <cellStyle name="Saída 2 4 5 2 3 2" xfId="9911"/>
    <cellStyle name="Saída 2 4 5 2 4" xfId="9912"/>
    <cellStyle name="Saída 2 4 5 2 4 2" xfId="9913"/>
    <cellStyle name="Saída 2 4 5 2 5" xfId="9914"/>
    <cellStyle name="Saída 2 4 5 2 5 2" xfId="9915"/>
    <cellStyle name="Saída 2 4 5 2 6" xfId="9916"/>
    <cellStyle name="Saída 2 4 5 2 6 2" xfId="9917"/>
    <cellStyle name="Saída 2 4 5 2 7" xfId="9918"/>
    <cellStyle name="Saída 2 4 5 2 7 2" xfId="9919"/>
    <cellStyle name="Saída 2 4 5 2 8" xfId="9920"/>
    <cellStyle name="Saída 2 4 5 2 8 2" xfId="9921"/>
    <cellStyle name="Saída 2 4 5 2 9" xfId="9922"/>
    <cellStyle name="Saída 2 4 5 2 9 2" xfId="9923"/>
    <cellStyle name="Saída 2 4 5 3" xfId="9924"/>
    <cellStyle name="Saída 2 4 5 3 10" xfId="9925"/>
    <cellStyle name="Saída 2 4 5 3 10 2" xfId="9926"/>
    <cellStyle name="Saída 2 4 5 3 11" xfId="9927"/>
    <cellStyle name="Saída 2 4 5 3 11 2" xfId="9928"/>
    <cellStyle name="Saída 2 4 5 3 12" xfId="9929"/>
    <cellStyle name="Saída 2 4 5 3 12 2" xfId="9930"/>
    <cellStyle name="Saída 2 4 5 3 13" xfId="9931"/>
    <cellStyle name="Saída 2 4 5 3 13 2" xfId="9932"/>
    <cellStyle name="Saída 2 4 5 3 14" xfId="9933"/>
    <cellStyle name="Saída 2 4 5 3 2" xfId="9934"/>
    <cellStyle name="Saída 2 4 5 3 2 2" xfId="9935"/>
    <cellStyle name="Saída 2 4 5 3 3" xfId="9936"/>
    <cellStyle name="Saída 2 4 5 3 3 2" xfId="9937"/>
    <cellStyle name="Saída 2 4 5 3 4" xfId="9938"/>
    <cellStyle name="Saída 2 4 5 3 4 2" xfId="9939"/>
    <cellStyle name="Saída 2 4 5 3 5" xfId="9940"/>
    <cellStyle name="Saída 2 4 5 3 5 2" xfId="9941"/>
    <cellStyle name="Saída 2 4 5 3 6" xfId="9942"/>
    <cellStyle name="Saída 2 4 5 3 6 2" xfId="9943"/>
    <cellStyle name="Saída 2 4 5 3 7" xfId="9944"/>
    <cellStyle name="Saída 2 4 5 3 7 2" xfId="9945"/>
    <cellStyle name="Saída 2 4 5 3 8" xfId="9946"/>
    <cellStyle name="Saída 2 4 5 3 8 2" xfId="9947"/>
    <cellStyle name="Saída 2 4 5 3 9" xfId="9948"/>
    <cellStyle name="Saída 2 4 5 3 9 2" xfId="9949"/>
    <cellStyle name="Saída 2 4 5 4" xfId="9950"/>
    <cellStyle name="Saída 2 4 5 4 2" xfId="9951"/>
    <cellStyle name="Saída 2 4 5 5" xfId="9952"/>
    <cellStyle name="Saída 2 4 5 5 2" xfId="9953"/>
    <cellStyle name="Saída 2 4 5 6" xfId="9954"/>
    <cellStyle name="Saída 2 4 5 6 2" xfId="9955"/>
    <cellStyle name="Saída 2 4 5 7" xfId="9956"/>
    <cellStyle name="Saída 2 4 5 7 2" xfId="9957"/>
    <cellStyle name="Saída 2 4 5 8" xfId="9958"/>
    <cellStyle name="Saída 2 4 5 8 2" xfId="9959"/>
    <cellStyle name="Saída 2 4 5 9" xfId="9960"/>
    <cellStyle name="Saída 2 4 5 9 2" xfId="9961"/>
    <cellStyle name="Saída 2 4 6" xfId="9962"/>
    <cellStyle name="Saída 2 4 6 10" xfId="9963"/>
    <cellStyle name="Saída 2 4 6 10 2" xfId="9964"/>
    <cellStyle name="Saída 2 4 6 11" xfId="9965"/>
    <cellStyle name="Saída 2 4 6 11 2" xfId="9966"/>
    <cellStyle name="Saída 2 4 6 12" xfId="9967"/>
    <cellStyle name="Saída 2 4 6 12 2" xfId="9968"/>
    <cellStyle name="Saída 2 4 6 13" xfId="9969"/>
    <cellStyle name="Saída 2 4 6 13 2" xfId="9970"/>
    <cellStyle name="Saída 2 4 6 14" xfId="9971"/>
    <cellStyle name="Saída 2 4 6 2" xfId="9972"/>
    <cellStyle name="Saída 2 4 6 2 2" xfId="9973"/>
    <cellStyle name="Saída 2 4 6 3" xfId="9974"/>
    <cellStyle name="Saída 2 4 6 3 2" xfId="9975"/>
    <cellStyle name="Saída 2 4 6 4" xfId="9976"/>
    <cellStyle name="Saída 2 4 6 4 2" xfId="9977"/>
    <cellStyle name="Saída 2 4 6 5" xfId="9978"/>
    <cellStyle name="Saída 2 4 6 5 2" xfId="9979"/>
    <cellStyle name="Saída 2 4 6 6" xfId="9980"/>
    <cellStyle name="Saída 2 4 6 6 2" xfId="9981"/>
    <cellStyle name="Saída 2 4 6 7" xfId="9982"/>
    <cellStyle name="Saída 2 4 6 7 2" xfId="9983"/>
    <cellStyle name="Saída 2 4 6 8" xfId="9984"/>
    <cellStyle name="Saída 2 4 6 8 2" xfId="9985"/>
    <cellStyle name="Saída 2 4 6 9" xfId="9986"/>
    <cellStyle name="Saída 2 4 6 9 2" xfId="9987"/>
    <cellStyle name="Saída 2 4 7" xfId="9988"/>
    <cellStyle name="Saída 2 4 7 10" xfId="9989"/>
    <cellStyle name="Saída 2 4 7 10 2" xfId="9990"/>
    <cellStyle name="Saída 2 4 7 11" xfId="9991"/>
    <cellStyle name="Saída 2 4 7 11 2" xfId="9992"/>
    <cellStyle name="Saída 2 4 7 12" xfId="9993"/>
    <cellStyle name="Saída 2 4 7 12 2" xfId="9994"/>
    <cellStyle name="Saída 2 4 7 13" xfId="9995"/>
    <cellStyle name="Saída 2 4 7 13 2" xfId="9996"/>
    <cellStyle name="Saída 2 4 7 14" xfId="9997"/>
    <cellStyle name="Saída 2 4 7 2" xfId="9998"/>
    <cellStyle name="Saída 2 4 7 2 2" xfId="9999"/>
    <cellStyle name="Saída 2 4 7 3" xfId="10000"/>
    <cellStyle name="Saída 2 4 7 3 2" xfId="10001"/>
    <cellStyle name="Saída 2 4 7 4" xfId="10002"/>
    <cellStyle name="Saída 2 4 7 4 2" xfId="10003"/>
    <cellStyle name="Saída 2 4 7 5" xfId="10004"/>
    <cellStyle name="Saída 2 4 7 5 2" xfId="10005"/>
    <cellStyle name="Saída 2 4 7 6" xfId="10006"/>
    <cellStyle name="Saída 2 4 7 6 2" xfId="10007"/>
    <cellStyle name="Saída 2 4 7 7" xfId="10008"/>
    <cellStyle name="Saída 2 4 7 7 2" xfId="10009"/>
    <cellStyle name="Saída 2 4 7 8" xfId="10010"/>
    <cellStyle name="Saída 2 4 7 8 2" xfId="10011"/>
    <cellStyle name="Saída 2 4 7 9" xfId="10012"/>
    <cellStyle name="Saída 2 4 7 9 2" xfId="10013"/>
    <cellStyle name="Saída 2 4 8" xfId="10014"/>
    <cellStyle name="Saída 2 4 8 2" xfId="10015"/>
    <cellStyle name="Saída 2 4 9" xfId="10016"/>
    <cellStyle name="Saída 2 4 9 2" xfId="10017"/>
    <cellStyle name="Saída 2 5" xfId="10018"/>
    <cellStyle name="Saída 2 5 10" xfId="10019"/>
    <cellStyle name="Saída 2 5 10 2" xfId="10020"/>
    <cellStyle name="Saída 2 5 11" xfId="10021"/>
    <cellStyle name="Saída 2 5 11 2" xfId="10022"/>
    <cellStyle name="Saída 2 5 12" xfId="10023"/>
    <cellStyle name="Saída 2 5 12 2" xfId="10024"/>
    <cellStyle name="Saída 2 5 13" xfId="10025"/>
    <cellStyle name="Saída 2 5 13 2" xfId="10026"/>
    <cellStyle name="Saída 2 5 14" xfId="10027"/>
    <cellStyle name="Saída 2 5 14 2" xfId="10028"/>
    <cellStyle name="Saída 2 5 15" xfId="10029"/>
    <cellStyle name="Saída 2 5 15 2" xfId="10030"/>
    <cellStyle name="Saída 2 5 16" xfId="10031"/>
    <cellStyle name="Saída 2 5 16 2" xfId="10032"/>
    <cellStyle name="Saída 2 5 17" xfId="10033"/>
    <cellStyle name="Saída 2 5 17 2" xfId="10034"/>
    <cellStyle name="Saída 2 5 18" xfId="10035"/>
    <cellStyle name="Saída 2 5 18 2" xfId="10036"/>
    <cellStyle name="Saída 2 5 19" xfId="10037"/>
    <cellStyle name="Saída 2 5 19 2" xfId="10038"/>
    <cellStyle name="Saída 2 5 2" xfId="10039"/>
    <cellStyle name="Saída 2 5 2 10" xfId="10040"/>
    <cellStyle name="Saída 2 5 2 10 2" xfId="10041"/>
    <cellStyle name="Saída 2 5 2 11" xfId="10042"/>
    <cellStyle name="Saída 2 5 2 11 2" xfId="10043"/>
    <cellStyle name="Saída 2 5 2 12" xfId="10044"/>
    <cellStyle name="Saída 2 5 2 12 2" xfId="10045"/>
    <cellStyle name="Saída 2 5 2 13" xfId="10046"/>
    <cellStyle name="Saída 2 5 2 13 2" xfId="10047"/>
    <cellStyle name="Saída 2 5 2 14" xfId="10048"/>
    <cellStyle name="Saída 2 5 2 14 2" xfId="10049"/>
    <cellStyle name="Saída 2 5 2 15" xfId="10050"/>
    <cellStyle name="Saída 2 5 2 15 2" xfId="10051"/>
    <cellStyle name="Saída 2 5 2 16" xfId="10052"/>
    <cellStyle name="Saída 2 5 2 2" xfId="10053"/>
    <cellStyle name="Saída 2 5 2 2 10" xfId="10054"/>
    <cellStyle name="Saída 2 5 2 2 10 2" xfId="10055"/>
    <cellStyle name="Saída 2 5 2 2 11" xfId="10056"/>
    <cellStyle name="Saída 2 5 2 2 11 2" xfId="10057"/>
    <cellStyle name="Saída 2 5 2 2 12" xfId="10058"/>
    <cellStyle name="Saída 2 5 2 2 12 2" xfId="10059"/>
    <cellStyle name="Saída 2 5 2 2 13" xfId="10060"/>
    <cellStyle name="Saída 2 5 2 2 13 2" xfId="10061"/>
    <cellStyle name="Saída 2 5 2 2 14" xfId="10062"/>
    <cellStyle name="Saída 2 5 2 2 2" xfId="10063"/>
    <cellStyle name="Saída 2 5 2 2 2 2" xfId="10064"/>
    <cellStyle name="Saída 2 5 2 2 3" xfId="10065"/>
    <cellStyle name="Saída 2 5 2 2 3 2" xfId="10066"/>
    <cellStyle name="Saída 2 5 2 2 4" xfId="10067"/>
    <cellStyle name="Saída 2 5 2 2 4 2" xfId="10068"/>
    <cellStyle name="Saída 2 5 2 2 5" xfId="10069"/>
    <cellStyle name="Saída 2 5 2 2 5 2" xfId="10070"/>
    <cellStyle name="Saída 2 5 2 2 6" xfId="10071"/>
    <cellStyle name="Saída 2 5 2 2 6 2" xfId="10072"/>
    <cellStyle name="Saída 2 5 2 2 7" xfId="10073"/>
    <cellStyle name="Saída 2 5 2 2 7 2" xfId="10074"/>
    <cellStyle name="Saída 2 5 2 2 8" xfId="10075"/>
    <cellStyle name="Saída 2 5 2 2 8 2" xfId="10076"/>
    <cellStyle name="Saída 2 5 2 2 9" xfId="10077"/>
    <cellStyle name="Saída 2 5 2 2 9 2" xfId="10078"/>
    <cellStyle name="Saída 2 5 2 3" xfId="10079"/>
    <cellStyle name="Saída 2 5 2 3 10" xfId="10080"/>
    <cellStyle name="Saída 2 5 2 3 10 2" xfId="10081"/>
    <cellStyle name="Saída 2 5 2 3 11" xfId="10082"/>
    <cellStyle name="Saída 2 5 2 3 11 2" xfId="10083"/>
    <cellStyle name="Saída 2 5 2 3 12" xfId="10084"/>
    <cellStyle name="Saída 2 5 2 3 12 2" xfId="10085"/>
    <cellStyle name="Saída 2 5 2 3 13" xfId="10086"/>
    <cellStyle name="Saída 2 5 2 3 13 2" xfId="10087"/>
    <cellStyle name="Saída 2 5 2 3 14" xfId="10088"/>
    <cellStyle name="Saída 2 5 2 3 2" xfId="10089"/>
    <cellStyle name="Saída 2 5 2 3 2 2" xfId="10090"/>
    <cellStyle name="Saída 2 5 2 3 3" xfId="10091"/>
    <cellStyle name="Saída 2 5 2 3 3 2" xfId="10092"/>
    <cellStyle name="Saída 2 5 2 3 4" xfId="10093"/>
    <cellStyle name="Saída 2 5 2 3 4 2" xfId="10094"/>
    <cellStyle name="Saída 2 5 2 3 5" xfId="10095"/>
    <cellStyle name="Saída 2 5 2 3 5 2" xfId="10096"/>
    <cellStyle name="Saída 2 5 2 3 6" xfId="10097"/>
    <cellStyle name="Saída 2 5 2 3 6 2" xfId="10098"/>
    <cellStyle name="Saída 2 5 2 3 7" xfId="10099"/>
    <cellStyle name="Saída 2 5 2 3 7 2" xfId="10100"/>
    <cellStyle name="Saída 2 5 2 3 8" xfId="10101"/>
    <cellStyle name="Saída 2 5 2 3 8 2" xfId="10102"/>
    <cellStyle name="Saída 2 5 2 3 9" xfId="10103"/>
    <cellStyle name="Saída 2 5 2 3 9 2" xfId="10104"/>
    <cellStyle name="Saída 2 5 2 4" xfId="10105"/>
    <cellStyle name="Saída 2 5 2 4 2" xfId="10106"/>
    <cellStyle name="Saída 2 5 2 5" xfId="10107"/>
    <cellStyle name="Saída 2 5 2 5 2" xfId="10108"/>
    <cellStyle name="Saída 2 5 2 6" xfId="10109"/>
    <cellStyle name="Saída 2 5 2 6 2" xfId="10110"/>
    <cellStyle name="Saída 2 5 2 7" xfId="10111"/>
    <cellStyle name="Saída 2 5 2 7 2" xfId="10112"/>
    <cellStyle name="Saída 2 5 2 8" xfId="10113"/>
    <cellStyle name="Saída 2 5 2 8 2" xfId="10114"/>
    <cellStyle name="Saída 2 5 2 9" xfId="10115"/>
    <cellStyle name="Saída 2 5 2 9 2" xfId="10116"/>
    <cellStyle name="Saída 2 5 20" xfId="10117"/>
    <cellStyle name="Saída 2 5 3" xfId="10118"/>
    <cellStyle name="Saída 2 5 3 10" xfId="10119"/>
    <cellStyle name="Saída 2 5 3 10 2" xfId="10120"/>
    <cellStyle name="Saída 2 5 3 11" xfId="10121"/>
    <cellStyle name="Saída 2 5 3 11 2" xfId="10122"/>
    <cellStyle name="Saída 2 5 3 12" xfId="10123"/>
    <cellStyle name="Saída 2 5 3 12 2" xfId="10124"/>
    <cellStyle name="Saída 2 5 3 13" xfId="10125"/>
    <cellStyle name="Saída 2 5 3 13 2" xfId="10126"/>
    <cellStyle name="Saída 2 5 3 14" xfId="10127"/>
    <cellStyle name="Saída 2 5 3 14 2" xfId="10128"/>
    <cellStyle name="Saída 2 5 3 15" xfId="10129"/>
    <cellStyle name="Saída 2 5 3 15 2" xfId="10130"/>
    <cellStyle name="Saída 2 5 3 16" xfId="10131"/>
    <cellStyle name="Saída 2 5 3 2" xfId="10132"/>
    <cellStyle name="Saída 2 5 3 2 10" xfId="10133"/>
    <cellStyle name="Saída 2 5 3 2 10 2" xfId="10134"/>
    <cellStyle name="Saída 2 5 3 2 11" xfId="10135"/>
    <cellStyle name="Saída 2 5 3 2 11 2" xfId="10136"/>
    <cellStyle name="Saída 2 5 3 2 12" xfId="10137"/>
    <cellStyle name="Saída 2 5 3 2 12 2" xfId="10138"/>
    <cellStyle name="Saída 2 5 3 2 13" xfId="10139"/>
    <cellStyle name="Saída 2 5 3 2 13 2" xfId="10140"/>
    <cellStyle name="Saída 2 5 3 2 14" xfId="10141"/>
    <cellStyle name="Saída 2 5 3 2 2" xfId="10142"/>
    <cellStyle name="Saída 2 5 3 2 2 2" xfId="10143"/>
    <cellStyle name="Saída 2 5 3 2 3" xfId="10144"/>
    <cellStyle name="Saída 2 5 3 2 3 2" xfId="10145"/>
    <cellStyle name="Saída 2 5 3 2 4" xfId="10146"/>
    <cellStyle name="Saída 2 5 3 2 4 2" xfId="10147"/>
    <cellStyle name="Saída 2 5 3 2 5" xfId="10148"/>
    <cellStyle name="Saída 2 5 3 2 5 2" xfId="10149"/>
    <cellStyle name="Saída 2 5 3 2 6" xfId="10150"/>
    <cellStyle name="Saída 2 5 3 2 6 2" xfId="10151"/>
    <cellStyle name="Saída 2 5 3 2 7" xfId="10152"/>
    <cellStyle name="Saída 2 5 3 2 7 2" xfId="10153"/>
    <cellStyle name="Saída 2 5 3 2 8" xfId="10154"/>
    <cellStyle name="Saída 2 5 3 2 8 2" xfId="10155"/>
    <cellStyle name="Saída 2 5 3 2 9" xfId="10156"/>
    <cellStyle name="Saída 2 5 3 2 9 2" xfId="10157"/>
    <cellStyle name="Saída 2 5 3 3" xfId="10158"/>
    <cellStyle name="Saída 2 5 3 3 10" xfId="10159"/>
    <cellStyle name="Saída 2 5 3 3 10 2" xfId="10160"/>
    <cellStyle name="Saída 2 5 3 3 11" xfId="10161"/>
    <cellStyle name="Saída 2 5 3 3 11 2" xfId="10162"/>
    <cellStyle name="Saída 2 5 3 3 12" xfId="10163"/>
    <cellStyle name="Saída 2 5 3 3 12 2" xfId="10164"/>
    <cellStyle name="Saída 2 5 3 3 13" xfId="10165"/>
    <cellStyle name="Saída 2 5 3 3 13 2" xfId="10166"/>
    <cellStyle name="Saída 2 5 3 3 14" xfId="10167"/>
    <cellStyle name="Saída 2 5 3 3 2" xfId="10168"/>
    <cellStyle name="Saída 2 5 3 3 2 2" xfId="10169"/>
    <cellStyle name="Saída 2 5 3 3 3" xfId="10170"/>
    <cellStyle name="Saída 2 5 3 3 3 2" xfId="10171"/>
    <cellStyle name="Saída 2 5 3 3 4" xfId="10172"/>
    <cellStyle name="Saída 2 5 3 3 4 2" xfId="10173"/>
    <cellStyle name="Saída 2 5 3 3 5" xfId="10174"/>
    <cellStyle name="Saída 2 5 3 3 5 2" xfId="10175"/>
    <cellStyle name="Saída 2 5 3 3 6" xfId="10176"/>
    <cellStyle name="Saída 2 5 3 3 6 2" xfId="10177"/>
    <cellStyle name="Saída 2 5 3 3 7" xfId="10178"/>
    <cellStyle name="Saída 2 5 3 3 7 2" xfId="10179"/>
    <cellStyle name="Saída 2 5 3 3 8" xfId="10180"/>
    <cellStyle name="Saída 2 5 3 3 8 2" xfId="10181"/>
    <cellStyle name="Saída 2 5 3 3 9" xfId="10182"/>
    <cellStyle name="Saída 2 5 3 3 9 2" xfId="10183"/>
    <cellStyle name="Saída 2 5 3 4" xfId="10184"/>
    <cellStyle name="Saída 2 5 3 4 2" xfId="10185"/>
    <cellStyle name="Saída 2 5 3 5" xfId="10186"/>
    <cellStyle name="Saída 2 5 3 5 2" xfId="10187"/>
    <cellStyle name="Saída 2 5 3 6" xfId="10188"/>
    <cellStyle name="Saída 2 5 3 6 2" xfId="10189"/>
    <cellStyle name="Saída 2 5 3 7" xfId="10190"/>
    <cellStyle name="Saída 2 5 3 7 2" xfId="10191"/>
    <cellStyle name="Saída 2 5 3 8" xfId="10192"/>
    <cellStyle name="Saída 2 5 3 8 2" xfId="10193"/>
    <cellStyle name="Saída 2 5 3 9" xfId="10194"/>
    <cellStyle name="Saída 2 5 3 9 2" xfId="10195"/>
    <cellStyle name="Saída 2 5 4" xfId="10196"/>
    <cellStyle name="Saída 2 5 4 10" xfId="10197"/>
    <cellStyle name="Saída 2 5 4 10 2" xfId="10198"/>
    <cellStyle name="Saída 2 5 4 11" xfId="10199"/>
    <cellStyle name="Saída 2 5 4 11 2" xfId="10200"/>
    <cellStyle name="Saída 2 5 4 12" xfId="10201"/>
    <cellStyle name="Saída 2 5 4 12 2" xfId="10202"/>
    <cellStyle name="Saída 2 5 4 13" xfId="10203"/>
    <cellStyle name="Saída 2 5 4 13 2" xfId="10204"/>
    <cellStyle name="Saída 2 5 4 14" xfId="10205"/>
    <cellStyle name="Saída 2 5 4 14 2" xfId="10206"/>
    <cellStyle name="Saída 2 5 4 15" xfId="10207"/>
    <cellStyle name="Saída 2 5 4 15 2" xfId="10208"/>
    <cellStyle name="Saída 2 5 4 16" xfId="10209"/>
    <cellStyle name="Saída 2 5 4 2" xfId="10210"/>
    <cellStyle name="Saída 2 5 4 2 10" xfId="10211"/>
    <cellStyle name="Saída 2 5 4 2 10 2" xfId="10212"/>
    <cellStyle name="Saída 2 5 4 2 11" xfId="10213"/>
    <cellStyle name="Saída 2 5 4 2 11 2" xfId="10214"/>
    <cellStyle name="Saída 2 5 4 2 12" xfId="10215"/>
    <cellStyle name="Saída 2 5 4 2 12 2" xfId="10216"/>
    <cellStyle name="Saída 2 5 4 2 13" xfId="10217"/>
    <cellStyle name="Saída 2 5 4 2 13 2" xfId="10218"/>
    <cellStyle name="Saída 2 5 4 2 14" xfId="10219"/>
    <cellStyle name="Saída 2 5 4 2 2" xfId="10220"/>
    <cellStyle name="Saída 2 5 4 2 2 2" xfId="10221"/>
    <cellStyle name="Saída 2 5 4 2 3" xfId="10222"/>
    <cellStyle name="Saída 2 5 4 2 3 2" xfId="10223"/>
    <cellStyle name="Saída 2 5 4 2 4" xfId="10224"/>
    <cellStyle name="Saída 2 5 4 2 4 2" xfId="10225"/>
    <cellStyle name="Saída 2 5 4 2 5" xfId="10226"/>
    <cellStyle name="Saída 2 5 4 2 5 2" xfId="10227"/>
    <cellStyle name="Saída 2 5 4 2 6" xfId="10228"/>
    <cellStyle name="Saída 2 5 4 2 6 2" xfId="10229"/>
    <cellStyle name="Saída 2 5 4 2 7" xfId="10230"/>
    <cellStyle name="Saída 2 5 4 2 7 2" xfId="10231"/>
    <cellStyle name="Saída 2 5 4 2 8" xfId="10232"/>
    <cellStyle name="Saída 2 5 4 2 8 2" xfId="10233"/>
    <cellStyle name="Saída 2 5 4 2 9" xfId="10234"/>
    <cellStyle name="Saída 2 5 4 2 9 2" xfId="10235"/>
    <cellStyle name="Saída 2 5 4 3" xfId="10236"/>
    <cellStyle name="Saída 2 5 4 3 10" xfId="10237"/>
    <cellStyle name="Saída 2 5 4 3 10 2" xfId="10238"/>
    <cellStyle name="Saída 2 5 4 3 11" xfId="10239"/>
    <cellStyle name="Saída 2 5 4 3 11 2" xfId="10240"/>
    <cellStyle name="Saída 2 5 4 3 12" xfId="10241"/>
    <cellStyle name="Saída 2 5 4 3 12 2" xfId="10242"/>
    <cellStyle name="Saída 2 5 4 3 13" xfId="10243"/>
    <cellStyle name="Saída 2 5 4 3 13 2" xfId="10244"/>
    <cellStyle name="Saída 2 5 4 3 14" xfId="10245"/>
    <cellStyle name="Saída 2 5 4 3 2" xfId="10246"/>
    <cellStyle name="Saída 2 5 4 3 2 2" xfId="10247"/>
    <cellStyle name="Saída 2 5 4 3 3" xfId="10248"/>
    <cellStyle name="Saída 2 5 4 3 3 2" xfId="10249"/>
    <cellStyle name="Saída 2 5 4 3 4" xfId="10250"/>
    <cellStyle name="Saída 2 5 4 3 4 2" xfId="10251"/>
    <cellStyle name="Saída 2 5 4 3 5" xfId="10252"/>
    <cellStyle name="Saída 2 5 4 3 5 2" xfId="10253"/>
    <cellStyle name="Saída 2 5 4 3 6" xfId="10254"/>
    <cellStyle name="Saída 2 5 4 3 6 2" xfId="10255"/>
    <cellStyle name="Saída 2 5 4 3 7" xfId="10256"/>
    <cellStyle name="Saída 2 5 4 3 7 2" xfId="10257"/>
    <cellStyle name="Saída 2 5 4 3 8" xfId="10258"/>
    <cellStyle name="Saída 2 5 4 3 8 2" xfId="10259"/>
    <cellStyle name="Saída 2 5 4 3 9" xfId="10260"/>
    <cellStyle name="Saída 2 5 4 3 9 2" xfId="10261"/>
    <cellStyle name="Saída 2 5 4 4" xfId="10262"/>
    <cellStyle name="Saída 2 5 4 4 2" xfId="10263"/>
    <cellStyle name="Saída 2 5 4 5" xfId="10264"/>
    <cellStyle name="Saída 2 5 4 5 2" xfId="10265"/>
    <cellStyle name="Saída 2 5 4 6" xfId="10266"/>
    <cellStyle name="Saída 2 5 4 6 2" xfId="10267"/>
    <cellStyle name="Saída 2 5 4 7" xfId="10268"/>
    <cellStyle name="Saída 2 5 4 7 2" xfId="10269"/>
    <cellStyle name="Saída 2 5 4 8" xfId="10270"/>
    <cellStyle name="Saída 2 5 4 8 2" xfId="10271"/>
    <cellStyle name="Saída 2 5 4 9" xfId="10272"/>
    <cellStyle name="Saída 2 5 4 9 2" xfId="10273"/>
    <cellStyle name="Saída 2 5 5" xfId="10274"/>
    <cellStyle name="Saída 2 5 5 10" xfId="10275"/>
    <cellStyle name="Saída 2 5 5 10 2" xfId="10276"/>
    <cellStyle name="Saída 2 5 5 11" xfId="10277"/>
    <cellStyle name="Saída 2 5 5 11 2" xfId="10278"/>
    <cellStyle name="Saída 2 5 5 12" xfId="10279"/>
    <cellStyle name="Saída 2 5 5 12 2" xfId="10280"/>
    <cellStyle name="Saída 2 5 5 13" xfId="10281"/>
    <cellStyle name="Saída 2 5 5 13 2" xfId="10282"/>
    <cellStyle name="Saída 2 5 5 14" xfId="10283"/>
    <cellStyle name="Saída 2 5 5 14 2" xfId="10284"/>
    <cellStyle name="Saída 2 5 5 15" xfId="10285"/>
    <cellStyle name="Saída 2 5 5 15 2" xfId="10286"/>
    <cellStyle name="Saída 2 5 5 16" xfId="10287"/>
    <cellStyle name="Saída 2 5 5 2" xfId="10288"/>
    <cellStyle name="Saída 2 5 5 2 10" xfId="10289"/>
    <cellStyle name="Saída 2 5 5 2 10 2" xfId="10290"/>
    <cellStyle name="Saída 2 5 5 2 11" xfId="10291"/>
    <cellStyle name="Saída 2 5 5 2 11 2" xfId="10292"/>
    <cellStyle name="Saída 2 5 5 2 12" xfId="10293"/>
    <cellStyle name="Saída 2 5 5 2 12 2" xfId="10294"/>
    <cellStyle name="Saída 2 5 5 2 13" xfId="10295"/>
    <cellStyle name="Saída 2 5 5 2 13 2" xfId="10296"/>
    <cellStyle name="Saída 2 5 5 2 14" xfId="10297"/>
    <cellStyle name="Saída 2 5 5 2 2" xfId="10298"/>
    <cellStyle name="Saída 2 5 5 2 2 2" xfId="10299"/>
    <cellStyle name="Saída 2 5 5 2 3" xfId="10300"/>
    <cellStyle name="Saída 2 5 5 2 3 2" xfId="10301"/>
    <cellStyle name="Saída 2 5 5 2 4" xfId="10302"/>
    <cellStyle name="Saída 2 5 5 2 4 2" xfId="10303"/>
    <cellStyle name="Saída 2 5 5 2 5" xfId="10304"/>
    <cellStyle name="Saída 2 5 5 2 5 2" xfId="10305"/>
    <cellStyle name="Saída 2 5 5 2 6" xfId="10306"/>
    <cellStyle name="Saída 2 5 5 2 6 2" xfId="10307"/>
    <cellStyle name="Saída 2 5 5 2 7" xfId="10308"/>
    <cellStyle name="Saída 2 5 5 2 7 2" xfId="10309"/>
    <cellStyle name="Saída 2 5 5 2 8" xfId="10310"/>
    <cellStyle name="Saída 2 5 5 2 8 2" xfId="10311"/>
    <cellStyle name="Saída 2 5 5 2 9" xfId="10312"/>
    <cellStyle name="Saída 2 5 5 2 9 2" xfId="10313"/>
    <cellStyle name="Saída 2 5 5 3" xfId="10314"/>
    <cellStyle name="Saída 2 5 5 3 10" xfId="10315"/>
    <cellStyle name="Saída 2 5 5 3 10 2" xfId="10316"/>
    <cellStyle name="Saída 2 5 5 3 11" xfId="10317"/>
    <cellStyle name="Saída 2 5 5 3 11 2" xfId="10318"/>
    <cellStyle name="Saída 2 5 5 3 12" xfId="10319"/>
    <cellStyle name="Saída 2 5 5 3 12 2" xfId="10320"/>
    <cellStyle name="Saída 2 5 5 3 13" xfId="10321"/>
    <cellStyle name="Saída 2 5 5 3 13 2" xfId="10322"/>
    <cellStyle name="Saída 2 5 5 3 14" xfId="10323"/>
    <cellStyle name="Saída 2 5 5 3 2" xfId="10324"/>
    <cellStyle name="Saída 2 5 5 3 2 2" xfId="10325"/>
    <cellStyle name="Saída 2 5 5 3 3" xfId="10326"/>
    <cellStyle name="Saída 2 5 5 3 3 2" xfId="10327"/>
    <cellStyle name="Saída 2 5 5 3 4" xfId="10328"/>
    <cellStyle name="Saída 2 5 5 3 4 2" xfId="10329"/>
    <cellStyle name="Saída 2 5 5 3 5" xfId="10330"/>
    <cellStyle name="Saída 2 5 5 3 5 2" xfId="10331"/>
    <cellStyle name="Saída 2 5 5 3 6" xfId="10332"/>
    <cellStyle name="Saída 2 5 5 3 6 2" xfId="10333"/>
    <cellStyle name="Saída 2 5 5 3 7" xfId="10334"/>
    <cellStyle name="Saída 2 5 5 3 7 2" xfId="10335"/>
    <cellStyle name="Saída 2 5 5 3 8" xfId="10336"/>
    <cellStyle name="Saída 2 5 5 3 8 2" xfId="10337"/>
    <cellStyle name="Saída 2 5 5 3 9" xfId="10338"/>
    <cellStyle name="Saída 2 5 5 3 9 2" xfId="10339"/>
    <cellStyle name="Saída 2 5 5 4" xfId="10340"/>
    <cellStyle name="Saída 2 5 5 4 2" xfId="10341"/>
    <cellStyle name="Saída 2 5 5 5" xfId="10342"/>
    <cellStyle name="Saída 2 5 5 5 2" xfId="10343"/>
    <cellStyle name="Saída 2 5 5 6" xfId="10344"/>
    <cellStyle name="Saída 2 5 5 6 2" xfId="10345"/>
    <cellStyle name="Saída 2 5 5 7" xfId="10346"/>
    <cellStyle name="Saída 2 5 5 7 2" xfId="10347"/>
    <cellStyle name="Saída 2 5 5 8" xfId="10348"/>
    <cellStyle name="Saída 2 5 5 8 2" xfId="10349"/>
    <cellStyle name="Saída 2 5 5 9" xfId="10350"/>
    <cellStyle name="Saída 2 5 5 9 2" xfId="10351"/>
    <cellStyle name="Saída 2 5 6" xfId="10352"/>
    <cellStyle name="Saída 2 5 6 10" xfId="10353"/>
    <cellStyle name="Saída 2 5 6 10 2" xfId="10354"/>
    <cellStyle name="Saída 2 5 6 11" xfId="10355"/>
    <cellStyle name="Saída 2 5 6 11 2" xfId="10356"/>
    <cellStyle name="Saída 2 5 6 12" xfId="10357"/>
    <cellStyle name="Saída 2 5 6 12 2" xfId="10358"/>
    <cellStyle name="Saída 2 5 6 13" xfId="10359"/>
    <cellStyle name="Saída 2 5 6 13 2" xfId="10360"/>
    <cellStyle name="Saída 2 5 6 14" xfId="10361"/>
    <cellStyle name="Saída 2 5 6 2" xfId="10362"/>
    <cellStyle name="Saída 2 5 6 2 2" xfId="10363"/>
    <cellStyle name="Saída 2 5 6 3" xfId="10364"/>
    <cellStyle name="Saída 2 5 6 3 2" xfId="10365"/>
    <cellStyle name="Saída 2 5 6 4" xfId="10366"/>
    <cellStyle name="Saída 2 5 6 4 2" xfId="10367"/>
    <cellStyle name="Saída 2 5 6 5" xfId="10368"/>
    <cellStyle name="Saída 2 5 6 5 2" xfId="10369"/>
    <cellStyle name="Saída 2 5 6 6" xfId="10370"/>
    <cellStyle name="Saída 2 5 6 6 2" xfId="10371"/>
    <cellStyle name="Saída 2 5 6 7" xfId="10372"/>
    <cellStyle name="Saída 2 5 6 7 2" xfId="10373"/>
    <cellStyle name="Saída 2 5 6 8" xfId="10374"/>
    <cellStyle name="Saída 2 5 6 8 2" xfId="10375"/>
    <cellStyle name="Saída 2 5 6 9" xfId="10376"/>
    <cellStyle name="Saída 2 5 6 9 2" xfId="10377"/>
    <cellStyle name="Saída 2 5 7" xfId="10378"/>
    <cellStyle name="Saída 2 5 7 10" xfId="10379"/>
    <cellStyle name="Saída 2 5 7 10 2" xfId="10380"/>
    <cellStyle name="Saída 2 5 7 11" xfId="10381"/>
    <cellStyle name="Saída 2 5 7 11 2" xfId="10382"/>
    <cellStyle name="Saída 2 5 7 12" xfId="10383"/>
    <cellStyle name="Saída 2 5 7 12 2" xfId="10384"/>
    <cellStyle name="Saída 2 5 7 13" xfId="10385"/>
    <cellStyle name="Saída 2 5 7 13 2" xfId="10386"/>
    <cellStyle name="Saída 2 5 7 14" xfId="10387"/>
    <cellStyle name="Saída 2 5 7 2" xfId="10388"/>
    <cellStyle name="Saída 2 5 7 2 2" xfId="10389"/>
    <cellStyle name="Saída 2 5 7 3" xfId="10390"/>
    <cellStyle name="Saída 2 5 7 3 2" xfId="10391"/>
    <cellStyle name="Saída 2 5 7 4" xfId="10392"/>
    <cellStyle name="Saída 2 5 7 4 2" xfId="10393"/>
    <cellStyle name="Saída 2 5 7 5" xfId="10394"/>
    <cellStyle name="Saída 2 5 7 5 2" xfId="10395"/>
    <cellStyle name="Saída 2 5 7 6" xfId="10396"/>
    <cellStyle name="Saída 2 5 7 6 2" xfId="10397"/>
    <cellStyle name="Saída 2 5 7 7" xfId="10398"/>
    <cellStyle name="Saída 2 5 7 7 2" xfId="10399"/>
    <cellStyle name="Saída 2 5 7 8" xfId="10400"/>
    <cellStyle name="Saída 2 5 7 8 2" xfId="10401"/>
    <cellStyle name="Saída 2 5 7 9" xfId="10402"/>
    <cellStyle name="Saída 2 5 7 9 2" xfId="10403"/>
    <cellStyle name="Saída 2 5 8" xfId="10404"/>
    <cellStyle name="Saída 2 5 8 2" xfId="10405"/>
    <cellStyle name="Saída 2 5 9" xfId="10406"/>
    <cellStyle name="Saída 2 5 9 2" xfId="10407"/>
    <cellStyle name="Saída 2 6" xfId="10408"/>
    <cellStyle name="Saída 2 6 10" xfId="10409"/>
    <cellStyle name="Saída 2 6 10 2" xfId="10410"/>
    <cellStyle name="Saída 2 6 11" xfId="10411"/>
    <cellStyle name="Saída 2 6 11 2" xfId="10412"/>
    <cellStyle name="Saída 2 6 12" xfId="10413"/>
    <cellStyle name="Saída 2 6 12 2" xfId="10414"/>
    <cellStyle name="Saída 2 6 13" xfId="10415"/>
    <cellStyle name="Saída 2 6 13 2" xfId="10416"/>
    <cellStyle name="Saída 2 6 14" xfId="10417"/>
    <cellStyle name="Saída 2 6 14 2" xfId="10418"/>
    <cellStyle name="Saída 2 6 15" xfId="10419"/>
    <cellStyle name="Saída 2 6 15 2" xfId="10420"/>
    <cellStyle name="Saída 2 6 16" xfId="10421"/>
    <cellStyle name="Saída 2 6 16 2" xfId="10422"/>
    <cellStyle name="Saída 2 6 17" xfId="10423"/>
    <cellStyle name="Saída 2 6 17 2" xfId="10424"/>
    <cellStyle name="Saída 2 6 18" xfId="10425"/>
    <cellStyle name="Saída 2 6 18 2" xfId="10426"/>
    <cellStyle name="Saída 2 6 19" xfId="10427"/>
    <cellStyle name="Saída 2 6 19 2" xfId="10428"/>
    <cellStyle name="Saída 2 6 2" xfId="10429"/>
    <cellStyle name="Saída 2 6 2 10" xfId="10430"/>
    <cellStyle name="Saída 2 6 2 10 2" xfId="10431"/>
    <cellStyle name="Saída 2 6 2 11" xfId="10432"/>
    <cellStyle name="Saída 2 6 2 11 2" xfId="10433"/>
    <cellStyle name="Saída 2 6 2 12" xfId="10434"/>
    <cellStyle name="Saída 2 6 2 12 2" xfId="10435"/>
    <cellStyle name="Saída 2 6 2 13" xfId="10436"/>
    <cellStyle name="Saída 2 6 2 13 2" xfId="10437"/>
    <cellStyle name="Saída 2 6 2 14" xfId="10438"/>
    <cellStyle name="Saída 2 6 2 14 2" xfId="10439"/>
    <cellStyle name="Saída 2 6 2 15" xfId="10440"/>
    <cellStyle name="Saída 2 6 2 15 2" xfId="10441"/>
    <cellStyle name="Saída 2 6 2 16" xfId="10442"/>
    <cellStyle name="Saída 2 6 2 2" xfId="10443"/>
    <cellStyle name="Saída 2 6 2 2 10" xfId="10444"/>
    <cellStyle name="Saída 2 6 2 2 10 2" xfId="10445"/>
    <cellStyle name="Saída 2 6 2 2 11" xfId="10446"/>
    <cellStyle name="Saída 2 6 2 2 11 2" xfId="10447"/>
    <cellStyle name="Saída 2 6 2 2 12" xfId="10448"/>
    <cellStyle name="Saída 2 6 2 2 12 2" xfId="10449"/>
    <cellStyle name="Saída 2 6 2 2 13" xfId="10450"/>
    <cellStyle name="Saída 2 6 2 2 13 2" xfId="10451"/>
    <cellStyle name="Saída 2 6 2 2 14" xfId="10452"/>
    <cellStyle name="Saída 2 6 2 2 2" xfId="10453"/>
    <cellStyle name="Saída 2 6 2 2 2 2" xfId="10454"/>
    <cellStyle name="Saída 2 6 2 2 3" xfId="10455"/>
    <cellStyle name="Saída 2 6 2 2 3 2" xfId="10456"/>
    <cellStyle name="Saída 2 6 2 2 4" xfId="10457"/>
    <cellStyle name="Saída 2 6 2 2 4 2" xfId="10458"/>
    <cellStyle name="Saída 2 6 2 2 5" xfId="10459"/>
    <cellStyle name="Saída 2 6 2 2 5 2" xfId="10460"/>
    <cellStyle name="Saída 2 6 2 2 6" xfId="10461"/>
    <cellStyle name="Saída 2 6 2 2 6 2" xfId="10462"/>
    <cellStyle name="Saída 2 6 2 2 7" xfId="10463"/>
    <cellStyle name="Saída 2 6 2 2 7 2" xfId="10464"/>
    <cellStyle name="Saída 2 6 2 2 8" xfId="10465"/>
    <cellStyle name="Saída 2 6 2 2 8 2" xfId="10466"/>
    <cellStyle name="Saída 2 6 2 2 9" xfId="10467"/>
    <cellStyle name="Saída 2 6 2 2 9 2" xfId="10468"/>
    <cellStyle name="Saída 2 6 2 3" xfId="10469"/>
    <cellStyle name="Saída 2 6 2 3 10" xfId="10470"/>
    <cellStyle name="Saída 2 6 2 3 10 2" xfId="10471"/>
    <cellStyle name="Saída 2 6 2 3 11" xfId="10472"/>
    <cellStyle name="Saída 2 6 2 3 11 2" xfId="10473"/>
    <cellStyle name="Saída 2 6 2 3 12" xfId="10474"/>
    <cellStyle name="Saída 2 6 2 3 12 2" xfId="10475"/>
    <cellStyle name="Saída 2 6 2 3 13" xfId="10476"/>
    <cellStyle name="Saída 2 6 2 3 13 2" xfId="10477"/>
    <cellStyle name="Saída 2 6 2 3 14" xfId="10478"/>
    <cellStyle name="Saída 2 6 2 3 2" xfId="10479"/>
    <cellStyle name="Saída 2 6 2 3 2 2" xfId="10480"/>
    <cellStyle name="Saída 2 6 2 3 3" xfId="10481"/>
    <cellStyle name="Saída 2 6 2 3 3 2" xfId="10482"/>
    <cellStyle name="Saída 2 6 2 3 4" xfId="10483"/>
    <cellStyle name="Saída 2 6 2 3 4 2" xfId="10484"/>
    <cellStyle name="Saída 2 6 2 3 5" xfId="10485"/>
    <cellStyle name="Saída 2 6 2 3 5 2" xfId="10486"/>
    <cellStyle name="Saída 2 6 2 3 6" xfId="10487"/>
    <cellStyle name="Saída 2 6 2 3 6 2" xfId="10488"/>
    <cellStyle name="Saída 2 6 2 3 7" xfId="10489"/>
    <cellStyle name="Saída 2 6 2 3 7 2" xfId="10490"/>
    <cellStyle name="Saída 2 6 2 3 8" xfId="10491"/>
    <cellStyle name="Saída 2 6 2 3 8 2" xfId="10492"/>
    <cellStyle name="Saída 2 6 2 3 9" xfId="10493"/>
    <cellStyle name="Saída 2 6 2 3 9 2" xfId="10494"/>
    <cellStyle name="Saída 2 6 2 4" xfId="10495"/>
    <cellStyle name="Saída 2 6 2 4 2" xfId="10496"/>
    <cellStyle name="Saída 2 6 2 5" xfId="10497"/>
    <cellStyle name="Saída 2 6 2 5 2" xfId="10498"/>
    <cellStyle name="Saída 2 6 2 6" xfId="10499"/>
    <cellStyle name="Saída 2 6 2 6 2" xfId="10500"/>
    <cellStyle name="Saída 2 6 2 7" xfId="10501"/>
    <cellStyle name="Saída 2 6 2 7 2" xfId="10502"/>
    <cellStyle name="Saída 2 6 2 8" xfId="10503"/>
    <cellStyle name="Saída 2 6 2 8 2" xfId="10504"/>
    <cellStyle name="Saída 2 6 2 9" xfId="10505"/>
    <cellStyle name="Saída 2 6 2 9 2" xfId="10506"/>
    <cellStyle name="Saída 2 6 20" xfId="10507"/>
    <cellStyle name="Saída 2 6 3" xfId="10508"/>
    <cellStyle name="Saída 2 6 3 10" xfId="10509"/>
    <cellStyle name="Saída 2 6 3 10 2" xfId="10510"/>
    <cellStyle name="Saída 2 6 3 11" xfId="10511"/>
    <cellStyle name="Saída 2 6 3 11 2" xfId="10512"/>
    <cellStyle name="Saída 2 6 3 12" xfId="10513"/>
    <cellStyle name="Saída 2 6 3 12 2" xfId="10514"/>
    <cellStyle name="Saída 2 6 3 13" xfId="10515"/>
    <cellStyle name="Saída 2 6 3 13 2" xfId="10516"/>
    <cellStyle name="Saída 2 6 3 14" xfId="10517"/>
    <cellStyle name="Saída 2 6 3 14 2" xfId="10518"/>
    <cellStyle name="Saída 2 6 3 15" xfId="10519"/>
    <cellStyle name="Saída 2 6 3 15 2" xfId="10520"/>
    <cellStyle name="Saída 2 6 3 16" xfId="10521"/>
    <cellStyle name="Saída 2 6 3 2" xfId="10522"/>
    <cellStyle name="Saída 2 6 3 2 10" xfId="10523"/>
    <cellStyle name="Saída 2 6 3 2 10 2" xfId="10524"/>
    <cellStyle name="Saída 2 6 3 2 11" xfId="10525"/>
    <cellStyle name="Saída 2 6 3 2 11 2" xfId="10526"/>
    <cellStyle name="Saída 2 6 3 2 12" xfId="10527"/>
    <cellStyle name="Saída 2 6 3 2 12 2" xfId="10528"/>
    <cellStyle name="Saída 2 6 3 2 13" xfId="10529"/>
    <cellStyle name="Saída 2 6 3 2 13 2" xfId="10530"/>
    <cellStyle name="Saída 2 6 3 2 14" xfId="10531"/>
    <cellStyle name="Saída 2 6 3 2 2" xfId="10532"/>
    <cellStyle name="Saída 2 6 3 2 2 2" xfId="10533"/>
    <cellStyle name="Saída 2 6 3 2 3" xfId="10534"/>
    <cellStyle name="Saída 2 6 3 2 3 2" xfId="10535"/>
    <cellStyle name="Saída 2 6 3 2 4" xfId="10536"/>
    <cellStyle name="Saída 2 6 3 2 4 2" xfId="10537"/>
    <cellStyle name="Saída 2 6 3 2 5" xfId="10538"/>
    <cellStyle name="Saída 2 6 3 2 5 2" xfId="10539"/>
    <cellStyle name="Saída 2 6 3 2 6" xfId="10540"/>
    <cellStyle name="Saída 2 6 3 2 6 2" xfId="10541"/>
    <cellStyle name="Saída 2 6 3 2 7" xfId="10542"/>
    <cellStyle name="Saída 2 6 3 2 7 2" xfId="10543"/>
    <cellStyle name="Saída 2 6 3 2 8" xfId="10544"/>
    <cellStyle name="Saída 2 6 3 2 8 2" xfId="10545"/>
    <cellStyle name="Saída 2 6 3 2 9" xfId="10546"/>
    <cellStyle name="Saída 2 6 3 2 9 2" xfId="10547"/>
    <cellStyle name="Saída 2 6 3 3" xfId="10548"/>
    <cellStyle name="Saída 2 6 3 3 10" xfId="10549"/>
    <cellStyle name="Saída 2 6 3 3 10 2" xfId="10550"/>
    <cellStyle name="Saída 2 6 3 3 11" xfId="10551"/>
    <cellStyle name="Saída 2 6 3 3 11 2" xfId="10552"/>
    <cellStyle name="Saída 2 6 3 3 12" xfId="10553"/>
    <cellStyle name="Saída 2 6 3 3 12 2" xfId="10554"/>
    <cellStyle name="Saída 2 6 3 3 13" xfId="10555"/>
    <cellStyle name="Saída 2 6 3 3 13 2" xfId="10556"/>
    <cellStyle name="Saída 2 6 3 3 14" xfId="10557"/>
    <cellStyle name="Saída 2 6 3 3 2" xfId="10558"/>
    <cellStyle name="Saída 2 6 3 3 2 2" xfId="10559"/>
    <cellStyle name="Saída 2 6 3 3 3" xfId="10560"/>
    <cellStyle name="Saída 2 6 3 3 3 2" xfId="10561"/>
    <cellStyle name="Saída 2 6 3 3 4" xfId="10562"/>
    <cellStyle name="Saída 2 6 3 3 4 2" xfId="10563"/>
    <cellStyle name="Saída 2 6 3 3 5" xfId="10564"/>
    <cellStyle name="Saída 2 6 3 3 5 2" xfId="10565"/>
    <cellStyle name="Saída 2 6 3 3 6" xfId="10566"/>
    <cellStyle name="Saída 2 6 3 3 6 2" xfId="10567"/>
    <cellStyle name="Saída 2 6 3 3 7" xfId="10568"/>
    <cellStyle name="Saída 2 6 3 3 7 2" xfId="10569"/>
    <cellStyle name="Saída 2 6 3 3 8" xfId="10570"/>
    <cellStyle name="Saída 2 6 3 3 8 2" xfId="10571"/>
    <cellStyle name="Saída 2 6 3 3 9" xfId="10572"/>
    <cellStyle name="Saída 2 6 3 3 9 2" xfId="10573"/>
    <cellStyle name="Saída 2 6 3 4" xfId="10574"/>
    <cellStyle name="Saída 2 6 3 4 2" xfId="10575"/>
    <cellStyle name="Saída 2 6 3 5" xfId="10576"/>
    <cellStyle name="Saída 2 6 3 5 2" xfId="10577"/>
    <cellStyle name="Saída 2 6 3 6" xfId="10578"/>
    <cellStyle name="Saída 2 6 3 6 2" xfId="10579"/>
    <cellStyle name="Saída 2 6 3 7" xfId="10580"/>
    <cellStyle name="Saída 2 6 3 7 2" xfId="10581"/>
    <cellStyle name="Saída 2 6 3 8" xfId="10582"/>
    <cellStyle name="Saída 2 6 3 8 2" xfId="10583"/>
    <cellStyle name="Saída 2 6 3 9" xfId="10584"/>
    <cellStyle name="Saída 2 6 3 9 2" xfId="10585"/>
    <cellStyle name="Saída 2 6 4" xfId="10586"/>
    <cellStyle name="Saída 2 6 4 10" xfId="10587"/>
    <cellStyle name="Saída 2 6 4 10 2" xfId="10588"/>
    <cellStyle name="Saída 2 6 4 11" xfId="10589"/>
    <cellStyle name="Saída 2 6 4 11 2" xfId="10590"/>
    <cellStyle name="Saída 2 6 4 12" xfId="10591"/>
    <cellStyle name="Saída 2 6 4 12 2" xfId="10592"/>
    <cellStyle name="Saída 2 6 4 13" xfId="10593"/>
    <cellStyle name="Saída 2 6 4 13 2" xfId="10594"/>
    <cellStyle name="Saída 2 6 4 14" xfId="10595"/>
    <cellStyle name="Saída 2 6 4 14 2" xfId="10596"/>
    <cellStyle name="Saída 2 6 4 15" xfId="10597"/>
    <cellStyle name="Saída 2 6 4 15 2" xfId="10598"/>
    <cellStyle name="Saída 2 6 4 16" xfId="10599"/>
    <cellStyle name="Saída 2 6 4 2" xfId="10600"/>
    <cellStyle name="Saída 2 6 4 2 10" xfId="10601"/>
    <cellStyle name="Saída 2 6 4 2 10 2" xfId="10602"/>
    <cellStyle name="Saída 2 6 4 2 11" xfId="10603"/>
    <cellStyle name="Saída 2 6 4 2 11 2" xfId="10604"/>
    <cellStyle name="Saída 2 6 4 2 12" xfId="10605"/>
    <cellStyle name="Saída 2 6 4 2 12 2" xfId="10606"/>
    <cellStyle name="Saída 2 6 4 2 13" xfId="10607"/>
    <cellStyle name="Saída 2 6 4 2 13 2" xfId="10608"/>
    <cellStyle name="Saída 2 6 4 2 14" xfId="10609"/>
    <cellStyle name="Saída 2 6 4 2 2" xfId="10610"/>
    <cellStyle name="Saída 2 6 4 2 2 2" xfId="10611"/>
    <cellStyle name="Saída 2 6 4 2 3" xfId="10612"/>
    <cellStyle name="Saída 2 6 4 2 3 2" xfId="10613"/>
    <cellStyle name="Saída 2 6 4 2 4" xfId="10614"/>
    <cellStyle name="Saída 2 6 4 2 4 2" xfId="10615"/>
    <cellStyle name="Saída 2 6 4 2 5" xfId="10616"/>
    <cellStyle name="Saída 2 6 4 2 5 2" xfId="10617"/>
    <cellStyle name="Saída 2 6 4 2 6" xfId="10618"/>
    <cellStyle name="Saída 2 6 4 2 6 2" xfId="10619"/>
    <cellStyle name="Saída 2 6 4 2 7" xfId="10620"/>
    <cellStyle name="Saída 2 6 4 2 7 2" xfId="10621"/>
    <cellStyle name="Saída 2 6 4 2 8" xfId="10622"/>
    <cellStyle name="Saída 2 6 4 2 8 2" xfId="10623"/>
    <cellStyle name="Saída 2 6 4 2 9" xfId="10624"/>
    <cellStyle name="Saída 2 6 4 2 9 2" xfId="10625"/>
    <cellStyle name="Saída 2 6 4 3" xfId="10626"/>
    <cellStyle name="Saída 2 6 4 3 10" xfId="10627"/>
    <cellStyle name="Saída 2 6 4 3 10 2" xfId="10628"/>
    <cellStyle name="Saída 2 6 4 3 11" xfId="10629"/>
    <cellStyle name="Saída 2 6 4 3 11 2" xfId="10630"/>
    <cellStyle name="Saída 2 6 4 3 12" xfId="10631"/>
    <cellStyle name="Saída 2 6 4 3 12 2" xfId="10632"/>
    <cellStyle name="Saída 2 6 4 3 13" xfId="10633"/>
    <cellStyle name="Saída 2 6 4 3 13 2" xfId="10634"/>
    <cellStyle name="Saída 2 6 4 3 14" xfId="10635"/>
    <cellStyle name="Saída 2 6 4 3 2" xfId="10636"/>
    <cellStyle name="Saída 2 6 4 3 2 2" xfId="10637"/>
    <cellStyle name="Saída 2 6 4 3 3" xfId="10638"/>
    <cellStyle name="Saída 2 6 4 3 3 2" xfId="10639"/>
    <cellStyle name="Saída 2 6 4 3 4" xfId="10640"/>
    <cellStyle name="Saída 2 6 4 3 4 2" xfId="10641"/>
    <cellStyle name="Saída 2 6 4 3 5" xfId="10642"/>
    <cellStyle name="Saída 2 6 4 3 5 2" xfId="10643"/>
    <cellStyle name="Saída 2 6 4 3 6" xfId="10644"/>
    <cellStyle name="Saída 2 6 4 3 6 2" xfId="10645"/>
    <cellStyle name="Saída 2 6 4 3 7" xfId="10646"/>
    <cellStyle name="Saída 2 6 4 3 7 2" xfId="10647"/>
    <cellStyle name="Saída 2 6 4 3 8" xfId="10648"/>
    <cellStyle name="Saída 2 6 4 3 8 2" xfId="10649"/>
    <cellStyle name="Saída 2 6 4 3 9" xfId="10650"/>
    <cellStyle name="Saída 2 6 4 3 9 2" xfId="10651"/>
    <cellStyle name="Saída 2 6 4 4" xfId="10652"/>
    <cellStyle name="Saída 2 6 4 4 2" xfId="10653"/>
    <cellStyle name="Saída 2 6 4 5" xfId="10654"/>
    <cellStyle name="Saída 2 6 4 5 2" xfId="10655"/>
    <cellStyle name="Saída 2 6 4 6" xfId="10656"/>
    <cellStyle name="Saída 2 6 4 6 2" xfId="10657"/>
    <cellStyle name="Saída 2 6 4 7" xfId="10658"/>
    <cellStyle name="Saída 2 6 4 7 2" xfId="10659"/>
    <cellStyle name="Saída 2 6 4 8" xfId="10660"/>
    <cellStyle name="Saída 2 6 4 8 2" xfId="10661"/>
    <cellStyle name="Saída 2 6 4 9" xfId="10662"/>
    <cellStyle name="Saída 2 6 4 9 2" xfId="10663"/>
    <cellStyle name="Saída 2 6 5" xfId="10664"/>
    <cellStyle name="Saída 2 6 5 10" xfId="10665"/>
    <cellStyle name="Saída 2 6 5 10 2" xfId="10666"/>
    <cellStyle name="Saída 2 6 5 11" xfId="10667"/>
    <cellStyle name="Saída 2 6 5 11 2" xfId="10668"/>
    <cellStyle name="Saída 2 6 5 12" xfId="10669"/>
    <cellStyle name="Saída 2 6 5 12 2" xfId="10670"/>
    <cellStyle name="Saída 2 6 5 13" xfId="10671"/>
    <cellStyle name="Saída 2 6 5 13 2" xfId="10672"/>
    <cellStyle name="Saída 2 6 5 14" xfId="10673"/>
    <cellStyle name="Saída 2 6 5 14 2" xfId="10674"/>
    <cellStyle name="Saída 2 6 5 15" xfId="10675"/>
    <cellStyle name="Saída 2 6 5 15 2" xfId="10676"/>
    <cellStyle name="Saída 2 6 5 16" xfId="10677"/>
    <cellStyle name="Saída 2 6 5 2" xfId="10678"/>
    <cellStyle name="Saída 2 6 5 2 10" xfId="10679"/>
    <cellStyle name="Saída 2 6 5 2 10 2" xfId="10680"/>
    <cellStyle name="Saída 2 6 5 2 11" xfId="10681"/>
    <cellStyle name="Saída 2 6 5 2 11 2" xfId="10682"/>
    <cellStyle name="Saída 2 6 5 2 12" xfId="10683"/>
    <cellStyle name="Saída 2 6 5 2 12 2" xfId="10684"/>
    <cellStyle name="Saída 2 6 5 2 13" xfId="10685"/>
    <cellStyle name="Saída 2 6 5 2 13 2" xfId="10686"/>
    <cellStyle name="Saída 2 6 5 2 14" xfId="10687"/>
    <cellStyle name="Saída 2 6 5 2 2" xfId="10688"/>
    <cellStyle name="Saída 2 6 5 2 2 2" xfId="10689"/>
    <cellStyle name="Saída 2 6 5 2 3" xfId="10690"/>
    <cellStyle name="Saída 2 6 5 2 3 2" xfId="10691"/>
    <cellStyle name="Saída 2 6 5 2 4" xfId="10692"/>
    <cellStyle name="Saída 2 6 5 2 4 2" xfId="10693"/>
    <cellStyle name="Saída 2 6 5 2 5" xfId="10694"/>
    <cellStyle name="Saída 2 6 5 2 5 2" xfId="10695"/>
    <cellStyle name="Saída 2 6 5 2 6" xfId="10696"/>
    <cellStyle name="Saída 2 6 5 2 6 2" xfId="10697"/>
    <cellStyle name="Saída 2 6 5 2 7" xfId="10698"/>
    <cellStyle name="Saída 2 6 5 2 7 2" xfId="10699"/>
    <cellStyle name="Saída 2 6 5 2 8" xfId="10700"/>
    <cellStyle name="Saída 2 6 5 2 8 2" xfId="10701"/>
    <cellStyle name="Saída 2 6 5 2 9" xfId="10702"/>
    <cellStyle name="Saída 2 6 5 2 9 2" xfId="10703"/>
    <cellStyle name="Saída 2 6 5 3" xfId="10704"/>
    <cellStyle name="Saída 2 6 5 3 10" xfId="10705"/>
    <cellStyle name="Saída 2 6 5 3 10 2" xfId="10706"/>
    <cellStyle name="Saída 2 6 5 3 11" xfId="10707"/>
    <cellStyle name="Saída 2 6 5 3 11 2" xfId="10708"/>
    <cellStyle name="Saída 2 6 5 3 12" xfId="10709"/>
    <cellStyle name="Saída 2 6 5 3 12 2" xfId="10710"/>
    <cellStyle name="Saída 2 6 5 3 13" xfId="10711"/>
    <cellStyle name="Saída 2 6 5 3 13 2" xfId="10712"/>
    <cellStyle name="Saída 2 6 5 3 14" xfId="10713"/>
    <cellStyle name="Saída 2 6 5 3 2" xfId="10714"/>
    <cellStyle name="Saída 2 6 5 3 2 2" xfId="10715"/>
    <cellStyle name="Saída 2 6 5 3 3" xfId="10716"/>
    <cellStyle name="Saída 2 6 5 3 3 2" xfId="10717"/>
    <cellStyle name="Saída 2 6 5 3 4" xfId="10718"/>
    <cellStyle name="Saída 2 6 5 3 4 2" xfId="10719"/>
    <cellStyle name="Saída 2 6 5 3 5" xfId="10720"/>
    <cellStyle name="Saída 2 6 5 3 5 2" xfId="10721"/>
    <cellStyle name="Saída 2 6 5 3 6" xfId="10722"/>
    <cellStyle name="Saída 2 6 5 3 6 2" xfId="10723"/>
    <cellStyle name="Saída 2 6 5 3 7" xfId="10724"/>
    <cellStyle name="Saída 2 6 5 3 7 2" xfId="10725"/>
    <cellStyle name="Saída 2 6 5 3 8" xfId="10726"/>
    <cellStyle name="Saída 2 6 5 3 8 2" xfId="10727"/>
    <cellStyle name="Saída 2 6 5 3 9" xfId="10728"/>
    <cellStyle name="Saída 2 6 5 3 9 2" xfId="10729"/>
    <cellStyle name="Saída 2 6 5 4" xfId="10730"/>
    <cellStyle name="Saída 2 6 5 4 2" xfId="10731"/>
    <cellStyle name="Saída 2 6 5 5" xfId="10732"/>
    <cellStyle name="Saída 2 6 5 5 2" xfId="10733"/>
    <cellStyle name="Saída 2 6 5 6" xfId="10734"/>
    <cellStyle name="Saída 2 6 5 6 2" xfId="10735"/>
    <cellStyle name="Saída 2 6 5 7" xfId="10736"/>
    <cellStyle name="Saída 2 6 5 7 2" xfId="10737"/>
    <cellStyle name="Saída 2 6 5 8" xfId="10738"/>
    <cellStyle name="Saída 2 6 5 8 2" xfId="10739"/>
    <cellStyle name="Saída 2 6 5 9" xfId="10740"/>
    <cellStyle name="Saída 2 6 5 9 2" xfId="10741"/>
    <cellStyle name="Saída 2 6 6" xfId="10742"/>
    <cellStyle name="Saída 2 6 6 10" xfId="10743"/>
    <cellStyle name="Saída 2 6 6 10 2" xfId="10744"/>
    <cellStyle name="Saída 2 6 6 11" xfId="10745"/>
    <cellStyle name="Saída 2 6 6 11 2" xfId="10746"/>
    <cellStyle name="Saída 2 6 6 12" xfId="10747"/>
    <cellStyle name="Saída 2 6 6 12 2" xfId="10748"/>
    <cellStyle name="Saída 2 6 6 13" xfId="10749"/>
    <cellStyle name="Saída 2 6 6 13 2" xfId="10750"/>
    <cellStyle name="Saída 2 6 6 14" xfId="10751"/>
    <cellStyle name="Saída 2 6 6 2" xfId="10752"/>
    <cellStyle name="Saída 2 6 6 2 2" xfId="10753"/>
    <cellStyle name="Saída 2 6 6 3" xfId="10754"/>
    <cellStyle name="Saída 2 6 6 3 2" xfId="10755"/>
    <cellStyle name="Saída 2 6 6 4" xfId="10756"/>
    <cellStyle name="Saída 2 6 6 4 2" xfId="10757"/>
    <cellStyle name="Saída 2 6 6 5" xfId="10758"/>
    <cellStyle name="Saída 2 6 6 5 2" xfId="10759"/>
    <cellStyle name="Saída 2 6 6 6" xfId="10760"/>
    <cellStyle name="Saída 2 6 6 6 2" xfId="10761"/>
    <cellStyle name="Saída 2 6 6 7" xfId="10762"/>
    <cellStyle name="Saída 2 6 6 7 2" xfId="10763"/>
    <cellStyle name="Saída 2 6 6 8" xfId="10764"/>
    <cellStyle name="Saída 2 6 6 8 2" xfId="10765"/>
    <cellStyle name="Saída 2 6 6 9" xfId="10766"/>
    <cellStyle name="Saída 2 6 6 9 2" xfId="10767"/>
    <cellStyle name="Saída 2 6 7" xfId="10768"/>
    <cellStyle name="Saída 2 6 7 10" xfId="10769"/>
    <cellStyle name="Saída 2 6 7 10 2" xfId="10770"/>
    <cellStyle name="Saída 2 6 7 11" xfId="10771"/>
    <cellStyle name="Saída 2 6 7 11 2" xfId="10772"/>
    <cellStyle name="Saída 2 6 7 12" xfId="10773"/>
    <cellStyle name="Saída 2 6 7 12 2" xfId="10774"/>
    <cellStyle name="Saída 2 6 7 13" xfId="10775"/>
    <cellStyle name="Saída 2 6 7 13 2" xfId="10776"/>
    <cellStyle name="Saída 2 6 7 14" xfId="10777"/>
    <cellStyle name="Saída 2 6 7 2" xfId="10778"/>
    <cellStyle name="Saída 2 6 7 2 2" xfId="10779"/>
    <cellStyle name="Saída 2 6 7 3" xfId="10780"/>
    <cellStyle name="Saída 2 6 7 3 2" xfId="10781"/>
    <cellStyle name="Saída 2 6 7 4" xfId="10782"/>
    <cellStyle name="Saída 2 6 7 4 2" xfId="10783"/>
    <cellStyle name="Saída 2 6 7 5" xfId="10784"/>
    <cellStyle name="Saída 2 6 7 5 2" xfId="10785"/>
    <cellStyle name="Saída 2 6 7 6" xfId="10786"/>
    <cellStyle name="Saída 2 6 7 6 2" xfId="10787"/>
    <cellStyle name="Saída 2 6 7 7" xfId="10788"/>
    <cellStyle name="Saída 2 6 7 7 2" xfId="10789"/>
    <cellStyle name="Saída 2 6 7 8" xfId="10790"/>
    <cellStyle name="Saída 2 6 7 8 2" xfId="10791"/>
    <cellStyle name="Saída 2 6 7 9" xfId="10792"/>
    <cellStyle name="Saída 2 6 7 9 2" xfId="10793"/>
    <cellStyle name="Saída 2 6 8" xfId="10794"/>
    <cellStyle name="Saída 2 6 8 2" xfId="10795"/>
    <cellStyle name="Saída 2 6 9" xfId="10796"/>
    <cellStyle name="Saída 2 6 9 2" xfId="10797"/>
    <cellStyle name="Saída 2 7" xfId="10798"/>
    <cellStyle name="Saída 2 7 10" xfId="10799"/>
    <cellStyle name="Saída 2 7 10 2" xfId="10800"/>
    <cellStyle name="Saída 2 7 11" xfId="10801"/>
    <cellStyle name="Saída 2 7 11 2" xfId="10802"/>
    <cellStyle name="Saída 2 7 12" xfId="10803"/>
    <cellStyle name="Saída 2 7 12 2" xfId="10804"/>
    <cellStyle name="Saída 2 7 13" xfId="10805"/>
    <cellStyle name="Saída 2 7 13 2" xfId="10806"/>
    <cellStyle name="Saída 2 7 14" xfId="10807"/>
    <cellStyle name="Saída 2 7 14 2" xfId="10808"/>
    <cellStyle name="Saída 2 7 15" xfId="10809"/>
    <cellStyle name="Saída 2 7 15 2" xfId="10810"/>
    <cellStyle name="Saída 2 7 16" xfId="10811"/>
    <cellStyle name="Saída 2 7 16 2" xfId="10812"/>
    <cellStyle name="Saída 2 7 17" xfId="10813"/>
    <cellStyle name="Saída 2 7 17 2" xfId="10814"/>
    <cellStyle name="Saída 2 7 18" xfId="10815"/>
    <cellStyle name="Saída 2 7 18 2" xfId="10816"/>
    <cellStyle name="Saída 2 7 19" xfId="10817"/>
    <cellStyle name="Saída 2 7 19 2" xfId="10818"/>
    <cellStyle name="Saída 2 7 2" xfId="10819"/>
    <cellStyle name="Saída 2 7 2 10" xfId="10820"/>
    <cellStyle name="Saída 2 7 2 10 2" xfId="10821"/>
    <cellStyle name="Saída 2 7 2 11" xfId="10822"/>
    <cellStyle name="Saída 2 7 2 11 2" xfId="10823"/>
    <cellStyle name="Saída 2 7 2 12" xfId="10824"/>
    <cellStyle name="Saída 2 7 2 12 2" xfId="10825"/>
    <cellStyle name="Saída 2 7 2 13" xfId="10826"/>
    <cellStyle name="Saída 2 7 2 13 2" xfId="10827"/>
    <cellStyle name="Saída 2 7 2 14" xfId="10828"/>
    <cellStyle name="Saída 2 7 2 14 2" xfId="10829"/>
    <cellStyle name="Saída 2 7 2 15" xfId="10830"/>
    <cellStyle name="Saída 2 7 2 15 2" xfId="10831"/>
    <cellStyle name="Saída 2 7 2 16" xfId="10832"/>
    <cellStyle name="Saída 2 7 2 2" xfId="10833"/>
    <cellStyle name="Saída 2 7 2 2 10" xfId="10834"/>
    <cellStyle name="Saída 2 7 2 2 10 2" xfId="10835"/>
    <cellStyle name="Saída 2 7 2 2 11" xfId="10836"/>
    <cellStyle name="Saída 2 7 2 2 11 2" xfId="10837"/>
    <cellStyle name="Saída 2 7 2 2 12" xfId="10838"/>
    <cellStyle name="Saída 2 7 2 2 12 2" xfId="10839"/>
    <cellStyle name="Saída 2 7 2 2 13" xfId="10840"/>
    <cellStyle name="Saída 2 7 2 2 13 2" xfId="10841"/>
    <cellStyle name="Saída 2 7 2 2 14" xfId="10842"/>
    <cellStyle name="Saída 2 7 2 2 2" xfId="10843"/>
    <cellStyle name="Saída 2 7 2 2 2 2" xfId="10844"/>
    <cellStyle name="Saída 2 7 2 2 3" xfId="10845"/>
    <cellStyle name="Saída 2 7 2 2 3 2" xfId="10846"/>
    <cellStyle name="Saída 2 7 2 2 4" xfId="10847"/>
    <cellStyle name="Saída 2 7 2 2 4 2" xfId="10848"/>
    <cellStyle name="Saída 2 7 2 2 5" xfId="10849"/>
    <cellStyle name="Saída 2 7 2 2 5 2" xfId="10850"/>
    <cellStyle name="Saída 2 7 2 2 6" xfId="10851"/>
    <cellStyle name="Saída 2 7 2 2 6 2" xfId="10852"/>
    <cellStyle name="Saída 2 7 2 2 7" xfId="10853"/>
    <cellStyle name="Saída 2 7 2 2 7 2" xfId="10854"/>
    <cellStyle name="Saída 2 7 2 2 8" xfId="10855"/>
    <cellStyle name="Saída 2 7 2 2 8 2" xfId="10856"/>
    <cellStyle name="Saída 2 7 2 2 9" xfId="10857"/>
    <cellStyle name="Saída 2 7 2 2 9 2" xfId="10858"/>
    <cellStyle name="Saída 2 7 2 3" xfId="10859"/>
    <cellStyle name="Saída 2 7 2 3 10" xfId="10860"/>
    <cellStyle name="Saída 2 7 2 3 10 2" xfId="10861"/>
    <cellStyle name="Saída 2 7 2 3 11" xfId="10862"/>
    <cellStyle name="Saída 2 7 2 3 11 2" xfId="10863"/>
    <cellStyle name="Saída 2 7 2 3 12" xfId="10864"/>
    <cellStyle name="Saída 2 7 2 3 12 2" xfId="10865"/>
    <cellStyle name="Saída 2 7 2 3 13" xfId="10866"/>
    <cellStyle name="Saída 2 7 2 3 13 2" xfId="10867"/>
    <cellStyle name="Saída 2 7 2 3 14" xfId="10868"/>
    <cellStyle name="Saída 2 7 2 3 2" xfId="10869"/>
    <cellStyle name="Saída 2 7 2 3 2 2" xfId="10870"/>
    <cellStyle name="Saída 2 7 2 3 3" xfId="10871"/>
    <cellStyle name="Saída 2 7 2 3 3 2" xfId="10872"/>
    <cellStyle name="Saída 2 7 2 3 4" xfId="10873"/>
    <cellStyle name="Saída 2 7 2 3 4 2" xfId="10874"/>
    <cellStyle name="Saída 2 7 2 3 5" xfId="10875"/>
    <cellStyle name="Saída 2 7 2 3 5 2" xfId="10876"/>
    <cellStyle name="Saída 2 7 2 3 6" xfId="10877"/>
    <cellStyle name="Saída 2 7 2 3 6 2" xfId="10878"/>
    <cellStyle name="Saída 2 7 2 3 7" xfId="10879"/>
    <cellStyle name="Saída 2 7 2 3 7 2" xfId="10880"/>
    <cellStyle name="Saída 2 7 2 3 8" xfId="10881"/>
    <cellStyle name="Saída 2 7 2 3 8 2" xfId="10882"/>
    <cellStyle name="Saída 2 7 2 3 9" xfId="10883"/>
    <cellStyle name="Saída 2 7 2 3 9 2" xfId="10884"/>
    <cellStyle name="Saída 2 7 2 4" xfId="10885"/>
    <cellStyle name="Saída 2 7 2 4 2" xfId="10886"/>
    <cellStyle name="Saída 2 7 2 5" xfId="10887"/>
    <cellStyle name="Saída 2 7 2 5 2" xfId="10888"/>
    <cellStyle name="Saída 2 7 2 6" xfId="10889"/>
    <cellStyle name="Saída 2 7 2 6 2" xfId="10890"/>
    <cellStyle name="Saída 2 7 2 7" xfId="10891"/>
    <cellStyle name="Saída 2 7 2 7 2" xfId="10892"/>
    <cellStyle name="Saída 2 7 2 8" xfId="10893"/>
    <cellStyle name="Saída 2 7 2 8 2" xfId="10894"/>
    <cellStyle name="Saída 2 7 2 9" xfId="10895"/>
    <cellStyle name="Saída 2 7 2 9 2" xfId="10896"/>
    <cellStyle name="Saída 2 7 20" xfId="10897"/>
    <cellStyle name="Saída 2 7 3" xfId="10898"/>
    <cellStyle name="Saída 2 7 3 10" xfId="10899"/>
    <cellStyle name="Saída 2 7 3 10 2" xfId="10900"/>
    <cellStyle name="Saída 2 7 3 11" xfId="10901"/>
    <cellStyle name="Saída 2 7 3 11 2" xfId="10902"/>
    <cellStyle name="Saída 2 7 3 12" xfId="10903"/>
    <cellStyle name="Saída 2 7 3 12 2" xfId="10904"/>
    <cellStyle name="Saída 2 7 3 13" xfId="10905"/>
    <cellStyle name="Saída 2 7 3 13 2" xfId="10906"/>
    <cellStyle name="Saída 2 7 3 14" xfId="10907"/>
    <cellStyle name="Saída 2 7 3 14 2" xfId="10908"/>
    <cellStyle name="Saída 2 7 3 15" xfId="10909"/>
    <cellStyle name="Saída 2 7 3 15 2" xfId="10910"/>
    <cellStyle name="Saída 2 7 3 16" xfId="10911"/>
    <cellStyle name="Saída 2 7 3 2" xfId="10912"/>
    <cellStyle name="Saída 2 7 3 2 10" xfId="10913"/>
    <cellStyle name="Saída 2 7 3 2 10 2" xfId="10914"/>
    <cellStyle name="Saída 2 7 3 2 11" xfId="10915"/>
    <cellStyle name="Saída 2 7 3 2 11 2" xfId="10916"/>
    <cellStyle name="Saída 2 7 3 2 12" xfId="10917"/>
    <cellStyle name="Saída 2 7 3 2 12 2" xfId="10918"/>
    <cellStyle name="Saída 2 7 3 2 13" xfId="10919"/>
    <cellStyle name="Saída 2 7 3 2 13 2" xfId="10920"/>
    <cellStyle name="Saída 2 7 3 2 14" xfId="10921"/>
    <cellStyle name="Saída 2 7 3 2 2" xfId="10922"/>
    <cellStyle name="Saída 2 7 3 2 2 2" xfId="10923"/>
    <cellStyle name="Saída 2 7 3 2 3" xfId="10924"/>
    <cellStyle name="Saída 2 7 3 2 3 2" xfId="10925"/>
    <cellStyle name="Saída 2 7 3 2 4" xfId="10926"/>
    <cellStyle name="Saída 2 7 3 2 4 2" xfId="10927"/>
    <cellStyle name="Saída 2 7 3 2 5" xfId="10928"/>
    <cellStyle name="Saída 2 7 3 2 5 2" xfId="10929"/>
    <cellStyle name="Saída 2 7 3 2 6" xfId="10930"/>
    <cellStyle name="Saída 2 7 3 2 6 2" xfId="10931"/>
    <cellStyle name="Saída 2 7 3 2 7" xfId="10932"/>
    <cellStyle name="Saída 2 7 3 2 7 2" xfId="10933"/>
    <cellStyle name="Saída 2 7 3 2 8" xfId="10934"/>
    <cellStyle name="Saída 2 7 3 2 8 2" xfId="10935"/>
    <cellStyle name="Saída 2 7 3 2 9" xfId="10936"/>
    <cellStyle name="Saída 2 7 3 2 9 2" xfId="10937"/>
    <cellStyle name="Saída 2 7 3 3" xfId="10938"/>
    <cellStyle name="Saída 2 7 3 3 10" xfId="10939"/>
    <cellStyle name="Saída 2 7 3 3 10 2" xfId="10940"/>
    <cellStyle name="Saída 2 7 3 3 11" xfId="10941"/>
    <cellStyle name="Saída 2 7 3 3 11 2" xfId="10942"/>
    <cellStyle name="Saída 2 7 3 3 12" xfId="10943"/>
    <cellStyle name="Saída 2 7 3 3 12 2" xfId="10944"/>
    <cellStyle name="Saída 2 7 3 3 13" xfId="10945"/>
    <cellStyle name="Saída 2 7 3 3 13 2" xfId="10946"/>
    <cellStyle name="Saída 2 7 3 3 14" xfId="10947"/>
    <cellStyle name="Saída 2 7 3 3 2" xfId="10948"/>
    <cellStyle name="Saída 2 7 3 3 2 2" xfId="10949"/>
    <cellStyle name="Saída 2 7 3 3 3" xfId="10950"/>
    <cellStyle name="Saída 2 7 3 3 3 2" xfId="10951"/>
    <cellStyle name="Saída 2 7 3 3 4" xfId="10952"/>
    <cellStyle name="Saída 2 7 3 3 4 2" xfId="10953"/>
    <cellStyle name="Saída 2 7 3 3 5" xfId="10954"/>
    <cellStyle name="Saída 2 7 3 3 5 2" xfId="10955"/>
    <cellStyle name="Saída 2 7 3 3 6" xfId="10956"/>
    <cellStyle name="Saída 2 7 3 3 6 2" xfId="10957"/>
    <cellStyle name="Saída 2 7 3 3 7" xfId="10958"/>
    <cellStyle name="Saída 2 7 3 3 7 2" xfId="10959"/>
    <cellStyle name="Saída 2 7 3 3 8" xfId="10960"/>
    <cellStyle name="Saída 2 7 3 3 8 2" xfId="10961"/>
    <cellStyle name="Saída 2 7 3 3 9" xfId="10962"/>
    <cellStyle name="Saída 2 7 3 3 9 2" xfId="10963"/>
    <cellStyle name="Saída 2 7 3 4" xfId="10964"/>
    <cellStyle name="Saída 2 7 3 4 2" xfId="10965"/>
    <cellStyle name="Saída 2 7 3 5" xfId="10966"/>
    <cellStyle name="Saída 2 7 3 5 2" xfId="10967"/>
    <cellStyle name="Saída 2 7 3 6" xfId="10968"/>
    <cellStyle name="Saída 2 7 3 6 2" xfId="10969"/>
    <cellStyle name="Saída 2 7 3 7" xfId="10970"/>
    <cellStyle name="Saída 2 7 3 7 2" xfId="10971"/>
    <cellStyle name="Saída 2 7 3 8" xfId="10972"/>
    <cellStyle name="Saída 2 7 3 8 2" xfId="10973"/>
    <cellStyle name="Saída 2 7 3 9" xfId="10974"/>
    <cellStyle name="Saída 2 7 3 9 2" xfId="10975"/>
    <cellStyle name="Saída 2 7 4" xfId="10976"/>
    <cellStyle name="Saída 2 7 4 10" xfId="10977"/>
    <cellStyle name="Saída 2 7 4 10 2" xfId="10978"/>
    <cellStyle name="Saída 2 7 4 11" xfId="10979"/>
    <cellStyle name="Saída 2 7 4 11 2" xfId="10980"/>
    <cellStyle name="Saída 2 7 4 12" xfId="10981"/>
    <cellStyle name="Saída 2 7 4 12 2" xfId="10982"/>
    <cellStyle name="Saída 2 7 4 13" xfId="10983"/>
    <cellStyle name="Saída 2 7 4 13 2" xfId="10984"/>
    <cellStyle name="Saída 2 7 4 14" xfId="10985"/>
    <cellStyle name="Saída 2 7 4 14 2" xfId="10986"/>
    <cellStyle name="Saída 2 7 4 15" xfId="10987"/>
    <cellStyle name="Saída 2 7 4 15 2" xfId="10988"/>
    <cellStyle name="Saída 2 7 4 16" xfId="10989"/>
    <cellStyle name="Saída 2 7 4 2" xfId="10990"/>
    <cellStyle name="Saída 2 7 4 2 10" xfId="10991"/>
    <cellStyle name="Saída 2 7 4 2 10 2" xfId="10992"/>
    <cellStyle name="Saída 2 7 4 2 11" xfId="10993"/>
    <cellStyle name="Saída 2 7 4 2 11 2" xfId="10994"/>
    <cellStyle name="Saída 2 7 4 2 12" xfId="10995"/>
    <cellStyle name="Saída 2 7 4 2 12 2" xfId="10996"/>
    <cellStyle name="Saída 2 7 4 2 13" xfId="10997"/>
    <cellStyle name="Saída 2 7 4 2 13 2" xfId="10998"/>
    <cellStyle name="Saída 2 7 4 2 14" xfId="10999"/>
    <cellStyle name="Saída 2 7 4 2 2" xfId="11000"/>
    <cellStyle name="Saída 2 7 4 2 2 2" xfId="11001"/>
    <cellStyle name="Saída 2 7 4 2 3" xfId="11002"/>
    <cellStyle name="Saída 2 7 4 2 3 2" xfId="11003"/>
    <cellStyle name="Saída 2 7 4 2 4" xfId="11004"/>
    <cellStyle name="Saída 2 7 4 2 4 2" xfId="11005"/>
    <cellStyle name="Saída 2 7 4 2 5" xfId="11006"/>
    <cellStyle name="Saída 2 7 4 2 5 2" xfId="11007"/>
    <cellStyle name="Saída 2 7 4 2 6" xfId="11008"/>
    <cellStyle name="Saída 2 7 4 2 6 2" xfId="11009"/>
    <cellStyle name="Saída 2 7 4 2 7" xfId="11010"/>
    <cellStyle name="Saída 2 7 4 2 7 2" xfId="11011"/>
    <cellStyle name="Saída 2 7 4 2 8" xfId="11012"/>
    <cellStyle name="Saída 2 7 4 2 8 2" xfId="11013"/>
    <cellStyle name="Saída 2 7 4 2 9" xfId="11014"/>
    <cellStyle name="Saída 2 7 4 2 9 2" xfId="11015"/>
    <cellStyle name="Saída 2 7 4 3" xfId="11016"/>
    <cellStyle name="Saída 2 7 4 3 10" xfId="11017"/>
    <cellStyle name="Saída 2 7 4 3 10 2" xfId="11018"/>
    <cellStyle name="Saída 2 7 4 3 11" xfId="11019"/>
    <cellStyle name="Saída 2 7 4 3 11 2" xfId="11020"/>
    <cellStyle name="Saída 2 7 4 3 12" xfId="11021"/>
    <cellStyle name="Saída 2 7 4 3 12 2" xfId="11022"/>
    <cellStyle name="Saída 2 7 4 3 13" xfId="11023"/>
    <cellStyle name="Saída 2 7 4 3 13 2" xfId="11024"/>
    <cellStyle name="Saída 2 7 4 3 14" xfId="11025"/>
    <cellStyle name="Saída 2 7 4 3 2" xfId="11026"/>
    <cellStyle name="Saída 2 7 4 3 2 2" xfId="11027"/>
    <cellStyle name="Saída 2 7 4 3 3" xfId="11028"/>
    <cellStyle name="Saída 2 7 4 3 3 2" xfId="11029"/>
    <cellStyle name="Saída 2 7 4 3 4" xfId="11030"/>
    <cellStyle name="Saída 2 7 4 3 4 2" xfId="11031"/>
    <cellStyle name="Saída 2 7 4 3 5" xfId="11032"/>
    <cellStyle name="Saída 2 7 4 3 5 2" xfId="11033"/>
    <cellStyle name="Saída 2 7 4 3 6" xfId="11034"/>
    <cellStyle name="Saída 2 7 4 3 6 2" xfId="11035"/>
    <cellStyle name="Saída 2 7 4 3 7" xfId="11036"/>
    <cellStyle name="Saída 2 7 4 3 7 2" xfId="11037"/>
    <cellStyle name="Saída 2 7 4 3 8" xfId="11038"/>
    <cellStyle name="Saída 2 7 4 3 8 2" xfId="11039"/>
    <cellStyle name="Saída 2 7 4 3 9" xfId="11040"/>
    <cellStyle name="Saída 2 7 4 3 9 2" xfId="11041"/>
    <cellStyle name="Saída 2 7 4 4" xfId="11042"/>
    <cellStyle name="Saída 2 7 4 4 2" xfId="11043"/>
    <cellStyle name="Saída 2 7 4 5" xfId="11044"/>
    <cellStyle name="Saída 2 7 4 5 2" xfId="11045"/>
    <cellStyle name="Saída 2 7 4 6" xfId="11046"/>
    <cellStyle name="Saída 2 7 4 6 2" xfId="11047"/>
    <cellStyle name="Saída 2 7 4 7" xfId="11048"/>
    <cellStyle name="Saída 2 7 4 7 2" xfId="11049"/>
    <cellStyle name="Saída 2 7 4 8" xfId="11050"/>
    <cellStyle name="Saída 2 7 4 8 2" xfId="11051"/>
    <cellStyle name="Saída 2 7 4 9" xfId="11052"/>
    <cellStyle name="Saída 2 7 4 9 2" xfId="11053"/>
    <cellStyle name="Saída 2 7 5" xfId="11054"/>
    <cellStyle name="Saída 2 7 5 10" xfId="11055"/>
    <cellStyle name="Saída 2 7 5 10 2" xfId="11056"/>
    <cellStyle name="Saída 2 7 5 11" xfId="11057"/>
    <cellStyle name="Saída 2 7 5 11 2" xfId="11058"/>
    <cellStyle name="Saída 2 7 5 12" xfId="11059"/>
    <cellStyle name="Saída 2 7 5 12 2" xfId="11060"/>
    <cellStyle name="Saída 2 7 5 13" xfId="11061"/>
    <cellStyle name="Saída 2 7 5 13 2" xfId="11062"/>
    <cellStyle name="Saída 2 7 5 14" xfId="11063"/>
    <cellStyle name="Saída 2 7 5 14 2" xfId="11064"/>
    <cellStyle name="Saída 2 7 5 15" xfId="11065"/>
    <cellStyle name="Saída 2 7 5 15 2" xfId="11066"/>
    <cellStyle name="Saída 2 7 5 16" xfId="11067"/>
    <cellStyle name="Saída 2 7 5 2" xfId="11068"/>
    <cellStyle name="Saída 2 7 5 2 10" xfId="11069"/>
    <cellStyle name="Saída 2 7 5 2 10 2" xfId="11070"/>
    <cellStyle name="Saída 2 7 5 2 11" xfId="11071"/>
    <cellStyle name="Saída 2 7 5 2 11 2" xfId="11072"/>
    <cellStyle name="Saída 2 7 5 2 12" xfId="11073"/>
    <cellStyle name="Saída 2 7 5 2 12 2" xfId="11074"/>
    <cellStyle name="Saída 2 7 5 2 13" xfId="11075"/>
    <cellStyle name="Saída 2 7 5 2 13 2" xfId="11076"/>
    <cellStyle name="Saída 2 7 5 2 14" xfId="11077"/>
    <cellStyle name="Saída 2 7 5 2 2" xfId="11078"/>
    <cellStyle name="Saída 2 7 5 2 2 2" xfId="11079"/>
    <cellStyle name="Saída 2 7 5 2 3" xfId="11080"/>
    <cellStyle name="Saída 2 7 5 2 3 2" xfId="11081"/>
    <cellStyle name="Saída 2 7 5 2 4" xfId="11082"/>
    <cellStyle name="Saída 2 7 5 2 4 2" xfId="11083"/>
    <cellStyle name="Saída 2 7 5 2 5" xfId="11084"/>
    <cellStyle name="Saída 2 7 5 2 5 2" xfId="11085"/>
    <cellStyle name="Saída 2 7 5 2 6" xfId="11086"/>
    <cellStyle name="Saída 2 7 5 2 6 2" xfId="11087"/>
    <cellStyle name="Saída 2 7 5 2 7" xfId="11088"/>
    <cellStyle name="Saída 2 7 5 2 7 2" xfId="11089"/>
    <cellStyle name="Saída 2 7 5 2 8" xfId="11090"/>
    <cellStyle name="Saída 2 7 5 2 8 2" xfId="11091"/>
    <cellStyle name="Saída 2 7 5 2 9" xfId="11092"/>
    <cellStyle name="Saída 2 7 5 2 9 2" xfId="11093"/>
    <cellStyle name="Saída 2 7 5 3" xfId="11094"/>
    <cellStyle name="Saída 2 7 5 3 10" xfId="11095"/>
    <cellStyle name="Saída 2 7 5 3 10 2" xfId="11096"/>
    <cellStyle name="Saída 2 7 5 3 11" xfId="11097"/>
    <cellStyle name="Saída 2 7 5 3 11 2" xfId="11098"/>
    <cellStyle name="Saída 2 7 5 3 12" xfId="11099"/>
    <cellStyle name="Saída 2 7 5 3 12 2" xfId="11100"/>
    <cellStyle name="Saída 2 7 5 3 13" xfId="11101"/>
    <cellStyle name="Saída 2 7 5 3 13 2" xfId="11102"/>
    <cellStyle name="Saída 2 7 5 3 14" xfId="11103"/>
    <cellStyle name="Saída 2 7 5 3 2" xfId="11104"/>
    <cellStyle name="Saída 2 7 5 3 2 2" xfId="11105"/>
    <cellStyle name="Saída 2 7 5 3 3" xfId="11106"/>
    <cellStyle name="Saída 2 7 5 3 3 2" xfId="11107"/>
    <cellStyle name="Saída 2 7 5 3 4" xfId="11108"/>
    <cellStyle name="Saída 2 7 5 3 4 2" xfId="11109"/>
    <cellStyle name="Saída 2 7 5 3 5" xfId="11110"/>
    <cellStyle name="Saída 2 7 5 3 5 2" xfId="11111"/>
    <cellStyle name="Saída 2 7 5 3 6" xfId="11112"/>
    <cellStyle name="Saída 2 7 5 3 6 2" xfId="11113"/>
    <cellStyle name="Saída 2 7 5 3 7" xfId="11114"/>
    <cellStyle name="Saída 2 7 5 3 7 2" xfId="11115"/>
    <cellStyle name="Saída 2 7 5 3 8" xfId="11116"/>
    <cellStyle name="Saída 2 7 5 3 8 2" xfId="11117"/>
    <cellStyle name="Saída 2 7 5 3 9" xfId="11118"/>
    <cellStyle name="Saída 2 7 5 3 9 2" xfId="11119"/>
    <cellStyle name="Saída 2 7 5 4" xfId="11120"/>
    <cellStyle name="Saída 2 7 5 4 2" xfId="11121"/>
    <cellStyle name="Saída 2 7 5 5" xfId="11122"/>
    <cellStyle name="Saída 2 7 5 5 2" xfId="11123"/>
    <cellStyle name="Saída 2 7 5 6" xfId="11124"/>
    <cellStyle name="Saída 2 7 5 6 2" xfId="11125"/>
    <cellStyle name="Saída 2 7 5 7" xfId="11126"/>
    <cellStyle name="Saída 2 7 5 7 2" xfId="11127"/>
    <cellStyle name="Saída 2 7 5 8" xfId="11128"/>
    <cellStyle name="Saída 2 7 5 8 2" xfId="11129"/>
    <cellStyle name="Saída 2 7 5 9" xfId="11130"/>
    <cellStyle name="Saída 2 7 5 9 2" xfId="11131"/>
    <cellStyle name="Saída 2 7 6" xfId="11132"/>
    <cellStyle name="Saída 2 7 6 10" xfId="11133"/>
    <cellStyle name="Saída 2 7 6 10 2" xfId="11134"/>
    <cellStyle name="Saída 2 7 6 11" xfId="11135"/>
    <cellStyle name="Saída 2 7 6 11 2" xfId="11136"/>
    <cellStyle name="Saída 2 7 6 12" xfId="11137"/>
    <cellStyle name="Saída 2 7 6 12 2" xfId="11138"/>
    <cellStyle name="Saída 2 7 6 13" xfId="11139"/>
    <cellStyle name="Saída 2 7 6 13 2" xfId="11140"/>
    <cellStyle name="Saída 2 7 6 14" xfId="11141"/>
    <cellStyle name="Saída 2 7 6 2" xfId="11142"/>
    <cellStyle name="Saída 2 7 6 2 2" xfId="11143"/>
    <cellStyle name="Saída 2 7 6 3" xfId="11144"/>
    <cellStyle name="Saída 2 7 6 3 2" xfId="11145"/>
    <cellStyle name="Saída 2 7 6 4" xfId="11146"/>
    <cellStyle name="Saída 2 7 6 4 2" xfId="11147"/>
    <cellStyle name="Saída 2 7 6 5" xfId="11148"/>
    <cellStyle name="Saída 2 7 6 5 2" xfId="11149"/>
    <cellStyle name="Saída 2 7 6 6" xfId="11150"/>
    <cellStyle name="Saída 2 7 6 6 2" xfId="11151"/>
    <cellStyle name="Saída 2 7 6 7" xfId="11152"/>
    <cellStyle name="Saída 2 7 6 7 2" xfId="11153"/>
    <cellStyle name="Saída 2 7 6 8" xfId="11154"/>
    <cellStyle name="Saída 2 7 6 8 2" xfId="11155"/>
    <cellStyle name="Saída 2 7 6 9" xfId="11156"/>
    <cellStyle name="Saída 2 7 6 9 2" xfId="11157"/>
    <cellStyle name="Saída 2 7 7" xfId="11158"/>
    <cellStyle name="Saída 2 7 7 10" xfId="11159"/>
    <cellStyle name="Saída 2 7 7 10 2" xfId="11160"/>
    <cellStyle name="Saída 2 7 7 11" xfId="11161"/>
    <cellStyle name="Saída 2 7 7 11 2" xfId="11162"/>
    <cellStyle name="Saída 2 7 7 12" xfId="11163"/>
    <cellStyle name="Saída 2 7 7 12 2" xfId="11164"/>
    <cellStyle name="Saída 2 7 7 13" xfId="11165"/>
    <cellStyle name="Saída 2 7 7 13 2" xfId="11166"/>
    <cellStyle name="Saída 2 7 7 14" xfId="11167"/>
    <cellStyle name="Saída 2 7 7 2" xfId="11168"/>
    <cellStyle name="Saída 2 7 7 2 2" xfId="11169"/>
    <cellStyle name="Saída 2 7 7 3" xfId="11170"/>
    <cellStyle name="Saída 2 7 7 3 2" xfId="11171"/>
    <cellStyle name="Saída 2 7 7 4" xfId="11172"/>
    <cellStyle name="Saída 2 7 7 4 2" xfId="11173"/>
    <cellStyle name="Saída 2 7 7 5" xfId="11174"/>
    <cellStyle name="Saída 2 7 7 5 2" xfId="11175"/>
    <cellStyle name="Saída 2 7 7 6" xfId="11176"/>
    <cellStyle name="Saída 2 7 7 6 2" xfId="11177"/>
    <cellStyle name="Saída 2 7 7 7" xfId="11178"/>
    <cellStyle name="Saída 2 7 7 7 2" xfId="11179"/>
    <cellStyle name="Saída 2 7 7 8" xfId="11180"/>
    <cellStyle name="Saída 2 7 7 8 2" xfId="11181"/>
    <cellStyle name="Saída 2 7 7 9" xfId="11182"/>
    <cellStyle name="Saída 2 7 7 9 2" xfId="11183"/>
    <cellStyle name="Saída 2 7 8" xfId="11184"/>
    <cellStyle name="Saída 2 7 8 2" xfId="11185"/>
    <cellStyle name="Saída 2 7 9" xfId="11186"/>
    <cellStyle name="Saída 2 7 9 2" xfId="11187"/>
    <cellStyle name="Saída 2 8" xfId="11188"/>
    <cellStyle name="Saída 2 8 10" xfId="11189"/>
    <cellStyle name="Saída 2 8 10 2" xfId="11190"/>
    <cellStyle name="Saída 2 8 11" xfId="11191"/>
    <cellStyle name="Saída 2 8 11 2" xfId="11192"/>
    <cellStyle name="Saída 2 8 12" xfId="11193"/>
    <cellStyle name="Saída 2 8 12 2" xfId="11194"/>
    <cellStyle name="Saída 2 8 13" xfId="11195"/>
    <cellStyle name="Saída 2 8 13 2" xfId="11196"/>
    <cellStyle name="Saída 2 8 14" xfId="11197"/>
    <cellStyle name="Saída 2 8 2" xfId="11198"/>
    <cellStyle name="Saída 2 8 2 2" xfId="11199"/>
    <cellStyle name="Saída 2 8 3" xfId="11200"/>
    <cellStyle name="Saída 2 8 3 2" xfId="11201"/>
    <cellStyle name="Saída 2 8 4" xfId="11202"/>
    <cellStyle name="Saída 2 8 4 2" xfId="11203"/>
    <cellStyle name="Saída 2 8 5" xfId="11204"/>
    <cellStyle name="Saída 2 8 5 2" xfId="11205"/>
    <cellStyle name="Saída 2 8 6" xfId="11206"/>
    <cellStyle name="Saída 2 8 6 2" xfId="11207"/>
    <cellStyle name="Saída 2 8 7" xfId="11208"/>
    <cellStyle name="Saída 2 8 7 2" xfId="11209"/>
    <cellStyle name="Saída 2 8 8" xfId="11210"/>
    <cellStyle name="Saída 2 8 8 2" xfId="11211"/>
    <cellStyle name="Saída 2 8 9" xfId="11212"/>
    <cellStyle name="Saída 2 8 9 2" xfId="11213"/>
    <cellStyle name="Saída 2 9" xfId="11214"/>
    <cellStyle name="Saída 2 9 10" xfId="11215"/>
    <cellStyle name="Saída 2 9 10 2" xfId="11216"/>
    <cellStyle name="Saída 2 9 11" xfId="11217"/>
    <cellStyle name="Saída 2 9 11 2" xfId="11218"/>
    <cellStyle name="Saída 2 9 12" xfId="11219"/>
    <cellStyle name="Saída 2 9 12 2" xfId="11220"/>
    <cellStyle name="Saída 2 9 13" xfId="11221"/>
    <cellStyle name="Saída 2 9 13 2" xfId="11222"/>
    <cellStyle name="Saída 2 9 14" xfId="11223"/>
    <cellStyle name="Saída 2 9 2" xfId="11224"/>
    <cellStyle name="Saída 2 9 2 2" xfId="11225"/>
    <cellStyle name="Saída 2 9 3" xfId="11226"/>
    <cellStyle name="Saída 2 9 3 2" xfId="11227"/>
    <cellStyle name="Saída 2 9 4" xfId="11228"/>
    <cellStyle name="Saída 2 9 4 2" xfId="11229"/>
    <cellStyle name="Saída 2 9 5" xfId="11230"/>
    <cellStyle name="Saída 2 9 5 2" xfId="11231"/>
    <cellStyle name="Saída 2 9 6" xfId="11232"/>
    <cellStyle name="Saída 2 9 6 2" xfId="11233"/>
    <cellStyle name="Saída 2 9 7" xfId="11234"/>
    <cellStyle name="Saída 2 9 7 2" xfId="11235"/>
    <cellStyle name="Saída 2 9 8" xfId="11236"/>
    <cellStyle name="Saída 2 9 8 2" xfId="11237"/>
    <cellStyle name="Saída 2 9 9" xfId="11238"/>
    <cellStyle name="Saída 2 9 9 2" xfId="11239"/>
    <cellStyle name="Saída 3" xfId="11240"/>
    <cellStyle name="Saída 3 10" xfId="11241"/>
    <cellStyle name="Saída 3 10 2" xfId="11242"/>
    <cellStyle name="Saída 3 11" xfId="11243"/>
    <cellStyle name="Saída 3 11 2" xfId="11244"/>
    <cellStyle name="Saída 3 12" xfId="11245"/>
    <cellStyle name="Saída 3 12 2" xfId="11246"/>
    <cellStyle name="Saída 3 13" xfId="11247"/>
    <cellStyle name="Saída 3 13 2" xfId="11248"/>
    <cellStyle name="Saída 3 14" xfId="11249"/>
    <cellStyle name="Saída 3 14 2" xfId="11250"/>
    <cellStyle name="Saída 3 15" xfId="11251"/>
    <cellStyle name="Saída 3 15 2" xfId="11252"/>
    <cellStyle name="Saída 3 16" xfId="11253"/>
    <cellStyle name="Saída 3 2" xfId="11254"/>
    <cellStyle name="Saída 3 2 10" xfId="11255"/>
    <cellStyle name="Saída 3 2 10 2" xfId="11256"/>
    <cellStyle name="Saída 3 2 11" xfId="11257"/>
    <cellStyle name="Saída 3 2 11 2" xfId="11258"/>
    <cellStyle name="Saída 3 2 12" xfId="11259"/>
    <cellStyle name="Saída 3 2 12 2" xfId="11260"/>
    <cellStyle name="Saída 3 2 13" xfId="11261"/>
    <cellStyle name="Saída 3 2 13 2" xfId="11262"/>
    <cellStyle name="Saída 3 2 14" xfId="11263"/>
    <cellStyle name="Saída 3 2 2" xfId="11264"/>
    <cellStyle name="Saída 3 2 2 2" xfId="11265"/>
    <cellStyle name="Saída 3 2 3" xfId="11266"/>
    <cellStyle name="Saída 3 2 3 2" xfId="11267"/>
    <cellStyle name="Saída 3 2 4" xfId="11268"/>
    <cellStyle name="Saída 3 2 4 2" xfId="11269"/>
    <cellStyle name="Saída 3 2 5" xfId="11270"/>
    <cellStyle name="Saída 3 2 5 2" xfId="11271"/>
    <cellStyle name="Saída 3 2 6" xfId="11272"/>
    <cellStyle name="Saída 3 2 6 2" xfId="11273"/>
    <cellStyle name="Saída 3 2 7" xfId="11274"/>
    <cellStyle name="Saída 3 2 7 2" xfId="11275"/>
    <cellStyle name="Saída 3 2 8" xfId="11276"/>
    <cellStyle name="Saída 3 2 8 2" xfId="11277"/>
    <cellStyle name="Saída 3 2 9" xfId="11278"/>
    <cellStyle name="Saída 3 2 9 2" xfId="11279"/>
    <cellStyle name="Saída 3 3" xfId="11280"/>
    <cellStyle name="Saída 3 3 10" xfId="11281"/>
    <cellStyle name="Saída 3 3 10 2" xfId="11282"/>
    <cellStyle name="Saída 3 3 11" xfId="11283"/>
    <cellStyle name="Saída 3 3 11 2" xfId="11284"/>
    <cellStyle name="Saída 3 3 12" xfId="11285"/>
    <cellStyle name="Saída 3 3 12 2" xfId="11286"/>
    <cellStyle name="Saída 3 3 13" xfId="11287"/>
    <cellStyle name="Saída 3 3 13 2" xfId="11288"/>
    <cellStyle name="Saída 3 3 14" xfId="11289"/>
    <cellStyle name="Saída 3 3 2" xfId="11290"/>
    <cellStyle name="Saída 3 3 2 2" xfId="11291"/>
    <cellStyle name="Saída 3 3 3" xfId="11292"/>
    <cellStyle name="Saída 3 3 3 2" xfId="11293"/>
    <cellStyle name="Saída 3 3 4" xfId="11294"/>
    <cellStyle name="Saída 3 3 4 2" xfId="11295"/>
    <cellStyle name="Saída 3 3 5" xfId="11296"/>
    <cellStyle name="Saída 3 3 5 2" xfId="11297"/>
    <cellStyle name="Saída 3 3 6" xfId="11298"/>
    <cellStyle name="Saída 3 3 6 2" xfId="11299"/>
    <cellStyle name="Saída 3 3 7" xfId="11300"/>
    <cellStyle name="Saída 3 3 7 2" xfId="11301"/>
    <cellStyle name="Saída 3 3 8" xfId="11302"/>
    <cellStyle name="Saída 3 3 8 2" xfId="11303"/>
    <cellStyle name="Saída 3 3 9" xfId="11304"/>
    <cellStyle name="Saída 3 3 9 2" xfId="11305"/>
    <cellStyle name="Saída 3 4" xfId="11306"/>
    <cellStyle name="Saída 3 4 2" xfId="11307"/>
    <cellStyle name="Saída 3 5" xfId="11308"/>
    <cellStyle name="Saída 3 5 2" xfId="11309"/>
    <cellStyle name="Saída 3 6" xfId="11310"/>
    <cellStyle name="Saída 3 6 2" xfId="11311"/>
    <cellStyle name="Saída 3 7" xfId="11312"/>
    <cellStyle name="Saída 3 7 2" xfId="11313"/>
    <cellStyle name="Saída 3 8" xfId="11314"/>
    <cellStyle name="Saída 3 8 2" xfId="11315"/>
    <cellStyle name="Saída 3 9" xfId="11316"/>
    <cellStyle name="Saída 3 9 2" xfId="11317"/>
    <cellStyle name="Saída 4" xfId="11318"/>
    <cellStyle name="Saída 4 10" xfId="11319"/>
    <cellStyle name="Saída 4 10 2" xfId="11320"/>
    <cellStyle name="Saída 4 11" xfId="11321"/>
    <cellStyle name="Saída 4 11 2" xfId="11322"/>
    <cellStyle name="Saída 4 12" xfId="11323"/>
    <cellStyle name="Saída 4 12 2" xfId="11324"/>
    <cellStyle name="Saída 4 13" xfId="11325"/>
    <cellStyle name="Saída 4 13 2" xfId="11326"/>
    <cellStyle name="Saída 4 14" xfId="11327"/>
    <cellStyle name="Saída 4 14 2" xfId="11328"/>
    <cellStyle name="Saída 4 15" xfId="11329"/>
    <cellStyle name="Saída 4 15 2" xfId="11330"/>
    <cellStyle name="Saída 4 16" xfId="11331"/>
    <cellStyle name="Saída 4 2" xfId="11332"/>
    <cellStyle name="Saída 4 2 10" xfId="11333"/>
    <cellStyle name="Saída 4 2 10 2" xfId="11334"/>
    <cellStyle name="Saída 4 2 11" xfId="11335"/>
    <cellStyle name="Saída 4 2 11 2" xfId="11336"/>
    <cellStyle name="Saída 4 2 12" xfId="11337"/>
    <cellStyle name="Saída 4 2 12 2" xfId="11338"/>
    <cellStyle name="Saída 4 2 13" xfId="11339"/>
    <cellStyle name="Saída 4 2 13 2" xfId="11340"/>
    <cellStyle name="Saída 4 2 14" xfId="11341"/>
    <cellStyle name="Saída 4 2 2" xfId="11342"/>
    <cellStyle name="Saída 4 2 2 2" xfId="11343"/>
    <cellStyle name="Saída 4 2 3" xfId="11344"/>
    <cellStyle name="Saída 4 2 3 2" xfId="11345"/>
    <cellStyle name="Saída 4 2 4" xfId="11346"/>
    <cellStyle name="Saída 4 2 4 2" xfId="11347"/>
    <cellStyle name="Saída 4 2 5" xfId="11348"/>
    <cellStyle name="Saída 4 2 5 2" xfId="11349"/>
    <cellStyle name="Saída 4 2 6" xfId="11350"/>
    <cellStyle name="Saída 4 2 6 2" xfId="11351"/>
    <cellStyle name="Saída 4 2 7" xfId="11352"/>
    <cellStyle name="Saída 4 2 7 2" xfId="11353"/>
    <cellStyle name="Saída 4 2 8" xfId="11354"/>
    <cellStyle name="Saída 4 2 8 2" xfId="11355"/>
    <cellStyle name="Saída 4 2 9" xfId="11356"/>
    <cellStyle name="Saída 4 2 9 2" xfId="11357"/>
    <cellStyle name="Saída 4 3" xfId="11358"/>
    <cellStyle name="Saída 4 3 10" xfId="11359"/>
    <cellStyle name="Saída 4 3 10 2" xfId="11360"/>
    <cellStyle name="Saída 4 3 11" xfId="11361"/>
    <cellStyle name="Saída 4 3 11 2" xfId="11362"/>
    <cellStyle name="Saída 4 3 12" xfId="11363"/>
    <cellStyle name="Saída 4 3 12 2" xfId="11364"/>
    <cellStyle name="Saída 4 3 13" xfId="11365"/>
    <cellStyle name="Saída 4 3 13 2" xfId="11366"/>
    <cellStyle name="Saída 4 3 14" xfId="11367"/>
    <cellStyle name="Saída 4 3 2" xfId="11368"/>
    <cellStyle name="Saída 4 3 2 2" xfId="11369"/>
    <cellStyle name="Saída 4 3 3" xfId="11370"/>
    <cellStyle name="Saída 4 3 3 2" xfId="11371"/>
    <cellStyle name="Saída 4 3 4" xfId="11372"/>
    <cellStyle name="Saída 4 3 4 2" xfId="11373"/>
    <cellStyle name="Saída 4 3 5" xfId="11374"/>
    <cellStyle name="Saída 4 3 5 2" xfId="11375"/>
    <cellStyle name="Saída 4 3 6" xfId="11376"/>
    <cellStyle name="Saída 4 3 6 2" xfId="11377"/>
    <cellStyle name="Saída 4 3 7" xfId="11378"/>
    <cellStyle name="Saída 4 3 7 2" xfId="11379"/>
    <cellStyle name="Saída 4 3 8" xfId="11380"/>
    <cellStyle name="Saída 4 3 8 2" xfId="11381"/>
    <cellStyle name="Saída 4 3 9" xfId="11382"/>
    <cellStyle name="Saída 4 3 9 2" xfId="11383"/>
    <cellStyle name="Saída 4 4" xfId="11384"/>
    <cellStyle name="Saída 4 4 2" xfId="11385"/>
    <cellStyle name="Saída 4 5" xfId="11386"/>
    <cellStyle name="Saída 4 5 2" xfId="11387"/>
    <cellStyle name="Saída 4 6" xfId="11388"/>
    <cellStyle name="Saída 4 6 2" xfId="11389"/>
    <cellStyle name="Saída 4 7" xfId="11390"/>
    <cellStyle name="Saída 4 7 2" xfId="11391"/>
    <cellStyle name="Saída 4 8" xfId="11392"/>
    <cellStyle name="Saída 4 8 2" xfId="11393"/>
    <cellStyle name="Saída 4 9" xfId="11394"/>
    <cellStyle name="Saída 4 9 2" xfId="11395"/>
    <cellStyle name="Saída 5" xfId="11396"/>
    <cellStyle name="Saída 5 10" xfId="11397"/>
    <cellStyle name="Saída 5 10 2" xfId="11398"/>
    <cellStyle name="Saída 5 11" xfId="11399"/>
    <cellStyle name="Saída 5 11 2" xfId="11400"/>
    <cellStyle name="Saída 5 12" xfId="11401"/>
    <cellStyle name="Saída 5 12 2" xfId="11402"/>
    <cellStyle name="Saída 5 13" xfId="11403"/>
    <cellStyle name="Saída 5 13 2" xfId="11404"/>
    <cellStyle name="Saída 5 14" xfId="11405"/>
    <cellStyle name="Saída 5 14 2" xfId="11406"/>
    <cellStyle name="Saída 5 15" xfId="11407"/>
    <cellStyle name="Saída 5 15 2" xfId="11408"/>
    <cellStyle name="Saída 5 16" xfId="11409"/>
    <cellStyle name="Saída 5 2" xfId="11410"/>
    <cellStyle name="Saída 5 2 10" xfId="11411"/>
    <cellStyle name="Saída 5 2 10 2" xfId="11412"/>
    <cellStyle name="Saída 5 2 11" xfId="11413"/>
    <cellStyle name="Saída 5 2 11 2" xfId="11414"/>
    <cellStyle name="Saída 5 2 12" xfId="11415"/>
    <cellStyle name="Saída 5 2 12 2" xfId="11416"/>
    <cellStyle name="Saída 5 2 13" xfId="11417"/>
    <cellStyle name="Saída 5 2 13 2" xfId="11418"/>
    <cellStyle name="Saída 5 2 14" xfId="11419"/>
    <cellStyle name="Saída 5 2 2" xfId="11420"/>
    <cellStyle name="Saída 5 2 2 2" xfId="11421"/>
    <cellStyle name="Saída 5 2 3" xfId="11422"/>
    <cellStyle name="Saída 5 2 3 2" xfId="11423"/>
    <cellStyle name="Saída 5 2 4" xfId="11424"/>
    <cellStyle name="Saída 5 2 4 2" xfId="11425"/>
    <cellStyle name="Saída 5 2 5" xfId="11426"/>
    <cellStyle name="Saída 5 2 5 2" xfId="11427"/>
    <cellStyle name="Saída 5 2 6" xfId="11428"/>
    <cellStyle name="Saída 5 2 6 2" xfId="11429"/>
    <cellStyle name="Saída 5 2 7" xfId="11430"/>
    <cellStyle name="Saída 5 2 7 2" xfId="11431"/>
    <cellStyle name="Saída 5 2 8" xfId="11432"/>
    <cellStyle name="Saída 5 2 8 2" xfId="11433"/>
    <cellStyle name="Saída 5 2 9" xfId="11434"/>
    <cellStyle name="Saída 5 2 9 2" xfId="11435"/>
    <cellStyle name="Saída 5 3" xfId="11436"/>
    <cellStyle name="Saída 5 3 10" xfId="11437"/>
    <cellStyle name="Saída 5 3 10 2" xfId="11438"/>
    <cellStyle name="Saída 5 3 11" xfId="11439"/>
    <cellStyle name="Saída 5 3 11 2" xfId="11440"/>
    <cellStyle name="Saída 5 3 12" xfId="11441"/>
    <cellStyle name="Saída 5 3 12 2" xfId="11442"/>
    <cellStyle name="Saída 5 3 13" xfId="11443"/>
    <cellStyle name="Saída 5 3 13 2" xfId="11444"/>
    <cellStyle name="Saída 5 3 14" xfId="11445"/>
    <cellStyle name="Saída 5 3 2" xfId="11446"/>
    <cellStyle name="Saída 5 3 2 2" xfId="11447"/>
    <cellStyle name="Saída 5 3 3" xfId="11448"/>
    <cellStyle name="Saída 5 3 3 2" xfId="11449"/>
    <cellStyle name="Saída 5 3 4" xfId="11450"/>
    <cellStyle name="Saída 5 3 4 2" xfId="11451"/>
    <cellStyle name="Saída 5 3 5" xfId="11452"/>
    <cellStyle name="Saída 5 3 5 2" xfId="11453"/>
    <cellStyle name="Saída 5 3 6" xfId="11454"/>
    <cellStyle name="Saída 5 3 6 2" xfId="11455"/>
    <cellStyle name="Saída 5 3 7" xfId="11456"/>
    <cellStyle name="Saída 5 3 7 2" xfId="11457"/>
    <cellStyle name="Saída 5 3 8" xfId="11458"/>
    <cellStyle name="Saída 5 3 8 2" xfId="11459"/>
    <cellStyle name="Saída 5 3 9" xfId="11460"/>
    <cellStyle name="Saída 5 3 9 2" xfId="11461"/>
    <cellStyle name="Saída 5 4" xfId="11462"/>
    <cellStyle name="Saída 5 4 2" xfId="11463"/>
    <cellStyle name="Saída 5 5" xfId="11464"/>
    <cellStyle name="Saída 5 5 2" xfId="11465"/>
    <cellStyle name="Saída 5 6" xfId="11466"/>
    <cellStyle name="Saída 5 6 2" xfId="11467"/>
    <cellStyle name="Saída 5 7" xfId="11468"/>
    <cellStyle name="Saída 5 7 2" xfId="11469"/>
    <cellStyle name="Saída 5 8" xfId="11470"/>
    <cellStyle name="Saída 5 8 2" xfId="11471"/>
    <cellStyle name="Saída 5 9" xfId="11472"/>
    <cellStyle name="Saída 5 9 2" xfId="11473"/>
    <cellStyle name="Separador de milhares 10" xfId="11474"/>
    <cellStyle name="Separador de milhares 10 2" xfId="14282"/>
    <cellStyle name="Separador de milhares 11" xfId="11475"/>
    <cellStyle name="Separador de milhares 11 2" xfId="11476"/>
    <cellStyle name="Separador de milhares 12" xfId="11477"/>
    <cellStyle name="Separador de milhares 12 2" xfId="14283"/>
    <cellStyle name="Separador de milhares 13" xfId="11478"/>
    <cellStyle name="Separador de milhares 14" xfId="1"/>
    <cellStyle name="Separador de milhares 14 10" xfId="11479"/>
    <cellStyle name="Separador de milhares 14 11" xfId="11480"/>
    <cellStyle name="Separador de milhares 14 12" xfId="11481"/>
    <cellStyle name="Separador de milhares 14 13" xfId="11482"/>
    <cellStyle name="Separador de milhares 14 14" xfId="11483"/>
    <cellStyle name="Separador de milhares 14 15" xfId="11484"/>
    <cellStyle name="Separador de milhares 14 16" xfId="11485"/>
    <cellStyle name="Separador de milhares 14 17" xfId="11486"/>
    <cellStyle name="Separador de milhares 14 2" xfId="11487"/>
    <cellStyle name="Separador de milhares 14 2 2" xfId="14284"/>
    <cellStyle name="Separador de milhares 14 3" xfId="11488"/>
    <cellStyle name="Separador de milhares 14 4" xfId="11489"/>
    <cellStyle name="Separador de milhares 14 5" xfId="11490"/>
    <cellStyle name="Separador de milhares 14 6" xfId="11491"/>
    <cellStyle name="Separador de milhares 14 7" xfId="11492"/>
    <cellStyle name="Separador de milhares 14 8" xfId="11493"/>
    <cellStyle name="Separador de milhares 14 9" xfId="11494"/>
    <cellStyle name="Separador de milhares 15" xfId="11495"/>
    <cellStyle name="Separador de milhares 15 2" xfId="11496"/>
    <cellStyle name="Separador de milhares 16" xfId="11497"/>
    <cellStyle name="Separador de milhares 17" xfId="11498"/>
    <cellStyle name="Separador de milhares 18" xfId="11499"/>
    <cellStyle name="Separador de milhares 19" xfId="11500"/>
    <cellStyle name="Separador de milhares 2" xfId="11501"/>
    <cellStyle name="Separador de milhares 2 10" xfId="14285"/>
    <cellStyle name="Separador de milhares 2 11" xfId="14286"/>
    <cellStyle name="Separador de milhares 2 12" xfId="14287"/>
    <cellStyle name="Separador de milhares 2 13" xfId="14288"/>
    <cellStyle name="Separador de milhares 2 14" xfId="14289"/>
    <cellStyle name="Separador de milhares 2 15" xfId="14290"/>
    <cellStyle name="Separador de milhares 2 16" xfId="14291"/>
    <cellStyle name="Separador de milhares 2 17" xfId="14292"/>
    <cellStyle name="Separador de milhares 2 18" xfId="14293"/>
    <cellStyle name="Separador de milhares 2 19" xfId="14294"/>
    <cellStyle name="Separador de milhares 2 2" xfId="11502"/>
    <cellStyle name="Separador de milhares 2 2 2" xfId="11503"/>
    <cellStyle name="Separador de milhares 2 2 3" xfId="11504"/>
    <cellStyle name="Separador de milhares 2 3" xfId="11505"/>
    <cellStyle name="Separador de milhares 2 4" xfId="14295"/>
    <cellStyle name="Separador de milhares 2 5" xfId="11506"/>
    <cellStyle name="Separador de milhares 2 6" xfId="14296"/>
    <cellStyle name="Separador de milhares 2 7" xfId="14297"/>
    <cellStyle name="Separador de milhares 2 8" xfId="14298"/>
    <cellStyle name="Separador de milhares 2 9" xfId="14299"/>
    <cellStyle name="Separador de milhares 2_QCI-REESTRUTURAÇÃO-CONSOLIDAÇÃO-ETAPA2-com-3a-reprogr" xfId="14300"/>
    <cellStyle name="Separador de milhares 20" xfId="11507"/>
    <cellStyle name="Separador de milhares 21" xfId="11508"/>
    <cellStyle name="Separador de milhares 22" xfId="11509"/>
    <cellStyle name="Separador de milhares 23" xfId="11510"/>
    <cellStyle name="Separador de milhares 3" xfId="11511"/>
    <cellStyle name="Separador de milhares 3 2" xfId="11512"/>
    <cellStyle name="Separador de milhares 32" xfId="11513"/>
    <cellStyle name="Separador de milhares 4" xfId="11514"/>
    <cellStyle name="Separador de milhares 4 2" xfId="11515"/>
    <cellStyle name="Separador de milhares 4 3" xfId="11516"/>
    <cellStyle name="Separador de milhares 5" xfId="11517"/>
    <cellStyle name="Separador de milhares 5 2" xfId="11518"/>
    <cellStyle name="Separador de milhares 5 2 2 2" xfId="11519"/>
    <cellStyle name="Separador de milhares 5 3" xfId="11520"/>
    <cellStyle name="Separador de milhares 6" xfId="11521"/>
    <cellStyle name="Separador de milhares 6 2" xfId="11522"/>
    <cellStyle name="Separador de milhares 6 3" xfId="11523"/>
    <cellStyle name="Separador de milhares 7" xfId="11524"/>
    <cellStyle name="Separador de milhares 8" xfId="11525"/>
    <cellStyle name="Separador de milhares 8 2" xfId="11526"/>
    <cellStyle name="Separador de milhares 8 2 2" xfId="11527"/>
    <cellStyle name="Separador de milhares 8 3" xfId="11528"/>
    <cellStyle name="Separador de milhares 9" xfId="11529"/>
    <cellStyle name="Texto de Aviso 2" xfId="11530"/>
    <cellStyle name="Texto de Aviso 2 2" xfId="11531"/>
    <cellStyle name="Texto de Aviso 2 3" xfId="11532"/>
    <cellStyle name="Texto de Aviso 2 4" xfId="11533"/>
    <cellStyle name="Texto de Aviso 2 5" xfId="11534"/>
    <cellStyle name="Texto de Aviso 2 6" xfId="11535"/>
    <cellStyle name="Texto de Aviso 2 7" xfId="11536"/>
    <cellStyle name="Texto de Aviso 3" xfId="11537"/>
    <cellStyle name="Texto de Aviso 4" xfId="11538"/>
    <cellStyle name="Texto de Aviso 5" xfId="11539"/>
    <cellStyle name="Texto Explicativo 2" xfId="11540"/>
    <cellStyle name="Texto Explicativo 2 2" xfId="11541"/>
    <cellStyle name="Texto Explicativo 2 3" xfId="11542"/>
    <cellStyle name="Texto Explicativo 2 4" xfId="11543"/>
    <cellStyle name="Texto Explicativo 2 5" xfId="11544"/>
    <cellStyle name="Texto Explicativo 2 6" xfId="11545"/>
    <cellStyle name="Texto Explicativo 2 7" xfId="11546"/>
    <cellStyle name="Texto Explicativo 3" xfId="11547"/>
    <cellStyle name="Texto Explicativo 4" xfId="11548"/>
    <cellStyle name="Texto Explicativo 5" xfId="11549"/>
    <cellStyle name="Título 1 1" xfId="11550"/>
    <cellStyle name="Título 1 1 1" xfId="11551"/>
    <cellStyle name="Título 1 1 2" xfId="11552"/>
    <cellStyle name="Título 1 1 3" xfId="11553"/>
    <cellStyle name="Título 1 1 4" xfId="11554"/>
    <cellStyle name="Título 1 2" xfId="11555"/>
    <cellStyle name="Título 1 2 2" xfId="11556"/>
    <cellStyle name="Título 1 2 3" xfId="11557"/>
    <cellStyle name="Título 1 2 4" xfId="11558"/>
    <cellStyle name="Título 1 2 5" xfId="11559"/>
    <cellStyle name="Título 1 2 6" xfId="11560"/>
    <cellStyle name="Título 1 2 7" xfId="11561"/>
    <cellStyle name="Título 1 3" xfId="11562"/>
    <cellStyle name="Título 1 4" xfId="11563"/>
    <cellStyle name="Título 1 5" xfId="11564"/>
    <cellStyle name="Título 2 2" xfId="11565"/>
    <cellStyle name="Título 2 2 2" xfId="11566"/>
    <cellStyle name="Título 2 2 3" xfId="11567"/>
    <cellStyle name="Título 2 2 4" xfId="11568"/>
    <cellStyle name="Título 2 2 5" xfId="11569"/>
    <cellStyle name="Título 2 2 6" xfId="11570"/>
    <cellStyle name="Título 2 2 7" xfId="11571"/>
    <cellStyle name="Título 2 3" xfId="11572"/>
    <cellStyle name="Título 2 4" xfId="11573"/>
    <cellStyle name="Título 2 5" xfId="11574"/>
    <cellStyle name="Título 3 2" xfId="11575"/>
    <cellStyle name="Título 3 2 2" xfId="11576"/>
    <cellStyle name="Título 3 2 3" xfId="11577"/>
    <cellStyle name="Título 3 2 4" xfId="11578"/>
    <cellStyle name="Título 3 2 5" xfId="11579"/>
    <cellStyle name="Título 3 2 6" xfId="11580"/>
    <cellStyle name="Título 3 2 7" xfId="11581"/>
    <cellStyle name="Título 3 3" xfId="11582"/>
    <cellStyle name="Título 3 4" xfId="11583"/>
    <cellStyle name="Título 3 5" xfId="11584"/>
    <cellStyle name="Título 4 2" xfId="11585"/>
    <cellStyle name="Título 4 2 2" xfId="11586"/>
    <cellStyle name="Título 4 2 3" xfId="11587"/>
    <cellStyle name="Título 4 2 4" xfId="11588"/>
    <cellStyle name="Título 4 2 5" xfId="11589"/>
    <cellStyle name="Título 4 2 6" xfId="11590"/>
    <cellStyle name="Título 4 2 7" xfId="11591"/>
    <cellStyle name="Título 4 3" xfId="11592"/>
    <cellStyle name="Título 4 4" xfId="11593"/>
    <cellStyle name="Título 4 5" xfId="11594"/>
    <cellStyle name="Título 5" xfId="11595"/>
    <cellStyle name="Total 2" xfId="11596"/>
    <cellStyle name="Total 2 10" xfId="11597"/>
    <cellStyle name="Total 2 10 2" xfId="11598"/>
    <cellStyle name="Total 2 11" xfId="11599"/>
    <cellStyle name="Total 2 11 2" xfId="11600"/>
    <cellStyle name="Total 2 12" xfId="11601"/>
    <cellStyle name="Total 2 12 2" xfId="11602"/>
    <cellStyle name="Total 2 13" xfId="11603"/>
    <cellStyle name="Total 2 13 2" xfId="11604"/>
    <cellStyle name="Total 2 14" xfId="11605"/>
    <cellStyle name="Total 2 14 2" xfId="11606"/>
    <cellStyle name="Total 2 15" xfId="11607"/>
    <cellStyle name="Total 2 15 2" xfId="11608"/>
    <cellStyle name="Total 2 16" xfId="11609"/>
    <cellStyle name="Total 2 16 2" xfId="11610"/>
    <cellStyle name="Total 2 17" xfId="11611"/>
    <cellStyle name="Total 2 17 2" xfId="11612"/>
    <cellStyle name="Total 2 18" xfId="11613"/>
    <cellStyle name="Total 2 18 2" xfId="11614"/>
    <cellStyle name="Total 2 19" xfId="11615"/>
    <cellStyle name="Total 2 19 2" xfId="11616"/>
    <cellStyle name="Total 2 2" xfId="11617"/>
    <cellStyle name="Total 2 2 10" xfId="11618"/>
    <cellStyle name="Total 2 2 10 2" xfId="11619"/>
    <cellStyle name="Total 2 2 11" xfId="11620"/>
    <cellStyle name="Total 2 2 11 2" xfId="11621"/>
    <cellStyle name="Total 2 2 12" xfId="11622"/>
    <cellStyle name="Total 2 2 12 2" xfId="11623"/>
    <cellStyle name="Total 2 2 13" xfId="11624"/>
    <cellStyle name="Total 2 2 13 2" xfId="11625"/>
    <cellStyle name="Total 2 2 14" xfId="11626"/>
    <cellStyle name="Total 2 2 14 2" xfId="11627"/>
    <cellStyle name="Total 2 2 15" xfId="11628"/>
    <cellStyle name="Total 2 2 15 2" xfId="11629"/>
    <cellStyle name="Total 2 2 16" xfId="11630"/>
    <cellStyle name="Total 2 2 16 2" xfId="11631"/>
    <cellStyle name="Total 2 2 17" xfId="11632"/>
    <cellStyle name="Total 2 2 17 2" xfId="11633"/>
    <cellStyle name="Total 2 2 18" xfId="11634"/>
    <cellStyle name="Total 2 2 18 2" xfId="11635"/>
    <cellStyle name="Total 2 2 19" xfId="11636"/>
    <cellStyle name="Total 2 2 19 2" xfId="11637"/>
    <cellStyle name="Total 2 2 2" xfId="11638"/>
    <cellStyle name="Total 2 2 2 10" xfId="11639"/>
    <cellStyle name="Total 2 2 2 10 2" xfId="11640"/>
    <cellStyle name="Total 2 2 2 11" xfId="11641"/>
    <cellStyle name="Total 2 2 2 11 2" xfId="11642"/>
    <cellStyle name="Total 2 2 2 12" xfId="11643"/>
    <cellStyle name="Total 2 2 2 12 2" xfId="11644"/>
    <cellStyle name="Total 2 2 2 13" xfId="11645"/>
    <cellStyle name="Total 2 2 2 13 2" xfId="11646"/>
    <cellStyle name="Total 2 2 2 14" xfId="11647"/>
    <cellStyle name="Total 2 2 2 14 2" xfId="11648"/>
    <cellStyle name="Total 2 2 2 15" xfId="11649"/>
    <cellStyle name="Total 2 2 2 15 2" xfId="11650"/>
    <cellStyle name="Total 2 2 2 16" xfId="11651"/>
    <cellStyle name="Total 2 2 2 2" xfId="11652"/>
    <cellStyle name="Total 2 2 2 2 10" xfId="11653"/>
    <cellStyle name="Total 2 2 2 2 10 2" xfId="11654"/>
    <cellStyle name="Total 2 2 2 2 11" xfId="11655"/>
    <cellStyle name="Total 2 2 2 2 11 2" xfId="11656"/>
    <cellStyle name="Total 2 2 2 2 12" xfId="11657"/>
    <cellStyle name="Total 2 2 2 2 12 2" xfId="11658"/>
    <cellStyle name="Total 2 2 2 2 13" xfId="11659"/>
    <cellStyle name="Total 2 2 2 2 13 2" xfId="11660"/>
    <cellStyle name="Total 2 2 2 2 14" xfId="11661"/>
    <cellStyle name="Total 2 2 2 2 2" xfId="11662"/>
    <cellStyle name="Total 2 2 2 2 2 2" xfId="11663"/>
    <cellStyle name="Total 2 2 2 2 3" xfId="11664"/>
    <cellStyle name="Total 2 2 2 2 3 2" xfId="11665"/>
    <cellStyle name="Total 2 2 2 2 4" xfId="11666"/>
    <cellStyle name="Total 2 2 2 2 4 2" xfId="11667"/>
    <cellStyle name="Total 2 2 2 2 5" xfId="11668"/>
    <cellStyle name="Total 2 2 2 2 5 2" xfId="11669"/>
    <cellStyle name="Total 2 2 2 2 6" xfId="11670"/>
    <cellStyle name="Total 2 2 2 2 6 2" xfId="11671"/>
    <cellStyle name="Total 2 2 2 2 7" xfId="11672"/>
    <cellStyle name="Total 2 2 2 2 7 2" xfId="11673"/>
    <cellStyle name="Total 2 2 2 2 8" xfId="11674"/>
    <cellStyle name="Total 2 2 2 2 8 2" xfId="11675"/>
    <cellStyle name="Total 2 2 2 2 9" xfId="11676"/>
    <cellStyle name="Total 2 2 2 2 9 2" xfId="11677"/>
    <cellStyle name="Total 2 2 2 3" xfId="11678"/>
    <cellStyle name="Total 2 2 2 3 10" xfId="11679"/>
    <cellStyle name="Total 2 2 2 3 10 2" xfId="11680"/>
    <cellStyle name="Total 2 2 2 3 11" xfId="11681"/>
    <cellStyle name="Total 2 2 2 3 11 2" xfId="11682"/>
    <cellStyle name="Total 2 2 2 3 12" xfId="11683"/>
    <cellStyle name="Total 2 2 2 3 12 2" xfId="11684"/>
    <cellStyle name="Total 2 2 2 3 13" xfId="11685"/>
    <cellStyle name="Total 2 2 2 3 13 2" xfId="11686"/>
    <cellStyle name="Total 2 2 2 3 14" xfId="11687"/>
    <cellStyle name="Total 2 2 2 3 2" xfId="11688"/>
    <cellStyle name="Total 2 2 2 3 2 2" xfId="11689"/>
    <cellStyle name="Total 2 2 2 3 3" xfId="11690"/>
    <cellStyle name="Total 2 2 2 3 3 2" xfId="11691"/>
    <cellStyle name="Total 2 2 2 3 4" xfId="11692"/>
    <cellStyle name="Total 2 2 2 3 4 2" xfId="11693"/>
    <cellStyle name="Total 2 2 2 3 5" xfId="11694"/>
    <cellStyle name="Total 2 2 2 3 5 2" xfId="11695"/>
    <cellStyle name="Total 2 2 2 3 6" xfId="11696"/>
    <cellStyle name="Total 2 2 2 3 6 2" xfId="11697"/>
    <cellStyle name="Total 2 2 2 3 7" xfId="11698"/>
    <cellStyle name="Total 2 2 2 3 7 2" xfId="11699"/>
    <cellStyle name="Total 2 2 2 3 8" xfId="11700"/>
    <cellStyle name="Total 2 2 2 3 8 2" xfId="11701"/>
    <cellStyle name="Total 2 2 2 3 9" xfId="11702"/>
    <cellStyle name="Total 2 2 2 3 9 2" xfId="11703"/>
    <cellStyle name="Total 2 2 2 4" xfId="11704"/>
    <cellStyle name="Total 2 2 2 4 2" xfId="11705"/>
    <cellStyle name="Total 2 2 2 5" xfId="11706"/>
    <cellStyle name="Total 2 2 2 5 2" xfId="11707"/>
    <cellStyle name="Total 2 2 2 6" xfId="11708"/>
    <cellStyle name="Total 2 2 2 6 2" xfId="11709"/>
    <cellStyle name="Total 2 2 2 7" xfId="11710"/>
    <cellStyle name="Total 2 2 2 7 2" xfId="11711"/>
    <cellStyle name="Total 2 2 2 8" xfId="11712"/>
    <cellStyle name="Total 2 2 2 8 2" xfId="11713"/>
    <cellStyle name="Total 2 2 2 9" xfId="11714"/>
    <cellStyle name="Total 2 2 2 9 2" xfId="11715"/>
    <cellStyle name="Total 2 2 20" xfId="11716"/>
    <cellStyle name="Total 2 2 3" xfId="11717"/>
    <cellStyle name="Total 2 2 3 10" xfId="11718"/>
    <cellStyle name="Total 2 2 3 10 2" xfId="11719"/>
    <cellStyle name="Total 2 2 3 11" xfId="11720"/>
    <cellStyle name="Total 2 2 3 11 2" xfId="11721"/>
    <cellStyle name="Total 2 2 3 12" xfId="11722"/>
    <cellStyle name="Total 2 2 3 12 2" xfId="11723"/>
    <cellStyle name="Total 2 2 3 13" xfId="11724"/>
    <cellStyle name="Total 2 2 3 13 2" xfId="11725"/>
    <cellStyle name="Total 2 2 3 14" xfId="11726"/>
    <cellStyle name="Total 2 2 3 14 2" xfId="11727"/>
    <cellStyle name="Total 2 2 3 15" xfId="11728"/>
    <cellStyle name="Total 2 2 3 15 2" xfId="11729"/>
    <cellStyle name="Total 2 2 3 16" xfId="11730"/>
    <cellStyle name="Total 2 2 3 2" xfId="11731"/>
    <cellStyle name="Total 2 2 3 2 10" xfId="11732"/>
    <cellStyle name="Total 2 2 3 2 10 2" xfId="11733"/>
    <cellStyle name="Total 2 2 3 2 11" xfId="11734"/>
    <cellStyle name="Total 2 2 3 2 11 2" xfId="11735"/>
    <cellStyle name="Total 2 2 3 2 12" xfId="11736"/>
    <cellStyle name="Total 2 2 3 2 12 2" xfId="11737"/>
    <cellStyle name="Total 2 2 3 2 13" xfId="11738"/>
    <cellStyle name="Total 2 2 3 2 13 2" xfId="11739"/>
    <cellStyle name="Total 2 2 3 2 14" xfId="11740"/>
    <cellStyle name="Total 2 2 3 2 2" xfId="11741"/>
    <cellStyle name="Total 2 2 3 2 2 2" xfId="11742"/>
    <cellStyle name="Total 2 2 3 2 3" xfId="11743"/>
    <cellStyle name="Total 2 2 3 2 3 2" xfId="11744"/>
    <cellStyle name="Total 2 2 3 2 4" xfId="11745"/>
    <cellStyle name="Total 2 2 3 2 4 2" xfId="11746"/>
    <cellStyle name="Total 2 2 3 2 5" xfId="11747"/>
    <cellStyle name="Total 2 2 3 2 5 2" xfId="11748"/>
    <cellStyle name="Total 2 2 3 2 6" xfId="11749"/>
    <cellStyle name="Total 2 2 3 2 6 2" xfId="11750"/>
    <cellStyle name="Total 2 2 3 2 7" xfId="11751"/>
    <cellStyle name="Total 2 2 3 2 7 2" xfId="11752"/>
    <cellStyle name="Total 2 2 3 2 8" xfId="11753"/>
    <cellStyle name="Total 2 2 3 2 8 2" xfId="11754"/>
    <cellStyle name="Total 2 2 3 2 9" xfId="11755"/>
    <cellStyle name="Total 2 2 3 2 9 2" xfId="11756"/>
    <cellStyle name="Total 2 2 3 3" xfId="11757"/>
    <cellStyle name="Total 2 2 3 3 10" xfId="11758"/>
    <cellStyle name="Total 2 2 3 3 10 2" xfId="11759"/>
    <cellStyle name="Total 2 2 3 3 11" xfId="11760"/>
    <cellStyle name="Total 2 2 3 3 11 2" xfId="11761"/>
    <cellStyle name="Total 2 2 3 3 12" xfId="11762"/>
    <cellStyle name="Total 2 2 3 3 12 2" xfId="11763"/>
    <cellStyle name="Total 2 2 3 3 13" xfId="11764"/>
    <cellStyle name="Total 2 2 3 3 13 2" xfId="11765"/>
    <cellStyle name="Total 2 2 3 3 14" xfId="11766"/>
    <cellStyle name="Total 2 2 3 3 2" xfId="11767"/>
    <cellStyle name="Total 2 2 3 3 2 2" xfId="11768"/>
    <cellStyle name="Total 2 2 3 3 3" xfId="11769"/>
    <cellStyle name="Total 2 2 3 3 3 2" xfId="11770"/>
    <cellStyle name="Total 2 2 3 3 4" xfId="11771"/>
    <cellStyle name="Total 2 2 3 3 4 2" xfId="11772"/>
    <cellStyle name="Total 2 2 3 3 5" xfId="11773"/>
    <cellStyle name="Total 2 2 3 3 5 2" xfId="11774"/>
    <cellStyle name="Total 2 2 3 3 6" xfId="11775"/>
    <cellStyle name="Total 2 2 3 3 6 2" xfId="11776"/>
    <cellStyle name="Total 2 2 3 3 7" xfId="11777"/>
    <cellStyle name="Total 2 2 3 3 7 2" xfId="11778"/>
    <cellStyle name="Total 2 2 3 3 8" xfId="11779"/>
    <cellStyle name="Total 2 2 3 3 8 2" xfId="11780"/>
    <cellStyle name="Total 2 2 3 3 9" xfId="11781"/>
    <cellStyle name="Total 2 2 3 3 9 2" xfId="11782"/>
    <cellStyle name="Total 2 2 3 4" xfId="11783"/>
    <cellStyle name="Total 2 2 3 4 2" xfId="11784"/>
    <cellStyle name="Total 2 2 3 5" xfId="11785"/>
    <cellStyle name="Total 2 2 3 5 2" xfId="11786"/>
    <cellStyle name="Total 2 2 3 6" xfId="11787"/>
    <cellStyle name="Total 2 2 3 6 2" xfId="11788"/>
    <cellStyle name="Total 2 2 3 7" xfId="11789"/>
    <cellStyle name="Total 2 2 3 7 2" xfId="11790"/>
    <cellStyle name="Total 2 2 3 8" xfId="11791"/>
    <cellStyle name="Total 2 2 3 8 2" xfId="11792"/>
    <cellStyle name="Total 2 2 3 9" xfId="11793"/>
    <cellStyle name="Total 2 2 3 9 2" xfId="11794"/>
    <cellStyle name="Total 2 2 4" xfId="11795"/>
    <cellStyle name="Total 2 2 4 10" xfId="11796"/>
    <cellStyle name="Total 2 2 4 10 2" xfId="11797"/>
    <cellStyle name="Total 2 2 4 11" xfId="11798"/>
    <cellStyle name="Total 2 2 4 11 2" xfId="11799"/>
    <cellStyle name="Total 2 2 4 12" xfId="11800"/>
    <cellStyle name="Total 2 2 4 12 2" xfId="11801"/>
    <cellStyle name="Total 2 2 4 13" xfId="11802"/>
    <cellStyle name="Total 2 2 4 13 2" xfId="11803"/>
    <cellStyle name="Total 2 2 4 14" xfId="11804"/>
    <cellStyle name="Total 2 2 4 14 2" xfId="11805"/>
    <cellStyle name="Total 2 2 4 15" xfId="11806"/>
    <cellStyle name="Total 2 2 4 15 2" xfId="11807"/>
    <cellStyle name="Total 2 2 4 16" xfId="11808"/>
    <cellStyle name="Total 2 2 4 2" xfId="11809"/>
    <cellStyle name="Total 2 2 4 2 10" xfId="11810"/>
    <cellStyle name="Total 2 2 4 2 10 2" xfId="11811"/>
    <cellStyle name="Total 2 2 4 2 11" xfId="11812"/>
    <cellStyle name="Total 2 2 4 2 11 2" xfId="11813"/>
    <cellStyle name="Total 2 2 4 2 12" xfId="11814"/>
    <cellStyle name="Total 2 2 4 2 12 2" xfId="11815"/>
    <cellStyle name="Total 2 2 4 2 13" xfId="11816"/>
    <cellStyle name="Total 2 2 4 2 13 2" xfId="11817"/>
    <cellStyle name="Total 2 2 4 2 14" xfId="11818"/>
    <cellStyle name="Total 2 2 4 2 2" xfId="11819"/>
    <cellStyle name="Total 2 2 4 2 2 2" xfId="11820"/>
    <cellStyle name="Total 2 2 4 2 3" xfId="11821"/>
    <cellStyle name="Total 2 2 4 2 3 2" xfId="11822"/>
    <cellStyle name="Total 2 2 4 2 4" xfId="11823"/>
    <cellStyle name="Total 2 2 4 2 4 2" xfId="11824"/>
    <cellStyle name="Total 2 2 4 2 5" xfId="11825"/>
    <cellStyle name="Total 2 2 4 2 5 2" xfId="11826"/>
    <cellStyle name="Total 2 2 4 2 6" xfId="11827"/>
    <cellStyle name="Total 2 2 4 2 6 2" xfId="11828"/>
    <cellStyle name="Total 2 2 4 2 7" xfId="11829"/>
    <cellStyle name="Total 2 2 4 2 7 2" xfId="11830"/>
    <cellStyle name="Total 2 2 4 2 8" xfId="11831"/>
    <cellStyle name="Total 2 2 4 2 8 2" xfId="11832"/>
    <cellStyle name="Total 2 2 4 2 9" xfId="11833"/>
    <cellStyle name="Total 2 2 4 2 9 2" xfId="11834"/>
    <cellStyle name="Total 2 2 4 3" xfId="11835"/>
    <cellStyle name="Total 2 2 4 3 10" xfId="11836"/>
    <cellStyle name="Total 2 2 4 3 10 2" xfId="11837"/>
    <cellStyle name="Total 2 2 4 3 11" xfId="11838"/>
    <cellStyle name="Total 2 2 4 3 11 2" xfId="11839"/>
    <cellStyle name="Total 2 2 4 3 12" xfId="11840"/>
    <cellStyle name="Total 2 2 4 3 12 2" xfId="11841"/>
    <cellStyle name="Total 2 2 4 3 13" xfId="11842"/>
    <cellStyle name="Total 2 2 4 3 13 2" xfId="11843"/>
    <cellStyle name="Total 2 2 4 3 14" xfId="11844"/>
    <cellStyle name="Total 2 2 4 3 2" xfId="11845"/>
    <cellStyle name="Total 2 2 4 3 2 2" xfId="11846"/>
    <cellStyle name="Total 2 2 4 3 3" xfId="11847"/>
    <cellStyle name="Total 2 2 4 3 3 2" xfId="11848"/>
    <cellStyle name="Total 2 2 4 3 4" xfId="11849"/>
    <cellStyle name="Total 2 2 4 3 4 2" xfId="11850"/>
    <cellStyle name="Total 2 2 4 3 5" xfId="11851"/>
    <cellStyle name="Total 2 2 4 3 5 2" xfId="11852"/>
    <cellStyle name="Total 2 2 4 3 6" xfId="11853"/>
    <cellStyle name="Total 2 2 4 3 6 2" xfId="11854"/>
    <cellStyle name="Total 2 2 4 3 7" xfId="11855"/>
    <cellStyle name="Total 2 2 4 3 7 2" xfId="11856"/>
    <cellStyle name="Total 2 2 4 3 8" xfId="11857"/>
    <cellStyle name="Total 2 2 4 3 8 2" xfId="11858"/>
    <cellStyle name="Total 2 2 4 3 9" xfId="11859"/>
    <cellStyle name="Total 2 2 4 3 9 2" xfId="11860"/>
    <cellStyle name="Total 2 2 4 4" xfId="11861"/>
    <cellStyle name="Total 2 2 4 4 2" xfId="11862"/>
    <cellStyle name="Total 2 2 4 5" xfId="11863"/>
    <cellStyle name="Total 2 2 4 5 2" xfId="11864"/>
    <cellStyle name="Total 2 2 4 6" xfId="11865"/>
    <cellStyle name="Total 2 2 4 6 2" xfId="11866"/>
    <cellStyle name="Total 2 2 4 7" xfId="11867"/>
    <cellStyle name="Total 2 2 4 7 2" xfId="11868"/>
    <cellStyle name="Total 2 2 4 8" xfId="11869"/>
    <cellStyle name="Total 2 2 4 8 2" xfId="11870"/>
    <cellStyle name="Total 2 2 4 9" xfId="11871"/>
    <cellStyle name="Total 2 2 4 9 2" xfId="11872"/>
    <cellStyle name="Total 2 2 5" xfId="11873"/>
    <cellStyle name="Total 2 2 5 10" xfId="11874"/>
    <cellStyle name="Total 2 2 5 10 2" xfId="11875"/>
    <cellStyle name="Total 2 2 5 11" xfId="11876"/>
    <cellStyle name="Total 2 2 5 11 2" xfId="11877"/>
    <cellStyle name="Total 2 2 5 12" xfId="11878"/>
    <cellStyle name="Total 2 2 5 12 2" xfId="11879"/>
    <cellStyle name="Total 2 2 5 13" xfId="11880"/>
    <cellStyle name="Total 2 2 5 13 2" xfId="11881"/>
    <cellStyle name="Total 2 2 5 14" xfId="11882"/>
    <cellStyle name="Total 2 2 5 14 2" xfId="11883"/>
    <cellStyle name="Total 2 2 5 15" xfId="11884"/>
    <cellStyle name="Total 2 2 5 15 2" xfId="11885"/>
    <cellStyle name="Total 2 2 5 16" xfId="11886"/>
    <cellStyle name="Total 2 2 5 2" xfId="11887"/>
    <cellStyle name="Total 2 2 5 2 10" xfId="11888"/>
    <cellStyle name="Total 2 2 5 2 10 2" xfId="11889"/>
    <cellStyle name="Total 2 2 5 2 11" xfId="11890"/>
    <cellStyle name="Total 2 2 5 2 11 2" xfId="11891"/>
    <cellStyle name="Total 2 2 5 2 12" xfId="11892"/>
    <cellStyle name="Total 2 2 5 2 12 2" xfId="11893"/>
    <cellStyle name="Total 2 2 5 2 13" xfId="11894"/>
    <cellStyle name="Total 2 2 5 2 13 2" xfId="11895"/>
    <cellStyle name="Total 2 2 5 2 14" xfId="11896"/>
    <cellStyle name="Total 2 2 5 2 2" xfId="11897"/>
    <cellStyle name="Total 2 2 5 2 2 2" xfId="11898"/>
    <cellStyle name="Total 2 2 5 2 3" xfId="11899"/>
    <cellStyle name="Total 2 2 5 2 3 2" xfId="11900"/>
    <cellStyle name="Total 2 2 5 2 4" xfId="11901"/>
    <cellStyle name="Total 2 2 5 2 4 2" xfId="11902"/>
    <cellStyle name="Total 2 2 5 2 5" xfId="11903"/>
    <cellStyle name="Total 2 2 5 2 5 2" xfId="11904"/>
    <cellStyle name="Total 2 2 5 2 6" xfId="11905"/>
    <cellStyle name="Total 2 2 5 2 6 2" xfId="11906"/>
    <cellStyle name="Total 2 2 5 2 7" xfId="11907"/>
    <cellStyle name="Total 2 2 5 2 7 2" xfId="11908"/>
    <cellStyle name="Total 2 2 5 2 8" xfId="11909"/>
    <cellStyle name="Total 2 2 5 2 8 2" xfId="11910"/>
    <cellStyle name="Total 2 2 5 2 9" xfId="11911"/>
    <cellStyle name="Total 2 2 5 2 9 2" xfId="11912"/>
    <cellStyle name="Total 2 2 5 3" xfId="11913"/>
    <cellStyle name="Total 2 2 5 3 10" xfId="11914"/>
    <cellStyle name="Total 2 2 5 3 10 2" xfId="11915"/>
    <cellStyle name="Total 2 2 5 3 11" xfId="11916"/>
    <cellStyle name="Total 2 2 5 3 11 2" xfId="11917"/>
    <cellStyle name="Total 2 2 5 3 12" xfId="11918"/>
    <cellStyle name="Total 2 2 5 3 12 2" xfId="11919"/>
    <cellStyle name="Total 2 2 5 3 13" xfId="11920"/>
    <cellStyle name="Total 2 2 5 3 13 2" xfId="11921"/>
    <cellStyle name="Total 2 2 5 3 14" xfId="11922"/>
    <cellStyle name="Total 2 2 5 3 2" xfId="11923"/>
    <cellStyle name="Total 2 2 5 3 2 2" xfId="11924"/>
    <cellStyle name="Total 2 2 5 3 3" xfId="11925"/>
    <cellStyle name="Total 2 2 5 3 3 2" xfId="11926"/>
    <cellStyle name="Total 2 2 5 3 4" xfId="11927"/>
    <cellStyle name="Total 2 2 5 3 4 2" xfId="11928"/>
    <cellStyle name="Total 2 2 5 3 5" xfId="11929"/>
    <cellStyle name="Total 2 2 5 3 5 2" xfId="11930"/>
    <cellStyle name="Total 2 2 5 3 6" xfId="11931"/>
    <cellStyle name="Total 2 2 5 3 6 2" xfId="11932"/>
    <cellStyle name="Total 2 2 5 3 7" xfId="11933"/>
    <cellStyle name="Total 2 2 5 3 7 2" xfId="11934"/>
    <cellStyle name="Total 2 2 5 3 8" xfId="11935"/>
    <cellStyle name="Total 2 2 5 3 8 2" xfId="11936"/>
    <cellStyle name="Total 2 2 5 3 9" xfId="11937"/>
    <cellStyle name="Total 2 2 5 3 9 2" xfId="11938"/>
    <cellStyle name="Total 2 2 5 4" xfId="11939"/>
    <cellStyle name="Total 2 2 5 4 2" xfId="11940"/>
    <cellStyle name="Total 2 2 5 5" xfId="11941"/>
    <cellStyle name="Total 2 2 5 5 2" xfId="11942"/>
    <cellStyle name="Total 2 2 5 6" xfId="11943"/>
    <cellStyle name="Total 2 2 5 6 2" xfId="11944"/>
    <cellStyle name="Total 2 2 5 7" xfId="11945"/>
    <cellStyle name="Total 2 2 5 7 2" xfId="11946"/>
    <cellStyle name="Total 2 2 5 8" xfId="11947"/>
    <cellStyle name="Total 2 2 5 8 2" xfId="11948"/>
    <cellStyle name="Total 2 2 5 9" xfId="11949"/>
    <cellStyle name="Total 2 2 5 9 2" xfId="11950"/>
    <cellStyle name="Total 2 2 6" xfId="11951"/>
    <cellStyle name="Total 2 2 6 10" xfId="11952"/>
    <cellStyle name="Total 2 2 6 10 2" xfId="11953"/>
    <cellStyle name="Total 2 2 6 11" xfId="11954"/>
    <cellStyle name="Total 2 2 6 11 2" xfId="11955"/>
    <cellStyle name="Total 2 2 6 12" xfId="11956"/>
    <cellStyle name="Total 2 2 6 12 2" xfId="11957"/>
    <cellStyle name="Total 2 2 6 13" xfId="11958"/>
    <cellStyle name="Total 2 2 6 13 2" xfId="11959"/>
    <cellStyle name="Total 2 2 6 14" xfId="11960"/>
    <cellStyle name="Total 2 2 6 2" xfId="11961"/>
    <cellStyle name="Total 2 2 6 2 2" xfId="11962"/>
    <cellStyle name="Total 2 2 6 3" xfId="11963"/>
    <cellStyle name="Total 2 2 6 3 2" xfId="11964"/>
    <cellStyle name="Total 2 2 6 4" xfId="11965"/>
    <cellStyle name="Total 2 2 6 4 2" xfId="11966"/>
    <cellStyle name="Total 2 2 6 5" xfId="11967"/>
    <cellStyle name="Total 2 2 6 5 2" xfId="11968"/>
    <cellStyle name="Total 2 2 6 6" xfId="11969"/>
    <cellStyle name="Total 2 2 6 6 2" xfId="11970"/>
    <cellStyle name="Total 2 2 6 7" xfId="11971"/>
    <cellStyle name="Total 2 2 6 7 2" xfId="11972"/>
    <cellStyle name="Total 2 2 6 8" xfId="11973"/>
    <cellStyle name="Total 2 2 6 8 2" xfId="11974"/>
    <cellStyle name="Total 2 2 6 9" xfId="11975"/>
    <cellStyle name="Total 2 2 6 9 2" xfId="11976"/>
    <cellStyle name="Total 2 2 7" xfId="11977"/>
    <cellStyle name="Total 2 2 7 10" xfId="11978"/>
    <cellStyle name="Total 2 2 7 10 2" xfId="11979"/>
    <cellStyle name="Total 2 2 7 11" xfId="11980"/>
    <cellStyle name="Total 2 2 7 11 2" xfId="11981"/>
    <cellStyle name="Total 2 2 7 12" xfId="11982"/>
    <cellStyle name="Total 2 2 7 12 2" xfId="11983"/>
    <cellStyle name="Total 2 2 7 13" xfId="11984"/>
    <cellStyle name="Total 2 2 7 13 2" xfId="11985"/>
    <cellStyle name="Total 2 2 7 14" xfId="11986"/>
    <cellStyle name="Total 2 2 7 2" xfId="11987"/>
    <cellStyle name="Total 2 2 7 2 2" xfId="11988"/>
    <cellStyle name="Total 2 2 7 3" xfId="11989"/>
    <cellStyle name="Total 2 2 7 3 2" xfId="11990"/>
    <cellStyle name="Total 2 2 7 4" xfId="11991"/>
    <cellStyle name="Total 2 2 7 4 2" xfId="11992"/>
    <cellStyle name="Total 2 2 7 5" xfId="11993"/>
    <cellStyle name="Total 2 2 7 5 2" xfId="11994"/>
    <cellStyle name="Total 2 2 7 6" xfId="11995"/>
    <cellStyle name="Total 2 2 7 6 2" xfId="11996"/>
    <cellStyle name="Total 2 2 7 7" xfId="11997"/>
    <cellStyle name="Total 2 2 7 7 2" xfId="11998"/>
    <cellStyle name="Total 2 2 7 8" xfId="11999"/>
    <cellStyle name="Total 2 2 7 8 2" xfId="12000"/>
    <cellStyle name="Total 2 2 7 9" xfId="12001"/>
    <cellStyle name="Total 2 2 7 9 2" xfId="12002"/>
    <cellStyle name="Total 2 2 8" xfId="12003"/>
    <cellStyle name="Total 2 2 8 2" xfId="12004"/>
    <cellStyle name="Total 2 2 9" xfId="12005"/>
    <cellStyle name="Total 2 2 9 2" xfId="12006"/>
    <cellStyle name="Total 2 20" xfId="12007"/>
    <cellStyle name="Total 2 20 2" xfId="12008"/>
    <cellStyle name="Total 2 21" xfId="12009"/>
    <cellStyle name="Total 2 21 2" xfId="12010"/>
    <cellStyle name="Total 2 22" xfId="12011"/>
    <cellStyle name="Total 2 3" xfId="12012"/>
    <cellStyle name="Total 2 3 10" xfId="12013"/>
    <cellStyle name="Total 2 3 10 2" xfId="12014"/>
    <cellStyle name="Total 2 3 11" xfId="12015"/>
    <cellStyle name="Total 2 3 11 2" xfId="12016"/>
    <cellStyle name="Total 2 3 12" xfId="12017"/>
    <cellStyle name="Total 2 3 12 2" xfId="12018"/>
    <cellStyle name="Total 2 3 13" xfId="12019"/>
    <cellStyle name="Total 2 3 13 2" xfId="12020"/>
    <cellStyle name="Total 2 3 14" xfId="12021"/>
    <cellStyle name="Total 2 3 14 2" xfId="12022"/>
    <cellStyle name="Total 2 3 15" xfId="12023"/>
    <cellStyle name="Total 2 3 15 2" xfId="12024"/>
    <cellStyle name="Total 2 3 16" xfId="12025"/>
    <cellStyle name="Total 2 3 16 2" xfId="12026"/>
    <cellStyle name="Total 2 3 17" xfId="12027"/>
    <cellStyle name="Total 2 3 17 2" xfId="12028"/>
    <cellStyle name="Total 2 3 18" xfId="12029"/>
    <cellStyle name="Total 2 3 18 2" xfId="12030"/>
    <cellStyle name="Total 2 3 19" xfId="12031"/>
    <cellStyle name="Total 2 3 19 2" xfId="12032"/>
    <cellStyle name="Total 2 3 2" xfId="12033"/>
    <cellStyle name="Total 2 3 2 10" xfId="12034"/>
    <cellStyle name="Total 2 3 2 10 2" xfId="12035"/>
    <cellStyle name="Total 2 3 2 11" xfId="12036"/>
    <cellStyle name="Total 2 3 2 11 2" xfId="12037"/>
    <cellStyle name="Total 2 3 2 12" xfId="12038"/>
    <cellStyle name="Total 2 3 2 12 2" xfId="12039"/>
    <cellStyle name="Total 2 3 2 13" xfId="12040"/>
    <cellStyle name="Total 2 3 2 13 2" xfId="12041"/>
    <cellStyle name="Total 2 3 2 14" xfId="12042"/>
    <cellStyle name="Total 2 3 2 14 2" xfId="12043"/>
    <cellStyle name="Total 2 3 2 15" xfId="12044"/>
    <cellStyle name="Total 2 3 2 15 2" xfId="12045"/>
    <cellStyle name="Total 2 3 2 16" xfId="12046"/>
    <cellStyle name="Total 2 3 2 2" xfId="12047"/>
    <cellStyle name="Total 2 3 2 2 10" xfId="12048"/>
    <cellStyle name="Total 2 3 2 2 10 2" xfId="12049"/>
    <cellStyle name="Total 2 3 2 2 11" xfId="12050"/>
    <cellStyle name="Total 2 3 2 2 11 2" xfId="12051"/>
    <cellStyle name="Total 2 3 2 2 12" xfId="12052"/>
    <cellStyle name="Total 2 3 2 2 12 2" xfId="12053"/>
    <cellStyle name="Total 2 3 2 2 13" xfId="12054"/>
    <cellStyle name="Total 2 3 2 2 13 2" xfId="12055"/>
    <cellStyle name="Total 2 3 2 2 14" xfId="12056"/>
    <cellStyle name="Total 2 3 2 2 2" xfId="12057"/>
    <cellStyle name="Total 2 3 2 2 2 2" xfId="12058"/>
    <cellStyle name="Total 2 3 2 2 3" xfId="12059"/>
    <cellStyle name="Total 2 3 2 2 3 2" xfId="12060"/>
    <cellStyle name="Total 2 3 2 2 4" xfId="12061"/>
    <cellStyle name="Total 2 3 2 2 4 2" xfId="12062"/>
    <cellStyle name="Total 2 3 2 2 5" xfId="12063"/>
    <cellStyle name="Total 2 3 2 2 5 2" xfId="12064"/>
    <cellStyle name="Total 2 3 2 2 6" xfId="12065"/>
    <cellStyle name="Total 2 3 2 2 6 2" xfId="12066"/>
    <cellStyle name="Total 2 3 2 2 7" xfId="12067"/>
    <cellStyle name="Total 2 3 2 2 7 2" xfId="12068"/>
    <cellStyle name="Total 2 3 2 2 8" xfId="12069"/>
    <cellStyle name="Total 2 3 2 2 8 2" xfId="12070"/>
    <cellStyle name="Total 2 3 2 2 9" xfId="12071"/>
    <cellStyle name="Total 2 3 2 2 9 2" xfId="12072"/>
    <cellStyle name="Total 2 3 2 3" xfId="12073"/>
    <cellStyle name="Total 2 3 2 3 10" xfId="12074"/>
    <cellStyle name="Total 2 3 2 3 10 2" xfId="12075"/>
    <cellStyle name="Total 2 3 2 3 11" xfId="12076"/>
    <cellStyle name="Total 2 3 2 3 11 2" xfId="12077"/>
    <cellStyle name="Total 2 3 2 3 12" xfId="12078"/>
    <cellStyle name="Total 2 3 2 3 12 2" xfId="12079"/>
    <cellStyle name="Total 2 3 2 3 13" xfId="12080"/>
    <cellStyle name="Total 2 3 2 3 13 2" xfId="12081"/>
    <cellStyle name="Total 2 3 2 3 14" xfId="12082"/>
    <cellStyle name="Total 2 3 2 3 2" xfId="12083"/>
    <cellStyle name="Total 2 3 2 3 2 2" xfId="12084"/>
    <cellStyle name="Total 2 3 2 3 3" xfId="12085"/>
    <cellStyle name="Total 2 3 2 3 3 2" xfId="12086"/>
    <cellStyle name="Total 2 3 2 3 4" xfId="12087"/>
    <cellStyle name="Total 2 3 2 3 4 2" xfId="12088"/>
    <cellStyle name="Total 2 3 2 3 5" xfId="12089"/>
    <cellStyle name="Total 2 3 2 3 5 2" xfId="12090"/>
    <cellStyle name="Total 2 3 2 3 6" xfId="12091"/>
    <cellStyle name="Total 2 3 2 3 6 2" xfId="12092"/>
    <cellStyle name="Total 2 3 2 3 7" xfId="12093"/>
    <cellStyle name="Total 2 3 2 3 7 2" xfId="12094"/>
    <cellStyle name="Total 2 3 2 3 8" xfId="12095"/>
    <cellStyle name="Total 2 3 2 3 8 2" xfId="12096"/>
    <cellStyle name="Total 2 3 2 3 9" xfId="12097"/>
    <cellStyle name="Total 2 3 2 3 9 2" xfId="12098"/>
    <cellStyle name="Total 2 3 2 4" xfId="12099"/>
    <cellStyle name="Total 2 3 2 4 2" xfId="12100"/>
    <cellStyle name="Total 2 3 2 5" xfId="12101"/>
    <cellStyle name="Total 2 3 2 5 2" xfId="12102"/>
    <cellStyle name="Total 2 3 2 6" xfId="12103"/>
    <cellStyle name="Total 2 3 2 6 2" xfId="12104"/>
    <cellStyle name="Total 2 3 2 7" xfId="12105"/>
    <cellStyle name="Total 2 3 2 7 2" xfId="12106"/>
    <cellStyle name="Total 2 3 2 8" xfId="12107"/>
    <cellStyle name="Total 2 3 2 8 2" xfId="12108"/>
    <cellStyle name="Total 2 3 2 9" xfId="12109"/>
    <cellStyle name="Total 2 3 2 9 2" xfId="12110"/>
    <cellStyle name="Total 2 3 20" xfId="12111"/>
    <cellStyle name="Total 2 3 3" xfId="12112"/>
    <cellStyle name="Total 2 3 3 10" xfId="12113"/>
    <cellStyle name="Total 2 3 3 10 2" xfId="12114"/>
    <cellStyle name="Total 2 3 3 11" xfId="12115"/>
    <cellStyle name="Total 2 3 3 11 2" xfId="12116"/>
    <cellStyle name="Total 2 3 3 12" xfId="12117"/>
    <cellStyle name="Total 2 3 3 12 2" xfId="12118"/>
    <cellStyle name="Total 2 3 3 13" xfId="12119"/>
    <cellStyle name="Total 2 3 3 13 2" xfId="12120"/>
    <cellStyle name="Total 2 3 3 14" xfId="12121"/>
    <cellStyle name="Total 2 3 3 14 2" xfId="12122"/>
    <cellStyle name="Total 2 3 3 15" xfId="12123"/>
    <cellStyle name="Total 2 3 3 15 2" xfId="12124"/>
    <cellStyle name="Total 2 3 3 16" xfId="12125"/>
    <cellStyle name="Total 2 3 3 2" xfId="12126"/>
    <cellStyle name="Total 2 3 3 2 10" xfId="12127"/>
    <cellStyle name="Total 2 3 3 2 10 2" xfId="12128"/>
    <cellStyle name="Total 2 3 3 2 11" xfId="12129"/>
    <cellStyle name="Total 2 3 3 2 11 2" xfId="12130"/>
    <cellStyle name="Total 2 3 3 2 12" xfId="12131"/>
    <cellStyle name="Total 2 3 3 2 12 2" xfId="12132"/>
    <cellStyle name="Total 2 3 3 2 13" xfId="12133"/>
    <cellStyle name="Total 2 3 3 2 13 2" xfId="12134"/>
    <cellStyle name="Total 2 3 3 2 14" xfId="12135"/>
    <cellStyle name="Total 2 3 3 2 2" xfId="12136"/>
    <cellStyle name="Total 2 3 3 2 2 2" xfId="12137"/>
    <cellStyle name="Total 2 3 3 2 3" xfId="12138"/>
    <cellStyle name="Total 2 3 3 2 3 2" xfId="12139"/>
    <cellStyle name="Total 2 3 3 2 4" xfId="12140"/>
    <cellStyle name="Total 2 3 3 2 4 2" xfId="12141"/>
    <cellStyle name="Total 2 3 3 2 5" xfId="12142"/>
    <cellStyle name="Total 2 3 3 2 5 2" xfId="12143"/>
    <cellStyle name="Total 2 3 3 2 6" xfId="12144"/>
    <cellStyle name="Total 2 3 3 2 6 2" xfId="12145"/>
    <cellStyle name="Total 2 3 3 2 7" xfId="12146"/>
    <cellStyle name="Total 2 3 3 2 7 2" xfId="12147"/>
    <cellStyle name="Total 2 3 3 2 8" xfId="12148"/>
    <cellStyle name="Total 2 3 3 2 8 2" xfId="12149"/>
    <cellStyle name="Total 2 3 3 2 9" xfId="12150"/>
    <cellStyle name="Total 2 3 3 2 9 2" xfId="12151"/>
    <cellStyle name="Total 2 3 3 3" xfId="12152"/>
    <cellStyle name="Total 2 3 3 3 10" xfId="12153"/>
    <cellStyle name="Total 2 3 3 3 10 2" xfId="12154"/>
    <cellStyle name="Total 2 3 3 3 11" xfId="12155"/>
    <cellStyle name="Total 2 3 3 3 11 2" xfId="12156"/>
    <cellStyle name="Total 2 3 3 3 12" xfId="12157"/>
    <cellStyle name="Total 2 3 3 3 12 2" xfId="12158"/>
    <cellStyle name="Total 2 3 3 3 13" xfId="12159"/>
    <cellStyle name="Total 2 3 3 3 13 2" xfId="12160"/>
    <cellStyle name="Total 2 3 3 3 14" xfId="12161"/>
    <cellStyle name="Total 2 3 3 3 2" xfId="12162"/>
    <cellStyle name="Total 2 3 3 3 2 2" xfId="12163"/>
    <cellStyle name="Total 2 3 3 3 3" xfId="12164"/>
    <cellStyle name="Total 2 3 3 3 3 2" xfId="12165"/>
    <cellStyle name="Total 2 3 3 3 4" xfId="12166"/>
    <cellStyle name="Total 2 3 3 3 4 2" xfId="12167"/>
    <cellStyle name="Total 2 3 3 3 5" xfId="12168"/>
    <cellStyle name="Total 2 3 3 3 5 2" xfId="12169"/>
    <cellStyle name="Total 2 3 3 3 6" xfId="12170"/>
    <cellStyle name="Total 2 3 3 3 6 2" xfId="12171"/>
    <cellStyle name="Total 2 3 3 3 7" xfId="12172"/>
    <cellStyle name="Total 2 3 3 3 7 2" xfId="12173"/>
    <cellStyle name="Total 2 3 3 3 8" xfId="12174"/>
    <cellStyle name="Total 2 3 3 3 8 2" xfId="12175"/>
    <cellStyle name="Total 2 3 3 3 9" xfId="12176"/>
    <cellStyle name="Total 2 3 3 3 9 2" xfId="12177"/>
    <cellStyle name="Total 2 3 3 4" xfId="12178"/>
    <cellStyle name="Total 2 3 3 4 2" xfId="12179"/>
    <cellStyle name="Total 2 3 3 5" xfId="12180"/>
    <cellStyle name="Total 2 3 3 5 2" xfId="12181"/>
    <cellStyle name="Total 2 3 3 6" xfId="12182"/>
    <cellStyle name="Total 2 3 3 6 2" xfId="12183"/>
    <cellStyle name="Total 2 3 3 7" xfId="12184"/>
    <cellStyle name="Total 2 3 3 7 2" xfId="12185"/>
    <cellStyle name="Total 2 3 3 8" xfId="12186"/>
    <cellStyle name="Total 2 3 3 8 2" xfId="12187"/>
    <cellStyle name="Total 2 3 3 9" xfId="12188"/>
    <cellStyle name="Total 2 3 3 9 2" xfId="12189"/>
    <cellStyle name="Total 2 3 4" xfId="12190"/>
    <cellStyle name="Total 2 3 4 10" xfId="12191"/>
    <cellStyle name="Total 2 3 4 10 2" xfId="12192"/>
    <cellStyle name="Total 2 3 4 11" xfId="12193"/>
    <cellStyle name="Total 2 3 4 11 2" xfId="12194"/>
    <cellStyle name="Total 2 3 4 12" xfId="12195"/>
    <cellStyle name="Total 2 3 4 12 2" xfId="12196"/>
    <cellStyle name="Total 2 3 4 13" xfId="12197"/>
    <cellStyle name="Total 2 3 4 13 2" xfId="12198"/>
    <cellStyle name="Total 2 3 4 14" xfId="12199"/>
    <cellStyle name="Total 2 3 4 14 2" xfId="12200"/>
    <cellStyle name="Total 2 3 4 15" xfId="12201"/>
    <cellStyle name="Total 2 3 4 15 2" xfId="12202"/>
    <cellStyle name="Total 2 3 4 16" xfId="12203"/>
    <cellStyle name="Total 2 3 4 2" xfId="12204"/>
    <cellStyle name="Total 2 3 4 2 10" xfId="12205"/>
    <cellStyle name="Total 2 3 4 2 10 2" xfId="12206"/>
    <cellStyle name="Total 2 3 4 2 11" xfId="12207"/>
    <cellStyle name="Total 2 3 4 2 11 2" xfId="12208"/>
    <cellStyle name="Total 2 3 4 2 12" xfId="12209"/>
    <cellStyle name="Total 2 3 4 2 12 2" xfId="12210"/>
    <cellStyle name="Total 2 3 4 2 13" xfId="12211"/>
    <cellStyle name="Total 2 3 4 2 13 2" xfId="12212"/>
    <cellStyle name="Total 2 3 4 2 14" xfId="12213"/>
    <cellStyle name="Total 2 3 4 2 2" xfId="12214"/>
    <cellStyle name="Total 2 3 4 2 2 2" xfId="12215"/>
    <cellStyle name="Total 2 3 4 2 3" xfId="12216"/>
    <cellStyle name="Total 2 3 4 2 3 2" xfId="12217"/>
    <cellStyle name="Total 2 3 4 2 4" xfId="12218"/>
    <cellStyle name="Total 2 3 4 2 4 2" xfId="12219"/>
    <cellStyle name="Total 2 3 4 2 5" xfId="12220"/>
    <cellStyle name="Total 2 3 4 2 5 2" xfId="12221"/>
    <cellStyle name="Total 2 3 4 2 6" xfId="12222"/>
    <cellStyle name="Total 2 3 4 2 6 2" xfId="12223"/>
    <cellStyle name="Total 2 3 4 2 7" xfId="12224"/>
    <cellStyle name="Total 2 3 4 2 7 2" xfId="12225"/>
    <cellStyle name="Total 2 3 4 2 8" xfId="12226"/>
    <cellStyle name="Total 2 3 4 2 8 2" xfId="12227"/>
    <cellStyle name="Total 2 3 4 2 9" xfId="12228"/>
    <cellStyle name="Total 2 3 4 2 9 2" xfId="12229"/>
    <cellStyle name="Total 2 3 4 3" xfId="12230"/>
    <cellStyle name="Total 2 3 4 3 10" xfId="12231"/>
    <cellStyle name="Total 2 3 4 3 10 2" xfId="12232"/>
    <cellStyle name="Total 2 3 4 3 11" xfId="12233"/>
    <cellStyle name="Total 2 3 4 3 11 2" xfId="12234"/>
    <cellStyle name="Total 2 3 4 3 12" xfId="12235"/>
    <cellStyle name="Total 2 3 4 3 12 2" xfId="12236"/>
    <cellStyle name="Total 2 3 4 3 13" xfId="12237"/>
    <cellStyle name="Total 2 3 4 3 13 2" xfId="12238"/>
    <cellStyle name="Total 2 3 4 3 14" xfId="12239"/>
    <cellStyle name="Total 2 3 4 3 2" xfId="12240"/>
    <cellStyle name="Total 2 3 4 3 2 2" xfId="12241"/>
    <cellStyle name="Total 2 3 4 3 3" xfId="12242"/>
    <cellStyle name="Total 2 3 4 3 3 2" xfId="12243"/>
    <cellStyle name="Total 2 3 4 3 4" xfId="12244"/>
    <cellStyle name="Total 2 3 4 3 4 2" xfId="12245"/>
    <cellStyle name="Total 2 3 4 3 5" xfId="12246"/>
    <cellStyle name="Total 2 3 4 3 5 2" xfId="12247"/>
    <cellStyle name="Total 2 3 4 3 6" xfId="12248"/>
    <cellStyle name="Total 2 3 4 3 6 2" xfId="12249"/>
    <cellStyle name="Total 2 3 4 3 7" xfId="12250"/>
    <cellStyle name="Total 2 3 4 3 7 2" xfId="12251"/>
    <cellStyle name="Total 2 3 4 3 8" xfId="12252"/>
    <cellStyle name="Total 2 3 4 3 8 2" xfId="12253"/>
    <cellStyle name="Total 2 3 4 3 9" xfId="12254"/>
    <cellStyle name="Total 2 3 4 3 9 2" xfId="12255"/>
    <cellStyle name="Total 2 3 4 4" xfId="12256"/>
    <cellStyle name="Total 2 3 4 4 2" xfId="12257"/>
    <cellStyle name="Total 2 3 4 5" xfId="12258"/>
    <cellStyle name="Total 2 3 4 5 2" xfId="12259"/>
    <cellStyle name="Total 2 3 4 6" xfId="12260"/>
    <cellStyle name="Total 2 3 4 6 2" xfId="12261"/>
    <cellStyle name="Total 2 3 4 7" xfId="12262"/>
    <cellStyle name="Total 2 3 4 7 2" xfId="12263"/>
    <cellStyle name="Total 2 3 4 8" xfId="12264"/>
    <cellStyle name="Total 2 3 4 8 2" xfId="12265"/>
    <cellStyle name="Total 2 3 4 9" xfId="12266"/>
    <cellStyle name="Total 2 3 4 9 2" xfId="12267"/>
    <cellStyle name="Total 2 3 5" xfId="12268"/>
    <cellStyle name="Total 2 3 5 10" xfId="12269"/>
    <cellStyle name="Total 2 3 5 10 2" xfId="12270"/>
    <cellStyle name="Total 2 3 5 11" xfId="12271"/>
    <cellStyle name="Total 2 3 5 11 2" xfId="12272"/>
    <cellStyle name="Total 2 3 5 12" xfId="12273"/>
    <cellStyle name="Total 2 3 5 12 2" xfId="12274"/>
    <cellStyle name="Total 2 3 5 13" xfId="12275"/>
    <cellStyle name="Total 2 3 5 13 2" xfId="12276"/>
    <cellStyle name="Total 2 3 5 14" xfId="12277"/>
    <cellStyle name="Total 2 3 5 14 2" xfId="12278"/>
    <cellStyle name="Total 2 3 5 15" xfId="12279"/>
    <cellStyle name="Total 2 3 5 15 2" xfId="12280"/>
    <cellStyle name="Total 2 3 5 16" xfId="12281"/>
    <cellStyle name="Total 2 3 5 2" xfId="12282"/>
    <cellStyle name="Total 2 3 5 2 10" xfId="12283"/>
    <cellStyle name="Total 2 3 5 2 10 2" xfId="12284"/>
    <cellStyle name="Total 2 3 5 2 11" xfId="12285"/>
    <cellStyle name="Total 2 3 5 2 11 2" xfId="12286"/>
    <cellStyle name="Total 2 3 5 2 12" xfId="12287"/>
    <cellStyle name="Total 2 3 5 2 12 2" xfId="12288"/>
    <cellStyle name="Total 2 3 5 2 13" xfId="12289"/>
    <cellStyle name="Total 2 3 5 2 13 2" xfId="12290"/>
    <cellStyle name="Total 2 3 5 2 14" xfId="12291"/>
    <cellStyle name="Total 2 3 5 2 2" xfId="12292"/>
    <cellStyle name="Total 2 3 5 2 2 2" xfId="12293"/>
    <cellStyle name="Total 2 3 5 2 3" xfId="12294"/>
    <cellStyle name="Total 2 3 5 2 3 2" xfId="12295"/>
    <cellStyle name="Total 2 3 5 2 4" xfId="12296"/>
    <cellStyle name="Total 2 3 5 2 4 2" xfId="12297"/>
    <cellStyle name="Total 2 3 5 2 5" xfId="12298"/>
    <cellStyle name="Total 2 3 5 2 5 2" xfId="12299"/>
    <cellStyle name="Total 2 3 5 2 6" xfId="12300"/>
    <cellStyle name="Total 2 3 5 2 6 2" xfId="12301"/>
    <cellStyle name="Total 2 3 5 2 7" xfId="12302"/>
    <cellStyle name="Total 2 3 5 2 7 2" xfId="12303"/>
    <cellStyle name="Total 2 3 5 2 8" xfId="12304"/>
    <cellStyle name="Total 2 3 5 2 8 2" xfId="12305"/>
    <cellStyle name="Total 2 3 5 2 9" xfId="12306"/>
    <cellStyle name="Total 2 3 5 2 9 2" xfId="12307"/>
    <cellStyle name="Total 2 3 5 3" xfId="12308"/>
    <cellStyle name="Total 2 3 5 3 10" xfId="12309"/>
    <cellStyle name="Total 2 3 5 3 10 2" xfId="12310"/>
    <cellStyle name="Total 2 3 5 3 11" xfId="12311"/>
    <cellStyle name="Total 2 3 5 3 11 2" xfId="12312"/>
    <cellStyle name="Total 2 3 5 3 12" xfId="12313"/>
    <cellStyle name="Total 2 3 5 3 12 2" xfId="12314"/>
    <cellStyle name="Total 2 3 5 3 13" xfId="12315"/>
    <cellStyle name="Total 2 3 5 3 13 2" xfId="12316"/>
    <cellStyle name="Total 2 3 5 3 14" xfId="12317"/>
    <cellStyle name="Total 2 3 5 3 2" xfId="12318"/>
    <cellStyle name="Total 2 3 5 3 2 2" xfId="12319"/>
    <cellStyle name="Total 2 3 5 3 3" xfId="12320"/>
    <cellStyle name="Total 2 3 5 3 3 2" xfId="12321"/>
    <cellStyle name="Total 2 3 5 3 4" xfId="12322"/>
    <cellStyle name="Total 2 3 5 3 4 2" xfId="12323"/>
    <cellStyle name="Total 2 3 5 3 5" xfId="12324"/>
    <cellStyle name="Total 2 3 5 3 5 2" xfId="12325"/>
    <cellStyle name="Total 2 3 5 3 6" xfId="12326"/>
    <cellStyle name="Total 2 3 5 3 6 2" xfId="12327"/>
    <cellStyle name="Total 2 3 5 3 7" xfId="12328"/>
    <cellStyle name="Total 2 3 5 3 7 2" xfId="12329"/>
    <cellStyle name="Total 2 3 5 3 8" xfId="12330"/>
    <cellStyle name="Total 2 3 5 3 8 2" xfId="12331"/>
    <cellStyle name="Total 2 3 5 3 9" xfId="12332"/>
    <cellStyle name="Total 2 3 5 3 9 2" xfId="12333"/>
    <cellStyle name="Total 2 3 5 4" xfId="12334"/>
    <cellStyle name="Total 2 3 5 4 2" xfId="12335"/>
    <cellStyle name="Total 2 3 5 5" xfId="12336"/>
    <cellStyle name="Total 2 3 5 5 2" xfId="12337"/>
    <cellStyle name="Total 2 3 5 6" xfId="12338"/>
    <cellStyle name="Total 2 3 5 6 2" xfId="12339"/>
    <cellStyle name="Total 2 3 5 7" xfId="12340"/>
    <cellStyle name="Total 2 3 5 7 2" xfId="12341"/>
    <cellStyle name="Total 2 3 5 8" xfId="12342"/>
    <cellStyle name="Total 2 3 5 8 2" xfId="12343"/>
    <cellStyle name="Total 2 3 5 9" xfId="12344"/>
    <cellStyle name="Total 2 3 5 9 2" xfId="12345"/>
    <cellStyle name="Total 2 3 6" xfId="12346"/>
    <cellStyle name="Total 2 3 6 10" xfId="12347"/>
    <cellStyle name="Total 2 3 6 10 2" xfId="12348"/>
    <cellStyle name="Total 2 3 6 11" xfId="12349"/>
    <cellStyle name="Total 2 3 6 11 2" xfId="12350"/>
    <cellStyle name="Total 2 3 6 12" xfId="12351"/>
    <cellStyle name="Total 2 3 6 12 2" xfId="12352"/>
    <cellStyle name="Total 2 3 6 13" xfId="12353"/>
    <cellStyle name="Total 2 3 6 13 2" xfId="12354"/>
    <cellStyle name="Total 2 3 6 14" xfId="12355"/>
    <cellStyle name="Total 2 3 6 2" xfId="12356"/>
    <cellStyle name="Total 2 3 6 2 2" xfId="12357"/>
    <cellStyle name="Total 2 3 6 3" xfId="12358"/>
    <cellStyle name="Total 2 3 6 3 2" xfId="12359"/>
    <cellStyle name="Total 2 3 6 4" xfId="12360"/>
    <cellStyle name="Total 2 3 6 4 2" xfId="12361"/>
    <cellStyle name="Total 2 3 6 5" xfId="12362"/>
    <cellStyle name="Total 2 3 6 5 2" xfId="12363"/>
    <cellStyle name="Total 2 3 6 6" xfId="12364"/>
    <cellStyle name="Total 2 3 6 6 2" xfId="12365"/>
    <cellStyle name="Total 2 3 6 7" xfId="12366"/>
    <cellStyle name="Total 2 3 6 7 2" xfId="12367"/>
    <cellStyle name="Total 2 3 6 8" xfId="12368"/>
    <cellStyle name="Total 2 3 6 8 2" xfId="12369"/>
    <cellStyle name="Total 2 3 6 9" xfId="12370"/>
    <cellStyle name="Total 2 3 6 9 2" xfId="12371"/>
    <cellStyle name="Total 2 3 7" xfId="12372"/>
    <cellStyle name="Total 2 3 7 10" xfId="12373"/>
    <cellStyle name="Total 2 3 7 10 2" xfId="12374"/>
    <cellStyle name="Total 2 3 7 11" xfId="12375"/>
    <cellStyle name="Total 2 3 7 11 2" xfId="12376"/>
    <cellStyle name="Total 2 3 7 12" xfId="12377"/>
    <cellStyle name="Total 2 3 7 12 2" xfId="12378"/>
    <cellStyle name="Total 2 3 7 13" xfId="12379"/>
    <cellStyle name="Total 2 3 7 13 2" xfId="12380"/>
    <cellStyle name="Total 2 3 7 14" xfId="12381"/>
    <cellStyle name="Total 2 3 7 2" xfId="12382"/>
    <cellStyle name="Total 2 3 7 2 2" xfId="12383"/>
    <cellStyle name="Total 2 3 7 3" xfId="12384"/>
    <cellStyle name="Total 2 3 7 3 2" xfId="12385"/>
    <cellStyle name="Total 2 3 7 4" xfId="12386"/>
    <cellStyle name="Total 2 3 7 4 2" xfId="12387"/>
    <cellStyle name="Total 2 3 7 5" xfId="12388"/>
    <cellStyle name="Total 2 3 7 5 2" xfId="12389"/>
    <cellStyle name="Total 2 3 7 6" xfId="12390"/>
    <cellStyle name="Total 2 3 7 6 2" xfId="12391"/>
    <cellStyle name="Total 2 3 7 7" xfId="12392"/>
    <cellStyle name="Total 2 3 7 7 2" xfId="12393"/>
    <cellStyle name="Total 2 3 7 8" xfId="12394"/>
    <cellStyle name="Total 2 3 7 8 2" xfId="12395"/>
    <cellStyle name="Total 2 3 7 9" xfId="12396"/>
    <cellStyle name="Total 2 3 7 9 2" xfId="12397"/>
    <cellStyle name="Total 2 3 8" xfId="12398"/>
    <cellStyle name="Total 2 3 8 2" xfId="12399"/>
    <cellStyle name="Total 2 3 9" xfId="12400"/>
    <cellStyle name="Total 2 3 9 2" xfId="12401"/>
    <cellStyle name="Total 2 4" xfId="12402"/>
    <cellStyle name="Total 2 4 10" xfId="12403"/>
    <cellStyle name="Total 2 4 10 2" xfId="12404"/>
    <cellStyle name="Total 2 4 11" xfId="12405"/>
    <cellStyle name="Total 2 4 11 2" xfId="12406"/>
    <cellStyle name="Total 2 4 12" xfId="12407"/>
    <cellStyle name="Total 2 4 12 2" xfId="12408"/>
    <cellStyle name="Total 2 4 13" xfId="12409"/>
    <cellStyle name="Total 2 4 13 2" xfId="12410"/>
    <cellStyle name="Total 2 4 14" xfId="12411"/>
    <cellStyle name="Total 2 4 14 2" xfId="12412"/>
    <cellStyle name="Total 2 4 15" xfId="12413"/>
    <cellStyle name="Total 2 4 15 2" xfId="12414"/>
    <cellStyle name="Total 2 4 16" xfId="12415"/>
    <cellStyle name="Total 2 4 16 2" xfId="12416"/>
    <cellStyle name="Total 2 4 17" xfId="12417"/>
    <cellStyle name="Total 2 4 17 2" xfId="12418"/>
    <cellStyle name="Total 2 4 18" xfId="12419"/>
    <cellStyle name="Total 2 4 18 2" xfId="12420"/>
    <cellStyle name="Total 2 4 19" xfId="12421"/>
    <cellStyle name="Total 2 4 19 2" xfId="12422"/>
    <cellStyle name="Total 2 4 2" xfId="12423"/>
    <cellStyle name="Total 2 4 2 10" xfId="12424"/>
    <cellStyle name="Total 2 4 2 10 2" xfId="12425"/>
    <cellStyle name="Total 2 4 2 11" xfId="12426"/>
    <cellStyle name="Total 2 4 2 11 2" xfId="12427"/>
    <cellStyle name="Total 2 4 2 12" xfId="12428"/>
    <cellStyle name="Total 2 4 2 12 2" xfId="12429"/>
    <cellStyle name="Total 2 4 2 13" xfId="12430"/>
    <cellStyle name="Total 2 4 2 13 2" xfId="12431"/>
    <cellStyle name="Total 2 4 2 14" xfId="12432"/>
    <cellStyle name="Total 2 4 2 14 2" xfId="12433"/>
    <cellStyle name="Total 2 4 2 15" xfId="12434"/>
    <cellStyle name="Total 2 4 2 15 2" xfId="12435"/>
    <cellStyle name="Total 2 4 2 16" xfId="12436"/>
    <cellStyle name="Total 2 4 2 2" xfId="12437"/>
    <cellStyle name="Total 2 4 2 2 10" xfId="12438"/>
    <cellStyle name="Total 2 4 2 2 10 2" xfId="12439"/>
    <cellStyle name="Total 2 4 2 2 11" xfId="12440"/>
    <cellStyle name="Total 2 4 2 2 11 2" xfId="12441"/>
    <cellStyle name="Total 2 4 2 2 12" xfId="12442"/>
    <cellStyle name="Total 2 4 2 2 12 2" xfId="12443"/>
    <cellStyle name="Total 2 4 2 2 13" xfId="12444"/>
    <cellStyle name="Total 2 4 2 2 13 2" xfId="12445"/>
    <cellStyle name="Total 2 4 2 2 14" xfId="12446"/>
    <cellStyle name="Total 2 4 2 2 2" xfId="12447"/>
    <cellStyle name="Total 2 4 2 2 2 2" xfId="12448"/>
    <cellStyle name="Total 2 4 2 2 3" xfId="12449"/>
    <cellStyle name="Total 2 4 2 2 3 2" xfId="12450"/>
    <cellStyle name="Total 2 4 2 2 4" xfId="12451"/>
    <cellStyle name="Total 2 4 2 2 4 2" xfId="12452"/>
    <cellStyle name="Total 2 4 2 2 5" xfId="12453"/>
    <cellStyle name="Total 2 4 2 2 5 2" xfId="12454"/>
    <cellStyle name="Total 2 4 2 2 6" xfId="12455"/>
    <cellStyle name="Total 2 4 2 2 6 2" xfId="12456"/>
    <cellStyle name="Total 2 4 2 2 7" xfId="12457"/>
    <cellStyle name="Total 2 4 2 2 7 2" xfId="12458"/>
    <cellStyle name="Total 2 4 2 2 8" xfId="12459"/>
    <cellStyle name="Total 2 4 2 2 8 2" xfId="12460"/>
    <cellStyle name="Total 2 4 2 2 9" xfId="12461"/>
    <cellStyle name="Total 2 4 2 2 9 2" xfId="12462"/>
    <cellStyle name="Total 2 4 2 3" xfId="12463"/>
    <cellStyle name="Total 2 4 2 3 10" xfId="12464"/>
    <cellStyle name="Total 2 4 2 3 10 2" xfId="12465"/>
    <cellStyle name="Total 2 4 2 3 11" xfId="12466"/>
    <cellStyle name="Total 2 4 2 3 11 2" xfId="12467"/>
    <cellStyle name="Total 2 4 2 3 12" xfId="12468"/>
    <cellStyle name="Total 2 4 2 3 12 2" xfId="12469"/>
    <cellStyle name="Total 2 4 2 3 13" xfId="12470"/>
    <cellStyle name="Total 2 4 2 3 13 2" xfId="12471"/>
    <cellStyle name="Total 2 4 2 3 14" xfId="12472"/>
    <cellStyle name="Total 2 4 2 3 2" xfId="12473"/>
    <cellStyle name="Total 2 4 2 3 2 2" xfId="12474"/>
    <cellStyle name="Total 2 4 2 3 3" xfId="12475"/>
    <cellStyle name="Total 2 4 2 3 3 2" xfId="12476"/>
    <cellStyle name="Total 2 4 2 3 4" xfId="12477"/>
    <cellStyle name="Total 2 4 2 3 4 2" xfId="12478"/>
    <cellStyle name="Total 2 4 2 3 5" xfId="12479"/>
    <cellStyle name="Total 2 4 2 3 5 2" xfId="12480"/>
    <cellStyle name="Total 2 4 2 3 6" xfId="12481"/>
    <cellStyle name="Total 2 4 2 3 6 2" xfId="12482"/>
    <cellStyle name="Total 2 4 2 3 7" xfId="12483"/>
    <cellStyle name="Total 2 4 2 3 7 2" xfId="12484"/>
    <cellStyle name="Total 2 4 2 3 8" xfId="12485"/>
    <cellStyle name="Total 2 4 2 3 8 2" xfId="12486"/>
    <cellStyle name="Total 2 4 2 3 9" xfId="12487"/>
    <cellStyle name="Total 2 4 2 3 9 2" xfId="12488"/>
    <cellStyle name="Total 2 4 2 4" xfId="12489"/>
    <cellStyle name="Total 2 4 2 4 2" xfId="12490"/>
    <cellStyle name="Total 2 4 2 5" xfId="12491"/>
    <cellStyle name="Total 2 4 2 5 2" xfId="12492"/>
    <cellStyle name="Total 2 4 2 6" xfId="12493"/>
    <cellStyle name="Total 2 4 2 6 2" xfId="12494"/>
    <cellStyle name="Total 2 4 2 7" xfId="12495"/>
    <cellStyle name="Total 2 4 2 7 2" xfId="12496"/>
    <cellStyle name="Total 2 4 2 8" xfId="12497"/>
    <cellStyle name="Total 2 4 2 8 2" xfId="12498"/>
    <cellStyle name="Total 2 4 2 9" xfId="12499"/>
    <cellStyle name="Total 2 4 2 9 2" xfId="12500"/>
    <cellStyle name="Total 2 4 20" xfId="12501"/>
    <cellStyle name="Total 2 4 3" xfId="12502"/>
    <cellStyle name="Total 2 4 3 10" xfId="12503"/>
    <cellStyle name="Total 2 4 3 10 2" xfId="12504"/>
    <cellStyle name="Total 2 4 3 11" xfId="12505"/>
    <cellStyle name="Total 2 4 3 11 2" xfId="12506"/>
    <cellStyle name="Total 2 4 3 12" xfId="12507"/>
    <cellStyle name="Total 2 4 3 12 2" xfId="12508"/>
    <cellStyle name="Total 2 4 3 13" xfId="12509"/>
    <cellStyle name="Total 2 4 3 13 2" xfId="12510"/>
    <cellStyle name="Total 2 4 3 14" xfId="12511"/>
    <cellStyle name="Total 2 4 3 14 2" xfId="12512"/>
    <cellStyle name="Total 2 4 3 15" xfId="12513"/>
    <cellStyle name="Total 2 4 3 15 2" xfId="12514"/>
    <cellStyle name="Total 2 4 3 16" xfId="12515"/>
    <cellStyle name="Total 2 4 3 2" xfId="12516"/>
    <cellStyle name="Total 2 4 3 2 10" xfId="12517"/>
    <cellStyle name="Total 2 4 3 2 10 2" xfId="12518"/>
    <cellStyle name="Total 2 4 3 2 11" xfId="12519"/>
    <cellStyle name="Total 2 4 3 2 11 2" xfId="12520"/>
    <cellStyle name="Total 2 4 3 2 12" xfId="12521"/>
    <cellStyle name="Total 2 4 3 2 12 2" xfId="12522"/>
    <cellStyle name="Total 2 4 3 2 13" xfId="12523"/>
    <cellStyle name="Total 2 4 3 2 13 2" xfId="12524"/>
    <cellStyle name="Total 2 4 3 2 14" xfId="12525"/>
    <cellStyle name="Total 2 4 3 2 2" xfId="12526"/>
    <cellStyle name="Total 2 4 3 2 2 2" xfId="12527"/>
    <cellStyle name="Total 2 4 3 2 3" xfId="12528"/>
    <cellStyle name="Total 2 4 3 2 3 2" xfId="12529"/>
    <cellStyle name="Total 2 4 3 2 4" xfId="12530"/>
    <cellStyle name="Total 2 4 3 2 4 2" xfId="12531"/>
    <cellStyle name="Total 2 4 3 2 5" xfId="12532"/>
    <cellStyle name="Total 2 4 3 2 5 2" xfId="12533"/>
    <cellStyle name="Total 2 4 3 2 6" xfId="12534"/>
    <cellStyle name="Total 2 4 3 2 6 2" xfId="12535"/>
    <cellStyle name="Total 2 4 3 2 7" xfId="12536"/>
    <cellStyle name="Total 2 4 3 2 7 2" xfId="12537"/>
    <cellStyle name="Total 2 4 3 2 8" xfId="12538"/>
    <cellStyle name="Total 2 4 3 2 8 2" xfId="12539"/>
    <cellStyle name="Total 2 4 3 2 9" xfId="12540"/>
    <cellStyle name="Total 2 4 3 2 9 2" xfId="12541"/>
    <cellStyle name="Total 2 4 3 3" xfId="12542"/>
    <cellStyle name="Total 2 4 3 3 10" xfId="12543"/>
    <cellStyle name="Total 2 4 3 3 10 2" xfId="12544"/>
    <cellStyle name="Total 2 4 3 3 11" xfId="12545"/>
    <cellStyle name="Total 2 4 3 3 11 2" xfId="12546"/>
    <cellStyle name="Total 2 4 3 3 12" xfId="12547"/>
    <cellStyle name="Total 2 4 3 3 12 2" xfId="12548"/>
    <cellStyle name="Total 2 4 3 3 13" xfId="12549"/>
    <cellStyle name="Total 2 4 3 3 13 2" xfId="12550"/>
    <cellStyle name="Total 2 4 3 3 14" xfId="12551"/>
    <cellStyle name="Total 2 4 3 3 2" xfId="12552"/>
    <cellStyle name="Total 2 4 3 3 2 2" xfId="12553"/>
    <cellStyle name="Total 2 4 3 3 3" xfId="12554"/>
    <cellStyle name="Total 2 4 3 3 3 2" xfId="12555"/>
    <cellStyle name="Total 2 4 3 3 4" xfId="12556"/>
    <cellStyle name="Total 2 4 3 3 4 2" xfId="12557"/>
    <cellStyle name="Total 2 4 3 3 5" xfId="12558"/>
    <cellStyle name="Total 2 4 3 3 5 2" xfId="12559"/>
    <cellStyle name="Total 2 4 3 3 6" xfId="12560"/>
    <cellStyle name="Total 2 4 3 3 6 2" xfId="12561"/>
    <cellStyle name="Total 2 4 3 3 7" xfId="12562"/>
    <cellStyle name="Total 2 4 3 3 7 2" xfId="12563"/>
    <cellStyle name="Total 2 4 3 3 8" xfId="12564"/>
    <cellStyle name="Total 2 4 3 3 8 2" xfId="12565"/>
    <cellStyle name="Total 2 4 3 3 9" xfId="12566"/>
    <cellStyle name="Total 2 4 3 3 9 2" xfId="12567"/>
    <cellStyle name="Total 2 4 3 4" xfId="12568"/>
    <cellStyle name="Total 2 4 3 4 2" xfId="12569"/>
    <cellStyle name="Total 2 4 3 5" xfId="12570"/>
    <cellStyle name="Total 2 4 3 5 2" xfId="12571"/>
    <cellStyle name="Total 2 4 3 6" xfId="12572"/>
    <cellStyle name="Total 2 4 3 6 2" xfId="12573"/>
    <cellStyle name="Total 2 4 3 7" xfId="12574"/>
    <cellStyle name="Total 2 4 3 7 2" xfId="12575"/>
    <cellStyle name="Total 2 4 3 8" xfId="12576"/>
    <cellStyle name="Total 2 4 3 8 2" xfId="12577"/>
    <cellStyle name="Total 2 4 3 9" xfId="12578"/>
    <cellStyle name="Total 2 4 3 9 2" xfId="12579"/>
    <cellStyle name="Total 2 4 4" xfId="12580"/>
    <cellStyle name="Total 2 4 4 10" xfId="12581"/>
    <cellStyle name="Total 2 4 4 10 2" xfId="12582"/>
    <cellStyle name="Total 2 4 4 11" xfId="12583"/>
    <cellStyle name="Total 2 4 4 11 2" xfId="12584"/>
    <cellStyle name="Total 2 4 4 12" xfId="12585"/>
    <cellStyle name="Total 2 4 4 12 2" xfId="12586"/>
    <cellStyle name="Total 2 4 4 13" xfId="12587"/>
    <cellStyle name="Total 2 4 4 13 2" xfId="12588"/>
    <cellStyle name="Total 2 4 4 14" xfId="12589"/>
    <cellStyle name="Total 2 4 4 14 2" xfId="12590"/>
    <cellStyle name="Total 2 4 4 15" xfId="12591"/>
    <cellStyle name="Total 2 4 4 15 2" xfId="12592"/>
    <cellStyle name="Total 2 4 4 16" xfId="12593"/>
    <cellStyle name="Total 2 4 4 2" xfId="12594"/>
    <cellStyle name="Total 2 4 4 2 10" xfId="12595"/>
    <cellStyle name="Total 2 4 4 2 10 2" xfId="12596"/>
    <cellStyle name="Total 2 4 4 2 11" xfId="12597"/>
    <cellStyle name="Total 2 4 4 2 11 2" xfId="12598"/>
    <cellStyle name="Total 2 4 4 2 12" xfId="12599"/>
    <cellStyle name="Total 2 4 4 2 12 2" xfId="12600"/>
    <cellStyle name="Total 2 4 4 2 13" xfId="12601"/>
    <cellStyle name="Total 2 4 4 2 13 2" xfId="12602"/>
    <cellStyle name="Total 2 4 4 2 14" xfId="12603"/>
    <cellStyle name="Total 2 4 4 2 2" xfId="12604"/>
    <cellStyle name="Total 2 4 4 2 2 2" xfId="12605"/>
    <cellStyle name="Total 2 4 4 2 3" xfId="12606"/>
    <cellStyle name="Total 2 4 4 2 3 2" xfId="12607"/>
    <cellStyle name="Total 2 4 4 2 4" xfId="12608"/>
    <cellStyle name="Total 2 4 4 2 4 2" xfId="12609"/>
    <cellStyle name="Total 2 4 4 2 5" xfId="12610"/>
    <cellStyle name="Total 2 4 4 2 5 2" xfId="12611"/>
    <cellStyle name="Total 2 4 4 2 6" xfId="12612"/>
    <cellStyle name="Total 2 4 4 2 6 2" xfId="12613"/>
    <cellStyle name="Total 2 4 4 2 7" xfId="12614"/>
    <cellStyle name="Total 2 4 4 2 7 2" xfId="12615"/>
    <cellStyle name="Total 2 4 4 2 8" xfId="12616"/>
    <cellStyle name="Total 2 4 4 2 8 2" xfId="12617"/>
    <cellStyle name="Total 2 4 4 2 9" xfId="12618"/>
    <cellStyle name="Total 2 4 4 2 9 2" xfId="12619"/>
    <cellStyle name="Total 2 4 4 3" xfId="12620"/>
    <cellStyle name="Total 2 4 4 3 10" xfId="12621"/>
    <cellStyle name="Total 2 4 4 3 10 2" xfId="12622"/>
    <cellStyle name="Total 2 4 4 3 11" xfId="12623"/>
    <cellStyle name="Total 2 4 4 3 11 2" xfId="12624"/>
    <cellStyle name="Total 2 4 4 3 12" xfId="12625"/>
    <cellStyle name="Total 2 4 4 3 12 2" xfId="12626"/>
    <cellStyle name="Total 2 4 4 3 13" xfId="12627"/>
    <cellStyle name="Total 2 4 4 3 13 2" xfId="12628"/>
    <cellStyle name="Total 2 4 4 3 14" xfId="12629"/>
    <cellStyle name="Total 2 4 4 3 2" xfId="12630"/>
    <cellStyle name="Total 2 4 4 3 2 2" xfId="12631"/>
    <cellStyle name="Total 2 4 4 3 3" xfId="12632"/>
    <cellStyle name="Total 2 4 4 3 3 2" xfId="12633"/>
    <cellStyle name="Total 2 4 4 3 4" xfId="12634"/>
    <cellStyle name="Total 2 4 4 3 4 2" xfId="12635"/>
    <cellStyle name="Total 2 4 4 3 5" xfId="12636"/>
    <cellStyle name="Total 2 4 4 3 5 2" xfId="12637"/>
    <cellStyle name="Total 2 4 4 3 6" xfId="12638"/>
    <cellStyle name="Total 2 4 4 3 6 2" xfId="12639"/>
    <cellStyle name="Total 2 4 4 3 7" xfId="12640"/>
    <cellStyle name="Total 2 4 4 3 7 2" xfId="12641"/>
    <cellStyle name="Total 2 4 4 3 8" xfId="12642"/>
    <cellStyle name="Total 2 4 4 3 8 2" xfId="12643"/>
    <cellStyle name="Total 2 4 4 3 9" xfId="12644"/>
    <cellStyle name="Total 2 4 4 3 9 2" xfId="12645"/>
    <cellStyle name="Total 2 4 4 4" xfId="12646"/>
    <cellStyle name="Total 2 4 4 4 2" xfId="12647"/>
    <cellStyle name="Total 2 4 4 5" xfId="12648"/>
    <cellStyle name="Total 2 4 4 5 2" xfId="12649"/>
    <cellStyle name="Total 2 4 4 6" xfId="12650"/>
    <cellStyle name="Total 2 4 4 6 2" xfId="12651"/>
    <cellStyle name="Total 2 4 4 7" xfId="12652"/>
    <cellStyle name="Total 2 4 4 7 2" xfId="12653"/>
    <cellStyle name="Total 2 4 4 8" xfId="12654"/>
    <cellStyle name="Total 2 4 4 8 2" xfId="12655"/>
    <cellStyle name="Total 2 4 4 9" xfId="12656"/>
    <cellStyle name="Total 2 4 4 9 2" xfId="12657"/>
    <cellStyle name="Total 2 4 5" xfId="12658"/>
    <cellStyle name="Total 2 4 5 10" xfId="12659"/>
    <cellStyle name="Total 2 4 5 10 2" xfId="12660"/>
    <cellStyle name="Total 2 4 5 11" xfId="12661"/>
    <cellStyle name="Total 2 4 5 11 2" xfId="12662"/>
    <cellStyle name="Total 2 4 5 12" xfId="12663"/>
    <cellStyle name="Total 2 4 5 12 2" xfId="12664"/>
    <cellStyle name="Total 2 4 5 13" xfId="12665"/>
    <cellStyle name="Total 2 4 5 13 2" xfId="12666"/>
    <cellStyle name="Total 2 4 5 14" xfId="12667"/>
    <cellStyle name="Total 2 4 5 14 2" xfId="12668"/>
    <cellStyle name="Total 2 4 5 15" xfId="12669"/>
    <cellStyle name="Total 2 4 5 15 2" xfId="12670"/>
    <cellStyle name="Total 2 4 5 16" xfId="12671"/>
    <cellStyle name="Total 2 4 5 2" xfId="12672"/>
    <cellStyle name="Total 2 4 5 2 10" xfId="12673"/>
    <cellStyle name="Total 2 4 5 2 10 2" xfId="12674"/>
    <cellStyle name="Total 2 4 5 2 11" xfId="12675"/>
    <cellStyle name="Total 2 4 5 2 11 2" xfId="12676"/>
    <cellStyle name="Total 2 4 5 2 12" xfId="12677"/>
    <cellStyle name="Total 2 4 5 2 12 2" xfId="12678"/>
    <cellStyle name="Total 2 4 5 2 13" xfId="12679"/>
    <cellStyle name="Total 2 4 5 2 13 2" xfId="12680"/>
    <cellStyle name="Total 2 4 5 2 14" xfId="12681"/>
    <cellStyle name="Total 2 4 5 2 2" xfId="12682"/>
    <cellStyle name="Total 2 4 5 2 2 2" xfId="12683"/>
    <cellStyle name="Total 2 4 5 2 3" xfId="12684"/>
    <cellStyle name="Total 2 4 5 2 3 2" xfId="12685"/>
    <cellStyle name="Total 2 4 5 2 4" xfId="12686"/>
    <cellStyle name="Total 2 4 5 2 4 2" xfId="12687"/>
    <cellStyle name="Total 2 4 5 2 5" xfId="12688"/>
    <cellStyle name="Total 2 4 5 2 5 2" xfId="12689"/>
    <cellStyle name="Total 2 4 5 2 6" xfId="12690"/>
    <cellStyle name="Total 2 4 5 2 6 2" xfId="12691"/>
    <cellStyle name="Total 2 4 5 2 7" xfId="12692"/>
    <cellStyle name="Total 2 4 5 2 7 2" xfId="12693"/>
    <cellStyle name="Total 2 4 5 2 8" xfId="12694"/>
    <cellStyle name="Total 2 4 5 2 8 2" xfId="12695"/>
    <cellStyle name="Total 2 4 5 2 9" xfId="12696"/>
    <cellStyle name="Total 2 4 5 2 9 2" xfId="12697"/>
    <cellStyle name="Total 2 4 5 3" xfId="12698"/>
    <cellStyle name="Total 2 4 5 3 10" xfId="12699"/>
    <cellStyle name="Total 2 4 5 3 10 2" xfId="12700"/>
    <cellStyle name="Total 2 4 5 3 11" xfId="12701"/>
    <cellStyle name="Total 2 4 5 3 11 2" xfId="12702"/>
    <cellStyle name="Total 2 4 5 3 12" xfId="12703"/>
    <cellStyle name="Total 2 4 5 3 12 2" xfId="12704"/>
    <cellStyle name="Total 2 4 5 3 13" xfId="12705"/>
    <cellStyle name="Total 2 4 5 3 13 2" xfId="12706"/>
    <cellStyle name="Total 2 4 5 3 14" xfId="12707"/>
    <cellStyle name="Total 2 4 5 3 2" xfId="12708"/>
    <cellStyle name="Total 2 4 5 3 2 2" xfId="12709"/>
    <cellStyle name="Total 2 4 5 3 3" xfId="12710"/>
    <cellStyle name="Total 2 4 5 3 3 2" xfId="12711"/>
    <cellStyle name="Total 2 4 5 3 4" xfId="12712"/>
    <cellStyle name="Total 2 4 5 3 4 2" xfId="12713"/>
    <cellStyle name="Total 2 4 5 3 5" xfId="12714"/>
    <cellStyle name="Total 2 4 5 3 5 2" xfId="12715"/>
    <cellStyle name="Total 2 4 5 3 6" xfId="12716"/>
    <cellStyle name="Total 2 4 5 3 6 2" xfId="12717"/>
    <cellStyle name="Total 2 4 5 3 7" xfId="12718"/>
    <cellStyle name="Total 2 4 5 3 7 2" xfId="12719"/>
    <cellStyle name="Total 2 4 5 3 8" xfId="12720"/>
    <cellStyle name="Total 2 4 5 3 8 2" xfId="12721"/>
    <cellStyle name="Total 2 4 5 3 9" xfId="12722"/>
    <cellStyle name="Total 2 4 5 3 9 2" xfId="12723"/>
    <cellStyle name="Total 2 4 5 4" xfId="12724"/>
    <cellStyle name="Total 2 4 5 4 2" xfId="12725"/>
    <cellStyle name="Total 2 4 5 5" xfId="12726"/>
    <cellStyle name="Total 2 4 5 5 2" xfId="12727"/>
    <cellStyle name="Total 2 4 5 6" xfId="12728"/>
    <cellStyle name="Total 2 4 5 6 2" xfId="12729"/>
    <cellStyle name="Total 2 4 5 7" xfId="12730"/>
    <cellStyle name="Total 2 4 5 7 2" xfId="12731"/>
    <cellStyle name="Total 2 4 5 8" xfId="12732"/>
    <cellStyle name="Total 2 4 5 8 2" xfId="12733"/>
    <cellStyle name="Total 2 4 5 9" xfId="12734"/>
    <cellStyle name="Total 2 4 5 9 2" xfId="12735"/>
    <cellStyle name="Total 2 4 6" xfId="12736"/>
    <cellStyle name="Total 2 4 6 10" xfId="12737"/>
    <cellStyle name="Total 2 4 6 10 2" xfId="12738"/>
    <cellStyle name="Total 2 4 6 11" xfId="12739"/>
    <cellStyle name="Total 2 4 6 11 2" xfId="12740"/>
    <cellStyle name="Total 2 4 6 12" xfId="12741"/>
    <cellStyle name="Total 2 4 6 12 2" xfId="12742"/>
    <cellStyle name="Total 2 4 6 13" xfId="12743"/>
    <cellStyle name="Total 2 4 6 13 2" xfId="12744"/>
    <cellStyle name="Total 2 4 6 14" xfId="12745"/>
    <cellStyle name="Total 2 4 6 2" xfId="12746"/>
    <cellStyle name="Total 2 4 6 2 2" xfId="12747"/>
    <cellStyle name="Total 2 4 6 3" xfId="12748"/>
    <cellStyle name="Total 2 4 6 3 2" xfId="12749"/>
    <cellStyle name="Total 2 4 6 4" xfId="12750"/>
    <cellStyle name="Total 2 4 6 4 2" xfId="12751"/>
    <cellStyle name="Total 2 4 6 5" xfId="12752"/>
    <cellStyle name="Total 2 4 6 5 2" xfId="12753"/>
    <cellStyle name="Total 2 4 6 6" xfId="12754"/>
    <cellStyle name="Total 2 4 6 6 2" xfId="12755"/>
    <cellStyle name="Total 2 4 6 7" xfId="12756"/>
    <cellStyle name="Total 2 4 6 7 2" xfId="12757"/>
    <cellStyle name="Total 2 4 6 8" xfId="12758"/>
    <cellStyle name="Total 2 4 6 8 2" xfId="12759"/>
    <cellStyle name="Total 2 4 6 9" xfId="12760"/>
    <cellStyle name="Total 2 4 6 9 2" xfId="12761"/>
    <cellStyle name="Total 2 4 7" xfId="12762"/>
    <cellStyle name="Total 2 4 7 10" xfId="12763"/>
    <cellStyle name="Total 2 4 7 10 2" xfId="12764"/>
    <cellStyle name="Total 2 4 7 11" xfId="12765"/>
    <cellStyle name="Total 2 4 7 11 2" xfId="12766"/>
    <cellStyle name="Total 2 4 7 12" xfId="12767"/>
    <cellStyle name="Total 2 4 7 12 2" xfId="12768"/>
    <cellStyle name="Total 2 4 7 13" xfId="12769"/>
    <cellStyle name="Total 2 4 7 13 2" xfId="12770"/>
    <cellStyle name="Total 2 4 7 14" xfId="12771"/>
    <cellStyle name="Total 2 4 7 2" xfId="12772"/>
    <cellStyle name="Total 2 4 7 2 2" xfId="12773"/>
    <cellStyle name="Total 2 4 7 3" xfId="12774"/>
    <cellStyle name="Total 2 4 7 3 2" xfId="12775"/>
    <cellStyle name="Total 2 4 7 4" xfId="12776"/>
    <cellStyle name="Total 2 4 7 4 2" xfId="12777"/>
    <cellStyle name="Total 2 4 7 5" xfId="12778"/>
    <cellStyle name="Total 2 4 7 5 2" xfId="12779"/>
    <cellStyle name="Total 2 4 7 6" xfId="12780"/>
    <cellStyle name="Total 2 4 7 6 2" xfId="12781"/>
    <cellStyle name="Total 2 4 7 7" xfId="12782"/>
    <cellStyle name="Total 2 4 7 7 2" xfId="12783"/>
    <cellStyle name="Total 2 4 7 8" xfId="12784"/>
    <cellStyle name="Total 2 4 7 8 2" xfId="12785"/>
    <cellStyle name="Total 2 4 7 9" xfId="12786"/>
    <cellStyle name="Total 2 4 7 9 2" xfId="12787"/>
    <cellStyle name="Total 2 4 8" xfId="12788"/>
    <cellStyle name="Total 2 4 8 2" xfId="12789"/>
    <cellStyle name="Total 2 4 9" xfId="12790"/>
    <cellStyle name="Total 2 4 9 2" xfId="12791"/>
    <cellStyle name="Total 2 5" xfId="12792"/>
    <cellStyle name="Total 2 5 10" xfId="12793"/>
    <cellStyle name="Total 2 5 10 2" xfId="12794"/>
    <cellStyle name="Total 2 5 11" xfId="12795"/>
    <cellStyle name="Total 2 5 11 2" xfId="12796"/>
    <cellStyle name="Total 2 5 12" xfId="12797"/>
    <cellStyle name="Total 2 5 12 2" xfId="12798"/>
    <cellStyle name="Total 2 5 13" xfId="12799"/>
    <cellStyle name="Total 2 5 13 2" xfId="12800"/>
    <cellStyle name="Total 2 5 14" xfId="12801"/>
    <cellStyle name="Total 2 5 14 2" xfId="12802"/>
    <cellStyle name="Total 2 5 15" xfId="12803"/>
    <cellStyle name="Total 2 5 15 2" xfId="12804"/>
    <cellStyle name="Total 2 5 16" xfId="12805"/>
    <cellStyle name="Total 2 5 16 2" xfId="12806"/>
    <cellStyle name="Total 2 5 17" xfId="12807"/>
    <cellStyle name="Total 2 5 17 2" xfId="12808"/>
    <cellStyle name="Total 2 5 18" xfId="12809"/>
    <cellStyle name="Total 2 5 18 2" xfId="12810"/>
    <cellStyle name="Total 2 5 19" xfId="12811"/>
    <cellStyle name="Total 2 5 19 2" xfId="12812"/>
    <cellStyle name="Total 2 5 2" xfId="12813"/>
    <cellStyle name="Total 2 5 2 10" xfId="12814"/>
    <cellStyle name="Total 2 5 2 10 2" xfId="12815"/>
    <cellStyle name="Total 2 5 2 11" xfId="12816"/>
    <cellStyle name="Total 2 5 2 11 2" xfId="12817"/>
    <cellStyle name="Total 2 5 2 12" xfId="12818"/>
    <cellStyle name="Total 2 5 2 12 2" xfId="12819"/>
    <cellStyle name="Total 2 5 2 13" xfId="12820"/>
    <cellStyle name="Total 2 5 2 13 2" xfId="12821"/>
    <cellStyle name="Total 2 5 2 14" xfId="12822"/>
    <cellStyle name="Total 2 5 2 14 2" xfId="12823"/>
    <cellStyle name="Total 2 5 2 15" xfId="12824"/>
    <cellStyle name="Total 2 5 2 15 2" xfId="12825"/>
    <cellStyle name="Total 2 5 2 16" xfId="12826"/>
    <cellStyle name="Total 2 5 2 2" xfId="12827"/>
    <cellStyle name="Total 2 5 2 2 10" xfId="12828"/>
    <cellStyle name="Total 2 5 2 2 10 2" xfId="12829"/>
    <cellStyle name="Total 2 5 2 2 11" xfId="12830"/>
    <cellStyle name="Total 2 5 2 2 11 2" xfId="12831"/>
    <cellStyle name="Total 2 5 2 2 12" xfId="12832"/>
    <cellStyle name="Total 2 5 2 2 12 2" xfId="12833"/>
    <cellStyle name="Total 2 5 2 2 13" xfId="12834"/>
    <cellStyle name="Total 2 5 2 2 13 2" xfId="12835"/>
    <cellStyle name="Total 2 5 2 2 14" xfId="12836"/>
    <cellStyle name="Total 2 5 2 2 2" xfId="12837"/>
    <cellStyle name="Total 2 5 2 2 2 2" xfId="12838"/>
    <cellStyle name="Total 2 5 2 2 3" xfId="12839"/>
    <cellStyle name="Total 2 5 2 2 3 2" xfId="12840"/>
    <cellStyle name="Total 2 5 2 2 4" xfId="12841"/>
    <cellStyle name="Total 2 5 2 2 4 2" xfId="12842"/>
    <cellStyle name="Total 2 5 2 2 5" xfId="12843"/>
    <cellStyle name="Total 2 5 2 2 5 2" xfId="12844"/>
    <cellStyle name="Total 2 5 2 2 6" xfId="12845"/>
    <cellStyle name="Total 2 5 2 2 6 2" xfId="12846"/>
    <cellStyle name="Total 2 5 2 2 7" xfId="12847"/>
    <cellStyle name="Total 2 5 2 2 7 2" xfId="12848"/>
    <cellStyle name="Total 2 5 2 2 8" xfId="12849"/>
    <cellStyle name="Total 2 5 2 2 8 2" xfId="12850"/>
    <cellStyle name="Total 2 5 2 2 9" xfId="12851"/>
    <cellStyle name="Total 2 5 2 2 9 2" xfId="12852"/>
    <cellStyle name="Total 2 5 2 3" xfId="12853"/>
    <cellStyle name="Total 2 5 2 3 10" xfId="12854"/>
    <cellStyle name="Total 2 5 2 3 10 2" xfId="12855"/>
    <cellStyle name="Total 2 5 2 3 11" xfId="12856"/>
    <cellStyle name="Total 2 5 2 3 11 2" xfId="12857"/>
    <cellStyle name="Total 2 5 2 3 12" xfId="12858"/>
    <cellStyle name="Total 2 5 2 3 12 2" xfId="12859"/>
    <cellStyle name="Total 2 5 2 3 13" xfId="12860"/>
    <cellStyle name="Total 2 5 2 3 13 2" xfId="12861"/>
    <cellStyle name="Total 2 5 2 3 14" xfId="12862"/>
    <cellStyle name="Total 2 5 2 3 2" xfId="12863"/>
    <cellStyle name="Total 2 5 2 3 2 2" xfId="12864"/>
    <cellStyle name="Total 2 5 2 3 3" xfId="12865"/>
    <cellStyle name="Total 2 5 2 3 3 2" xfId="12866"/>
    <cellStyle name="Total 2 5 2 3 4" xfId="12867"/>
    <cellStyle name="Total 2 5 2 3 4 2" xfId="12868"/>
    <cellStyle name="Total 2 5 2 3 5" xfId="12869"/>
    <cellStyle name="Total 2 5 2 3 5 2" xfId="12870"/>
    <cellStyle name="Total 2 5 2 3 6" xfId="12871"/>
    <cellStyle name="Total 2 5 2 3 6 2" xfId="12872"/>
    <cellStyle name="Total 2 5 2 3 7" xfId="12873"/>
    <cellStyle name="Total 2 5 2 3 7 2" xfId="12874"/>
    <cellStyle name="Total 2 5 2 3 8" xfId="12875"/>
    <cellStyle name="Total 2 5 2 3 8 2" xfId="12876"/>
    <cellStyle name="Total 2 5 2 3 9" xfId="12877"/>
    <cellStyle name="Total 2 5 2 3 9 2" xfId="12878"/>
    <cellStyle name="Total 2 5 2 4" xfId="12879"/>
    <cellStyle name="Total 2 5 2 4 2" xfId="12880"/>
    <cellStyle name="Total 2 5 2 5" xfId="12881"/>
    <cellStyle name="Total 2 5 2 5 2" xfId="12882"/>
    <cellStyle name="Total 2 5 2 6" xfId="12883"/>
    <cellStyle name="Total 2 5 2 6 2" xfId="12884"/>
    <cellStyle name="Total 2 5 2 7" xfId="12885"/>
    <cellStyle name="Total 2 5 2 7 2" xfId="12886"/>
    <cellStyle name="Total 2 5 2 8" xfId="12887"/>
    <cellStyle name="Total 2 5 2 8 2" xfId="12888"/>
    <cellStyle name="Total 2 5 2 9" xfId="12889"/>
    <cellStyle name="Total 2 5 2 9 2" xfId="12890"/>
    <cellStyle name="Total 2 5 20" xfId="12891"/>
    <cellStyle name="Total 2 5 3" xfId="12892"/>
    <cellStyle name="Total 2 5 3 10" xfId="12893"/>
    <cellStyle name="Total 2 5 3 10 2" xfId="12894"/>
    <cellStyle name="Total 2 5 3 11" xfId="12895"/>
    <cellStyle name="Total 2 5 3 11 2" xfId="12896"/>
    <cellStyle name="Total 2 5 3 12" xfId="12897"/>
    <cellStyle name="Total 2 5 3 12 2" xfId="12898"/>
    <cellStyle name="Total 2 5 3 13" xfId="12899"/>
    <cellStyle name="Total 2 5 3 13 2" xfId="12900"/>
    <cellStyle name="Total 2 5 3 14" xfId="12901"/>
    <cellStyle name="Total 2 5 3 14 2" xfId="12902"/>
    <cellStyle name="Total 2 5 3 15" xfId="12903"/>
    <cellStyle name="Total 2 5 3 15 2" xfId="12904"/>
    <cellStyle name="Total 2 5 3 16" xfId="12905"/>
    <cellStyle name="Total 2 5 3 2" xfId="12906"/>
    <cellStyle name="Total 2 5 3 2 10" xfId="12907"/>
    <cellStyle name="Total 2 5 3 2 10 2" xfId="12908"/>
    <cellStyle name="Total 2 5 3 2 11" xfId="12909"/>
    <cellStyle name="Total 2 5 3 2 11 2" xfId="12910"/>
    <cellStyle name="Total 2 5 3 2 12" xfId="12911"/>
    <cellStyle name="Total 2 5 3 2 12 2" xfId="12912"/>
    <cellStyle name="Total 2 5 3 2 13" xfId="12913"/>
    <cellStyle name="Total 2 5 3 2 13 2" xfId="12914"/>
    <cellStyle name="Total 2 5 3 2 14" xfId="12915"/>
    <cellStyle name="Total 2 5 3 2 2" xfId="12916"/>
    <cellStyle name="Total 2 5 3 2 2 2" xfId="12917"/>
    <cellStyle name="Total 2 5 3 2 3" xfId="12918"/>
    <cellStyle name="Total 2 5 3 2 3 2" xfId="12919"/>
    <cellStyle name="Total 2 5 3 2 4" xfId="12920"/>
    <cellStyle name="Total 2 5 3 2 4 2" xfId="12921"/>
    <cellStyle name="Total 2 5 3 2 5" xfId="12922"/>
    <cellStyle name="Total 2 5 3 2 5 2" xfId="12923"/>
    <cellStyle name="Total 2 5 3 2 6" xfId="12924"/>
    <cellStyle name="Total 2 5 3 2 6 2" xfId="12925"/>
    <cellStyle name="Total 2 5 3 2 7" xfId="12926"/>
    <cellStyle name="Total 2 5 3 2 7 2" xfId="12927"/>
    <cellStyle name="Total 2 5 3 2 8" xfId="12928"/>
    <cellStyle name="Total 2 5 3 2 8 2" xfId="12929"/>
    <cellStyle name="Total 2 5 3 2 9" xfId="12930"/>
    <cellStyle name="Total 2 5 3 2 9 2" xfId="12931"/>
    <cellStyle name="Total 2 5 3 3" xfId="12932"/>
    <cellStyle name="Total 2 5 3 3 10" xfId="12933"/>
    <cellStyle name="Total 2 5 3 3 10 2" xfId="12934"/>
    <cellStyle name="Total 2 5 3 3 11" xfId="12935"/>
    <cellStyle name="Total 2 5 3 3 11 2" xfId="12936"/>
    <cellStyle name="Total 2 5 3 3 12" xfId="12937"/>
    <cellStyle name="Total 2 5 3 3 12 2" xfId="12938"/>
    <cellStyle name="Total 2 5 3 3 13" xfId="12939"/>
    <cellStyle name="Total 2 5 3 3 13 2" xfId="12940"/>
    <cellStyle name="Total 2 5 3 3 14" xfId="12941"/>
    <cellStyle name="Total 2 5 3 3 2" xfId="12942"/>
    <cellStyle name="Total 2 5 3 3 2 2" xfId="12943"/>
    <cellStyle name="Total 2 5 3 3 3" xfId="12944"/>
    <cellStyle name="Total 2 5 3 3 3 2" xfId="12945"/>
    <cellStyle name="Total 2 5 3 3 4" xfId="12946"/>
    <cellStyle name="Total 2 5 3 3 4 2" xfId="12947"/>
    <cellStyle name="Total 2 5 3 3 5" xfId="12948"/>
    <cellStyle name="Total 2 5 3 3 5 2" xfId="12949"/>
    <cellStyle name="Total 2 5 3 3 6" xfId="12950"/>
    <cellStyle name="Total 2 5 3 3 6 2" xfId="12951"/>
    <cellStyle name="Total 2 5 3 3 7" xfId="12952"/>
    <cellStyle name="Total 2 5 3 3 7 2" xfId="12953"/>
    <cellStyle name="Total 2 5 3 3 8" xfId="12954"/>
    <cellStyle name="Total 2 5 3 3 8 2" xfId="12955"/>
    <cellStyle name="Total 2 5 3 3 9" xfId="12956"/>
    <cellStyle name="Total 2 5 3 3 9 2" xfId="12957"/>
    <cellStyle name="Total 2 5 3 4" xfId="12958"/>
    <cellStyle name="Total 2 5 3 4 2" xfId="12959"/>
    <cellStyle name="Total 2 5 3 5" xfId="12960"/>
    <cellStyle name="Total 2 5 3 5 2" xfId="12961"/>
    <cellStyle name="Total 2 5 3 6" xfId="12962"/>
    <cellStyle name="Total 2 5 3 6 2" xfId="12963"/>
    <cellStyle name="Total 2 5 3 7" xfId="12964"/>
    <cellStyle name="Total 2 5 3 7 2" xfId="12965"/>
    <cellStyle name="Total 2 5 3 8" xfId="12966"/>
    <cellStyle name="Total 2 5 3 8 2" xfId="12967"/>
    <cellStyle name="Total 2 5 3 9" xfId="12968"/>
    <cellStyle name="Total 2 5 3 9 2" xfId="12969"/>
    <cellStyle name="Total 2 5 4" xfId="12970"/>
    <cellStyle name="Total 2 5 4 10" xfId="12971"/>
    <cellStyle name="Total 2 5 4 10 2" xfId="12972"/>
    <cellStyle name="Total 2 5 4 11" xfId="12973"/>
    <cellStyle name="Total 2 5 4 11 2" xfId="12974"/>
    <cellStyle name="Total 2 5 4 12" xfId="12975"/>
    <cellStyle name="Total 2 5 4 12 2" xfId="12976"/>
    <cellStyle name="Total 2 5 4 13" xfId="12977"/>
    <cellStyle name="Total 2 5 4 13 2" xfId="12978"/>
    <cellStyle name="Total 2 5 4 14" xfId="12979"/>
    <cellStyle name="Total 2 5 4 14 2" xfId="12980"/>
    <cellStyle name="Total 2 5 4 15" xfId="12981"/>
    <cellStyle name="Total 2 5 4 15 2" xfId="12982"/>
    <cellStyle name="Total 2 5 4 16" xfId="12983"/>
    <cellStyle name="Total 2 5 4 2" xfId="12984"/>
    <cellStyle name="Total 2 5 4 2 10" xfId="12985"/>
    <cellStyle name="Total 2 5 4 2 10 2" xfId="12986"/>
    <cellStyle name="Total 2 5 4 2 11" xfId="12987"/>
    <cellStyle name="Total 2 5 4 2 11 2" xfId="12988"/>
    <cellStyle name="Total 2 5 4 2 12" xfId="12989"/>
    <cellStyle name="Total 2 5 4 2 12 2" xfId="12990"/>
    <cellStyle name="Total 2 5 4 2 13" xfId="12991"/>
    <cellStyle name="Total 2 5 4 2 13 2" xfId="12992"/>
    <cellStyle name="Total 2 5 4 2 14" xfId="12993"/>
    <cellStyle name="Total 2 5 4 2 2" xfId="12994"/>
    <cellStyle name="Total 2 5 4 2 2 2" xfId="12995"/>
    <cellStyle name="Total 2 5 4 2 3" xfId="12996"/>
    <cellStyle name="Total 2 5 4 2 3 2" xfId="12997"/>
    <cellStyle name="Total 2 5 4 2 4" xfId="12998"/>
    <cellStyle name="Total 2 5 4 2 4 2" xfId="12999"/>
    <cellStyle name="Total 2 5 4 2 5" xfId="13000"/>
    <cellStyle name="Total 2 5 4 2 5 2" xfId="13001"/>
    <cellStyle name="Total 2 5 4 2 6" xfId="13002"/>
    <cellStyle name="Total 2 5 4 2 6 2" xfId="13003"/>
    <cellStyle name="Total 2 5 4 2 7" xfId="13004"/>
    <cellStyle name="Total 2 5 4 2 7 2" xfId="13005"/>
    <cellStyle name="Total 2 5 4 2 8" xfId="13006"/>
    <cellStyle name="Total 2 5 4 2 8 2" xfId="13007"/>
    <cellStyle name="Total 2 5 4 2 9" xfId="13008"/>
    <cellStyle name="Total 2 5 4 2 9 2" xfId="13009"/>
    <cellStyle name="Total 2 5 4 3" xfId="13010"/>
    <cellStyle name="Total 2 5 4 3 10" xfId="13011"/>
    <cellStyle name="Total 2 5 4 3 10 2" xfId="13012"/>
    <cellStyle name="Total 2 5 4 3 11" xfId="13013"/>
    <cellStyle name="Total 2 5 4 3 11 2" xfId="13014"/>
    <cellStyle name="Total 2 5 4 3 12" xfId="13015"/>
    <cellStyle name="Total 2 5 4 3 12 2" xfId="13016"/>
    <cellStyle name="Total 2 5 4 3 13" xfId="13017"/>
    <cellStyle name="Total 2 5 4 3 13 2" xfId="13018"/>
    <cellStyle name="Total 2 5 4 3 14" xfId="13019"/>
    <cellStyle name="Total 2 5 4 3 2" xfId="13020"/>
    <cellStyle name="Total 2 5 4 3 2 2" xfId="13021"/>
    <cellStyle name="Total 2 5 4 3 3" xfId="13022"/>
    <cellStyle name="Total 2 5 4 3 3 2" xfId="13023"/>
    <cellStyle name="Total 2 5 4 3 4" xfId="13024"/>
    <cellStyle name="Total 2 5 4 3 4 2" xfId="13025"/>
    <cellStyle name="Total 2 5 4 3 5" xfId="13026"/>
    <cellStyle name="Total 2 5 4 3 5 2" xfId="13027"/>
    <cellStyle name="Total 2 5 4 3 6" xfId="13028"/>
    <cellStyle name="Total 2 5 4 3 6 2" xfId="13029"/>
    <cellStyle name="Total 2 5 4 3 7" xfId="13030"/>
    <cellStyle name="Total 2 5 4 3 7 2" xfId="13031"/>
    <cellStyle name="Total 2 5 4 3 8" xfId="13032"/>
    <cellStyle name="Total 2 5 4 3 8 2" xfId="13033"/>
    <cellStyle name="Total 2 5 4 3 9" xfId="13034"/>
    <cellStyle name="Total 2 5 4 3 9 2" xfId="13035"/>
    <cellStyle name="Total 2 5 4 4" xfId="13036"/>
    <cellStyle name="Total 2 5 4 4 2" xfId="13037"/>
    <cellStyle name="Total 2 5 4 5" xfId="13038"/>
    <cellStyle name="Total 2 5 4 5 2" xfId="13039"/>
    <cellStyle name="Total 2 5 4 6" xfId="13040"/>
    <cellStyle name="Total 2 5 4 6 2" xfId="13041"/>
    <cellStyle name="Total 2 5 4 7" xfId="13042"/>
    <cellStyle name="Total 2 5 4 7 2" xfId="13043"/>
    <cellStyle name="Total 2 5 4 8" xfId="13044"/>
    <cellStyle name="Total 2 5 4 8 2" xfId="13045"/>
    <cellStyle name="Total 2 5 4 9" xfId="13046"/>
    <cellStyle name="Total 2 5 4 9 2" xfId="13047"/>
    <cellStyle name="Total 2 5 5" xfId="13048"/>
    <cellStyle name="Total 2 5 5 10" xfId="13049"/>
    <cellStyle name="Total 2 5 5 10 2" xfId="13050"/>
    <cellStyle name="Total 2 5 5 11" xfId="13051"/>
    <cellStyle name="Total 2 5 5 11 2" xfId="13052"/>
    <cellStyle name="Total 2 5 5 12" xfId="13053"/>
    <cellStyle name="Total 2 5 5 12 2" xfId="13054"/>
    <cellStyle name="Total 2 5 5 13" xfId="13055"/>
    <cellStyle name="Total 2 5 5 13 2" xfId="13056"/>
    <cellStyle name="Total 2 5 5 14" xfId="13057"/>
    <cellStyle name="Total 2 5 5 14 2" xfId="13058"/>
    <cellStyle name="Total 2 5 5 15" xfId="13059"/>
    <cellStyle name="Total 2 5 5 15 2" xfId="13060"/>
    <cellStyle name="Total 2 5 5 16" xfId="13061"/>
    <cellStyle name="Total 2 5 5 2" xfId="13062"/>
    <cellStyle name="Total 2 5 5 2 10" xfId="13063"/>
    <cellStyle name="Total 2 5 5 2 10 2" xfId="13064"/>
    <cellStyle name="Total 2 5 5 2 11" xfId="13065"/>
    <cellStyle name="Total 2 5 5 2 11 2" xfId="13066"/>
    <cellStyle name="Total 2 5 5 2 12" xfId="13067"/>
    <cellStyle name="Total 2 5 5 2 12 2" xfId="13068"/>
    <cellStyle name="Total 2 5 5 2 13" xfId="13069"/>
    <cellStyle name="Total 2 5 5 2 13 2" xfId="13070"/>
    <cellStyle name="Total 2 5 5 2 14" xfId="13071"/>
    <cellStyle name="Total 2 5 5 2 2" xfId="13072"/>
    <cellStyle name="Total 2 5 5 2 2 2" xfId="13073"/>
    <cellStyle name="Total 2 5 5 2 3" xfId="13074"/>
    <cellStyle name="Total 2 5 5 2 3 2" xfId="13075"/>
    <cellStyle name="Total 2 5 5 2 4" xfId="13076"/>
    <cellStyle name="Total 2 5 5 2 4 2" xfId="13077"/>
    <cellStyle name="Total 2 5 5 2 5" xfId="13078"/>
    <cellStyle name="Total 2 5 5 2 5 2" xfId="13079"/>
    <cellStyle name="Total 2 5 5 2 6" xfId="13080"/>
    <cellStyle name="Total 2 5 5 2 6 2" xfId="13081"/>
    <cellStyle name="Total 2 5 5 2 7" xfId="13082"/>
    <cellStyle name="Total 2 5 5 2 7 2" xfId="13083"/>
    <cellStyle name="Total 2 5 5 2 8" xfId="13084"/>
    <cellStyle name="Total 2 5 5 2 8 2" xfId="13085"/>
    <cellStyle name="Total 2 5 5 2 9" xfId="13086"/>
    <cellStyle name="Total 2 5 5 2 9 2" xfId="13087"/>
    <cellStyle name="Total 2 5 5 3" xfId="13088"/>
    <cellStyle name="Total 2 5 5 3 10" xfId="13089"/>
    <cellStyle name="Total 2 5 5 3 10 2" xfId="13090"/>
    <cellStyle name="Total 2 5 5 3 11" xfId="13091"/>
    <cellStyle name="Total 2 5 5 3 11 2" xfId="13092"/>
    <cellStyle name="Total 2 5 5 3 12" xfId="13093"/>
    <cellStyle name="Total 2 5 5 3 12 2" xfId="13094"/>
    <cellStyle name="Total 2 5 5 3 13" xfId="13095"/>
    <cellStyle name="Total 2 5 5 3 13 2" xfId="13096"/>
    <cellStyle name="Total 2 5 5 3 14" xfId="13097"/>
    <cellStyle name="Total 2 5 5 3 2" xfId="13098"/>
    <cellStyle name="Total 2 5 5 3 2 2" xfId="13099"/>
    <cellStyle name="Total 2 5 5 3 3" xfId="13100"/>
    <cellStyle name="Total 2 5 5 3 3 2" xfId="13101"/>
    <cellStyle name="Total 2 5 5 3 4" xfId="13102"/>
    <cellStyle name="Total 2 5 5 3 4 2" xfId="13103"/>
    <cellStyle name="Total 2 5 5 3 5" xfId="13104"/>
    <cellStyle name="Total 2 5 5 3 5 2" xfId="13105"/>
    <cellStyle name="Total 2 5 5 3 6" xfId="13106"/>
    <cellStyle name="Total 2 5 5 3 6 2" xfId="13107"/>
    <cellStyle name="Total 2 5 5 3 7" xfId="13108"/>
    <cellStyle name="Total 2 5 5 3 7 2" xfId="13109"/>
    <cellStyle name="Total 2 5 5 3 8" xfId="13110"/>
    <cellStyle name="Total 2 5 5 3 8 2" xfId="13111"/>
    <cellStyle name="Total 2 5 5 3 9" xfId="13112"/>
    <cellStyle name="Total 2 5 5 3 9 2" xfId="13113"/>
    <cellStyle name="Total 2 5 5 4" xfId="13114"/>
    <cellStyle name="Total 2 5 5 4 2" xfId="13115"/>
    <cellStyle name="Total 2 5 5 5" xfId="13116"/>
    <cellStyle name="Total 2 5 5 5 2" xfId="13117"/>
    <cellStyle name="Total 2 5 5 6" xfId="13118"/>
    <cellStyle name="Total 2 5 5 6 2" xfId="13119"/>
    <cellStyle name="Total 2 5 5 7" xfId="13120"/>
    <cellStyle name="Total 2 5 5 7 2" xfId="13121"/>
    <cellStyle name="Total 2 5 5 8" xfId="13122"/>
    <cellStyle name="Total 2 5 5 8 2" xfId="13123"/>
    <cellStyle name="Total 2 5 5 9" xfId="13124"/>
    <cellStyle name="Total 2 5 5 9 2" xfId="13125"/>
    <cellStyle name="Total 2 5 6" xfId="13126"/>
    <cellStyle name="Total 2 5 6 10" xfId="13127"/>
    <cellStyle name="Total 2 5 6 10 2" xfId="13128"/>
    <cellStyle name="Total 2 5 6 11" xfId="13129"/>
    <cellStyle name="Total 2 5 6 11 2" xfId="13130"/>
    <cellStyle name="Total 2 5 6 12" xfId="13131"/>
    <cellStyle name="Total 2 5 6 12 2" xfId="13132"/>
    <cellStyle name="Total 2 5 6 13" xfId="13133"/>
    <cellStyle name="Total 2 5 6 13 2" xfId="13134"/>
    <cellStyle name="Total 2 5 6 14" xfId="13135"/>
    <cellStyle name="Total 2 5 6 2" xfId="13136"/>
    <cellStyle name="Total 2 5 6 2 2" xfId="13137"/>
    <cellStyle name="Total 2 5 6 3" xfId="13138"/>
    <cellStyle name="Total 2 5 6 3 2" xfId="13139"/>
    <cellStyle name="Total 2 5 6 4" xfId="13140"/>
    <cellStyle name="Total 2 5 6 4 2" xfId="13141"/>
    <cellStyle name="Total 2 5 6 5" xfId="13142"/>
    <cellStyle name="Total 2 5 6 5 2" xfId="13143"/>
    <cellStyle name="Total 2 5 6 6" xfId="13144"/>
    <cellStyle name="Total 2 5 6 6 2" xfId="13145"/>
    <cellStyle name="Total 2 5 6 7" xfId="13146"/>
    <cellStyle name="Total 2 5 6 7 2" xfId="13147"/>
    <cellStyle name="Total 2 5 6 8" xfId="13148"/>
    <cellStyle name="Total 2 5 6 8 2" xfId="13149"/>
    <cellStyle name="Total 2 5 6 9" xfId="13150"/>
    <cellStyle name="Total 2 5 6 9 2" xfId="13151"/>
    <cellStyle name="Total 2 5 7" xfId="13152"/>
    <cellStyle name="Total 2 5 7 10" xfId="13153"/>
    <cellStyle name="Total 2 5 7 10 2" xfId="13154"/>
    <cellStyle name="Total 2 5 7 11" xfId="13155"/>
    <cellStyle name="Total 2 5 7 11 2" xfId="13156"/>
    <cellStyle name="Total 2 5 7 12" xfId="13157"/>
    <cellStyle name="Total 2 5 7 12 2" xfId="13158"/>
    <cellStyle name="Total 2 5 7 13" xfId="13159"/>
    <cellStyle name="Total 2 5 7 13 2" xfId="13160"/>
    <cellStyle name="Total 2 5 7 14" xfId="13161"/>
    <cellStyle name="Total 2 5 7 2" xfId="13162"/>
    <cellStyle name="Total 2 5 7 2 2" xfId="13163"/>
    <cellStyle name="Total 2 5 7 3" xfId="13164"/>
    <cellStyle name="Total 2 5 7 3 2" xfId="13165"/>
    <cellStyle name="Total 2 5 7 4" xfId="13166"/>
    <cellStyle name="Total 2 5 7 4 2" xfId="13167"/>
    <cellStyle name="Total 2 5 7 5" xfId="13168"/>
    <cellStyle name="Total 2 5 7 5 2" xfId="13169"/>
    <cellStyle name="Total 2 5 7 6" xfId="13170"/>
    <cellStyle name="Total 2 5 7 6 2" xfId="13171"/>
    <cellStyle name="Total 2 5 7 7" xfId="13172"/>
    <cellStyle name="Total 2 5 7 7 2" xfId="13173"/>
    <cellStyle name="Total 2 5 7 8" xfId="13174"/>
    <cellStyle name="Total 2 5 7 8 2" xfId="13175"/>
    <cellStyle name="Total 2 5 7 9" xfId="13176"/>
    <cellStyle name="Total 2 5 7 9 2" xfId="13177"/>
    <cellStyle name="Total 2 5 8" xfId="13178"/>
    <cellStyle name="Total 2 5 8 2" xfId="13179"/>
    <cellStyle name="Total 2 5 9" xfId="13180"/>
    <cellStyle name="Total 2 5 9 2" xfId="13181"/>
    <cellStyle name="Total 2 6" xfId="13182"/>
    <cellStyle name="Total 2 6 10" xfId="13183"/>
    <cellStyle name="Total 2 6 10 2" xfId="13184"/>
    <cellStyle name="Total 2 6 11" xfId="13185"/>
    <cellStyle name="Total 2 6 11 2" xfId="13186"/>
    <cellStyle name="Total 2 6 12" xfId="13187"/>
    <cellStyle name="Total 2 6 12 2" xfId="13188"/>
    <cellStyle name="Total 2 6 13" xfId="13189"/>
    <cellStyle name="Total 2 6 13 2" xfId="13190"/>
    <cellStyle name="Total 2 6 14" xfId="13191"/>
    <cellStyle name="Total 2 6 14 2" xfId="13192"/>
    <cellStyle name="Total 2 6 15" xfId="13193"/>
    <cellStyle name="Total 2 6 15 2" xfId="13194"/>
    <cellStyle name="Total 2 6 16" xfId="13195"/>
    <cellStyle name="Total 2 6 16 2" xfId="13196"/>
    <cellStyle name="Total 2 6 17" xfId="13197"/>
    <cellStyle name="Total 2 6 17 2" xfId="13198"/>
    <cellStyle name="Total 2 6 18" xfId="13199"/>
    <cellStyle name="Total 2 6 18 2" xfId="13200"/>
    <cellStyle name="Total 2 6 19" xfId="13201"/>
    <cellStyle name="Total 2 6 19 2" xfId="13202"/>
    <cellStyle name="Total 2 6 2" xfId="13203"/>
    <cellStyle name="Total 2 6 2 10" xfId="13204"/>
    <cellStyle name="Total 2 6 2 10 2" xfId="13205"/>
    <cellStyle name="Total 2 6 2 11" xfId="13206"/>
    <cellStyle name="Total 2 6 2 11 2" xfId="13207"/>
    <cellStyle name="Total 2 6 2 12" xfId="13208"/>
    <cellStyle name="Total 2 6 2 12 2" xfId="13209"/>
    <cellStyle name="Total 2 6 2 13" xfId="13210"/>
    <cellStyle name="Total 2 6 2 13 2" xfId="13211"/>
    <cellStyle name="Total 2 6 2 14" xfId="13212"/>
    <cellStyle name="Total 2 6 2 14 2" xfId="13213"/>
    <cellStyle name="Total 2 6 2 15" xfId="13214"/>
    <cellStyle name="Total 2 6 2 15 2" xfId="13215"/>
    <cellStyle name="Total 2 6 2 16" xfId="13216"/>
    <cellStyle name="Total 2 6 2 2" xfId="13217"/>
    <cellStyle name="Total 2 6 2 2 10" xfId="13218"/>
    <cellStyle name="Total 2 6 2 2 10 2" xfId="13219"/>
    <cellStyle name="Total 2 6 2 2 11" xfId="13220"/>
    <cellStyle name="Total 2 6 2 2 11 2" xfId="13221"/>
    <cellStyle name="Total 2 6 2 2 12" xfId="13222"/>
    <cellStyle name="Total 2 6 2 2 12 2" xfId="13223"/>
    <cellStyle name="Total 2 6 2 2 13" xfId="13224"/>
    <cellStyle name="Total 2 6 2 2 13 2" xfId="13225"/>
    <cellStyle name="Total 2 6 2 2 14" xfId="13226"/>
    <cellStyle name="Total 2 6 2 2 2" xfId="13227"/>
    <cellStyle name="Total 2 6 2 2 2 2" xfId="13228"/>
    <cellStyle name="Total 2 6 2 2 3" xfId="13229"/>
    <cellStyle name="Total 2 6 2 2 3 2" xfId="13230"/>
    <cellStyle name="Total 2 6 2 2 4" xfId="13231"/>
    <cellStyle name="Total 2 6 2 2 4 2" xfId="13232"/>
    <cellStyle name="Total 2 6 2 2 5" xfId="13233"/>
    <cellStyle name="Total 2 6 2 2 5 2" xfId="13234"/>
    <cellStyle name="Total 2 6 2 2 6" xfId="13235"/>
    <cellStyle name="Total 2 6 2 2 6 2" xfId="13236"/>
    <cellStyle name="Total 2 6 2 2 7" xfId="13237"/>
    <cellStyle name="Total 2 6 2 2 7 2" xfId="13238"/>
    <cellStyle name="Total 2 6 2 2 8" xfId="13239"/>
    <cellStyle name="Total 2 6 2 2 8 2" xfId="13240"/>
    <cellStyle name="Total 2 6 2 2 9" xfId="13241"/>
    <cellStyle name="Total 2 6 2 2 9 2" xfId="13242"/>
    <cellStyle name="Total 2 6 2 3" xfId="13243"/>
    <cellStyle name="Total 2 6 2 3 10" xfId="13244"/>
    <cellStyle name="Total 2 6 2 3 10 2" xfId="13245"/>
    <cellStyle name="Total 2 6 2 3 11" xfId="13246"/>
    <cellStyle name="Total 2 6 2 3 11 2" xfId="13247"/>
    <cellStyle name="Total 2 6 2 3 12" xfId="13248"/>
    <cellStyle name="Total 2 6 2 3 12 2" xfId="13249"/>
    <cellStyle name="Total 2 6 2 3 13" xfId="13250"/>
    <cellStyle name="Total 2 6 2 3 13 2" xfId="13251"/>
    <cellStyle name="Total 2 6 2 3 14" xfId="13252"/>
    <cellStyle name="Total 2 6 2 3 2" xfId="13253"/>
    <cellStyle name="Total 2 6 2 3 2 2" xfId="13254"/>
    <cellStyle name="Total 2 6 2 3 3" xfId="13255"/>
    <cellStyle name="Total 2 6 2 3 3 2" xfId="13256"/>
    <cellStyle name="Total 2 6 2 3 4" xfId="13257"/>
    <cellStyle name="Total 2 6 2 3 4 2" xfId="13258"/>
    <cellStyle name="Total 2 6 2 3 5" xfId="13259"/>
    <cellStyle name="Total 2 6 2 3 5 2" xfId="13260"/>
    <cellStyle name="Total 2 6 2 3 6" xfId="13261"/>
    <cellStyle name="Total 2 6 2 3 6 2" xfId="13262"/>
    <cellStyle name="Total 2 6 2 3 7" xfId="13263"/>
    <cellStyle name="Total 2 6 2 3 7 2" xfId="13264"/>
    <cellStyle name="Total 2 6 2 3 8" xfId="13265"/>
    <cellStyle name="Total 2 6 2 3 8 2" xfId="13266"/>
    <cellStyle name="Total 2 6 2 3 9" xfId="13267"/>
    <cellStyle name="Total 2 6 2 3 9 2" xfId="13268"/>
    <cellStyle name="Total 2 6 2 4" xfId="13269"/>
    <cellStyle name="Total 2 6 2 4 2" xfId="13270"/>
    <cellStyle name="Total 2 6 2 5" xfId="13271"/>
    <cellStyle name="Total 2 6 2 5 2" xfId="13272"/>
    <cellStyle name="Total 2 6 2 6" xfId="13273"/>
    <cellStyle name="Total 2 6 2 6 2" xfId="13274"/>
    <cellStyle name="Total 2 6 2 7" xfId="13275"/>
    <cellStyle name="Total 2 6 2 7 2" xfId="13276"/>
    <cellStyle name="Total 2 6 2 8" xfId="13277"/>
    <cellStyle name="Total 2 6 2 8 2" xfId="13278"/>
    <cellStyle name="Total 2 6 2 9" xfId="13279"/>
    <cellStyle name="Total 2 6 2 9 2" xfId="13280"/>
    <cellStyle name="Total 2 6 20" xfId="13281"/>
    <cellStyle name="Total 2 6 3" xfId="13282"/>
    <cellStyle name="Total 2 6 3 10" xfId="13283"/>
    <cellStyle name="Total 2 6 3 10 2" xfId="13284"/>
    <cellStyle name="Total 2 6 3 11" xfId="13285"/>
    <cellStyle name="Total 2 6 3 11 2" xfId="13286"/>
    <cellStyle name="Total 2 6 3 12" xfId="13287"/>
    <cellStyle name="Total 2 6 3 12 2" xfId="13288"/>
    <cellStyle name="Total 2 6 3 13" xfId="13289"/>
    <cellStyle name="Total 2 6 3 13 2" xfId="13290"/>
    <cellStyle name="Total 2 6 3 14" xfId="13291"/>
    <cellStyle name="Total 2 6 3 14 2" xfId="13292"/>
    <cellStyle name="Total 2 6 3 15" xfId="13293"/>
    <cellStyle name="Total 2 6 3 15 2" xfId="13294"/>
    <cellStyle name="Total 2 6 3 16" xfId="13295"/>
    <cellStyle name="Total 2 6 3 2" xfId="13296"/>
    <cellStyle name="Total 2 6 3 2 10" xfId="13297"/>
    <cellStyle name="Total 2 6 3 2 10 2" xfId="13298"/>
    <cellStyle name="Total 2 6 3 2 11" xfId="13299"/>
    <cellStyle name="Total 2 6 3 2 11 2" xfId="13300"/>
    <cellStyle name="Total 2 6 3 2 12" xfId="13301"/>
    <cellStyle name="Total 2 6 3 2 12 2" xfId="13302"/>
    <cellStyle name="Total 2 6 3 2 13" xfId="13303"/>
    <cellStyle name="Total 2 6 3 2 13 2" xfId="13304"/>
    <cellStyle name="Total 2 6 3 2 14" xfId="13305"/>
    <cellStyle name="Total 2 6 3 2 2" xfId="13306"/>
    <cellStyle name="Total 2 6 3 2 2 2" xfId="13307"/>
    <cellStyle name="Total 2 6 3 2 3" xfId="13308"/>
    <cellStyle name="Total 2 6 3 2 3 2" xfId="13309"/>
    <cellStyle name="Total 2 6 3 2 4" xfId="13310"/>
    <cellStyle name="Total 2 6 3 2 4 2" xfId="13311"/>
    <cellStyle name="Total 2 6 3 2 5" xfId="13312"/>
    <cellStyle name="Total 2 6 3 2 5 2" xfId="13313"/>
    <cellStyle name="Total 2 6 3 2 6" xfId="13314"/>
    <cellStyle name="Total 2 6 3 2 6 2" xfId="13315"/>
    <cellStyle name="Total 2 6 3 2 7" xfId="13316"/>
    <cellStyle name="Total 2 6 3 2 7 2" xfId="13317"/>
    <cellStyle name="Total 2 6 3 2 8" xfId="13318"/>
    <cellStyle name="Total 2 6 3 2 8 2" xfId="13319"/>
    <cellStyle name="Total 2 6 3 2 9" xfId="13320"/>
    <cellStyle name="Total 2 6 3 2 9 2" xfId="13321"/>
    <cellStyle name="Total 2 6 3 3" xfId="13322"/>
    <cellStyle name="Total 2 6 3 3 10" xfId="13323"/>
    <cellStyle name="Total 2 6 3 3 10 2" xfId="13324"/>
    <cellStyle name="Total 2 6 3 3 11" xfId="13325"/>
    <cellStyle name="Total 2 6 3 3 11 2" xfId="13326"/>
    <cellStyle name="Total 2 6 3 3 12" xfId="13327"/>
    <cellStyle name="Total 2 6 3 3 12 2" xfId="13328"/>
    <cellStyle name="Total 2 6 3 3 13" xfId="13329"/>
    <cellStyle name="Total 2 6 3 3 13 2" xfId="13330"/>
    <cellStyle name="Total 2 6 3 3 14" xfId="13331"/>
    <cellStyle name="Total 2 6 3 3 2" xfId="13332"/>
    <cellStyle name="Total 2 6 3 3 2 2" xfId="13333"/>
    <cellStyle name="Total 2 6 3 3 3" xfId="13334"/>
    <cellStyle name="Total 2 6 3 3 3 2" xfId="13335"/>
    <cellStyle name="Total 2 6 3 3 4" xfId="13336"/>
    <cellStyle name="Total 2 6 3 3 4 2" xfId="13337"/>
    <cellStyle name="Total 2 6 3 3 5" xfId="13338"/>
    <cellStyle name="Total 2 6 3 3 5 2" xfId="13339"/>
    <cellStyle name="Total 2 6 3 3 6" xfId="13340"/>
    <cellStyle name="Total 2 6 3 3 6 2" xfId="13341"/>
    <cellStyle name="Total 2 6 3 3 7" xfId="13342"/>
    <cellStyle name="Total 2 6 3 3 7 2" xfId="13343"/>
    <cellStyle name="Total 2 6 3 3 8" xfId="13344"/>
    <cellStyle name="Total 2 6 3 3 8 2" xfId="13345"/>
    <cellStyle name="Total 2 6 3 3 9" xfId="13346"/>
    <cellStyle name="Total 2 6 3 3 9 2" xfId="13347"/>
    <cellStyle name="Total 2 6 3 4" xfId="13348"/>
    <cellStyle name="Total 2 6 3 4 2" xfId="13349"/>
    <cellStyle name="Total 2 6 3 5" xfId="13350"/>
    <cellStyle name="Total 2 6 3 5 2" xfId="13351"/>
    <cellStyle name="Total 2 6 3 6" xfId="13352"/>
    <cellStyle name="Total 2 6 3 6 2" xfId="13353"/>
    <cellStyle name="Total 2 6 3 7" xfId="13354"/>
    <cellStyle name="Total 2 6 3 7 2" xfId="13355"/>
    <cellStyle name="Total 2 6 3 8" xfId="13356"/>
    <cellStyle name="Total 2 6 3 8 2" xfId="13357"/>
    <cellStyle name="Total 2 6 3 9" xfId="13358"/>
    <cellStyle name="Total 2 6 3 9 2" xfId="13359"/>
    <cellStyle name="Total 2 6 4" xfId="13360"/>
    <cellStyle name="Total 2 6 4 10" xfId="13361"/>
    <cellStyle name="Total 2 6 4 10 2" xfId="13362"/>
    <cellStyle name="Total 2 6 4 11" xfId="13363"/>
    <cellStyle name="Total 2 6 4 11 2" xfId="13364"/>
    <cellStyle name="Total 2 6 4 12" xfId="13365"/>
    <cellStyle name="Total 2 6 4 12 2" xfId="13366"/>
    <cellStyle name="Total 2 6 4 13" xfId="13367"/>
    <cellStyle name="Total 2 6 4 13 2" xfId="13368"/>
    <cellStyle name="Total 2 6 4 14" xfId="13369"/>
    <cellStyle name="Total 2 6 4 14 2" xfId="13370"/>
    <cellStyle name="Total 2 6 4 15" xfId="13371"/>
    <cellStyle name="Total 2 6 4 15 2" xfId="13372"/>
    <cellStyle name="Total 2 6 4 16" xfId="13373"/>
    <cellStyle name="Total 2 6 4 2" xfId="13374"/>
    <cellStyle name="Total 2 6 4 2 10" xfId="13375"/>
    <cellStyle name="Total 2 6 4 2 10 2" xfId="13376"/>
    <cellStyle name="Total 2 6 4 2 11" xfId="13377"/>
    <cellStyle name="Total 2 6 4 2 11 2" xfId="13378"/>
    <cellStyle name="Total 2 6 4 2 12" xfId="13379"/>
    <cellStyle name="Total 2 6 4 2 12 2" xfId="13380"/>
    <cellStyle name="Total 2 6 4 2 13" xfId="13381"/>
    <cellStyle name="Total 2 6 4 2 13 2" xfId="13382"/>
    <cellStyle name="Total 2 6 4 2 14" xfId="13383"/>
    <cellStyle name="Total 2 6 4 2 2" xfId="13384"/>
    <cellStyle name="Total 2 6 4 2 2 2" xfId="13385"/>
    <cellStyle name="Total 2 6 4 2 3" xfId="13386"/>
    <cellStyle name="Total 2 6 4 2 3 2" xfId="13387"/>
    <cellStyle name="Total 2 6 4 2 4" xfId="13388"/>
    <cellStyle name="Total 2 6 4 2 4 2" xfId="13389"/>
    <cellStyle name="Total 2 6 4 2 5" xfId="13390"/>
    <cellStyle name="Total 2 6 4 2 5 2" xfId="13391"/>
    <cellStyle name="Total 2 6 4 2 6" xfId="13392"/>
    <cellStyle name="Total 2 6 4 2 6 2" xfId="13393"/>
    <cellStyle name="Total 2 6 4 2 7" xfId="13394"/>
    <cellStyle name="Total 2 6 4 2 7 2" xfId="13395"/>
    <cellStyle name="Total 2 6 4 2 8" xfId="13396"/>
    <cellStyle name="Total 2 6 4 2 8 2" xfId="13397"/>
    <cellStyle name="Total 2 6 4 2 9" xfId="13398"/>
    <cellStyle name="Total 2 6 4 2 9 2" xfId="13399"/>
    <cellStyle name="Total 2 6 4 3" xfId="13400"/>
    <cellStyle name="Total 2 6 4 3 10" xfId="13401"/>
    <cellStyle name="Total 2 6 4 3 10 2" xfId="13402"/>
    <cellStyle name="Total 2 6 4 3 11" xfId="13403"/>
    <cellStyle name="Total 2 6 4 3 11 2" xfId="13404"/>
    <cellStyle name="Total 2 6 4 3 12" xfId="13405"/>
    <cellStyle name="Total 2 6 4 3 12 2" xfId="13406"/>
    <cellStyle name="Total 2 6 4 3 13" xfId="13407"/>
    <cellStyle name="Total 2 6 4 3 13 2" xfId="13408"/>
    <cellStyle name="Total 2 6 4 3 14" xfId="13409"/>
    <cellStyle name="Total 2 6 4 3 2" xfId="13410"/>
    <cellStyle name="Total 2 6 4 3 2 2" xfId="13411"/>
    <cellStyle name="Total 2 6 4 3 3" xfId="13412"/>
    <cellStyle name="Total 2 6 4 3 3 2" xfId="13413"/>
    <cellStyle name="Total 2 6 4 3 4" xfId="13414"/>
    <cellStyle name="Total 2 6 4 3 4 2" xfId="13415"/>
    <cellStyle name="Total 2 6 4 3 5" xfId="13416"/>
    <cellStyle name="Total 2 6 4 3 5 2" xfId="13417"/>
    <cellStyle name="Total 2 6 4 3 6" xfId="13418"/>
    <cellStyle name="Total 2 6 4 3 6 2" xfId="13419"/>
    <cellStyle name="Total 2 6 4 3 7" xfId="13420"/>
    <cellStyle name="Total 2 6 4 3 7 2" xfId="13421"/>
    <cellStyle name="Total 2 6 4 3 8" xfId="13422"/>
    <cellStyle name="Total 2 6 4 3 8 2" xfId="13423"/>
    <cellStyle name="Total 2 6 4 3 9" xfId="13424"/>
    <cellStyle name="Total 2 6 4 3 9 2" xfId="13425"/>
    <cellStyle name="Total 2 6 4 4" xfId="13426"/>
    <cellStyle name="Total 2 6 4 4 2" xfId="13427"/>
    <cellStyle name="Total 2 6 4 5" xfId="13428"/>
    <cellStyle name="Total 2 6 4 5 2" xfId="13429"/>
    <cellStyle name="Total 2 6 4 6" xfId="13430"/>
    <cellStyle name="Total 2 6 4 6 2" xfId="13431"/>
    <cellStyle name="Total 2 6 4 7" xfId="13432"/>
    <cellStyle name="Total 2 6 4 7 2" xfId="13433"/>
    <cellStyle name="Total 2 6 4 8" xfId="13434"/>
    <cellStyle name="Total 2 6 4 8 2" xfId="13435"/>
    <cellStyle name="Total 2 6 4 9" xfId="13436"/>
    <cellStyle name="Total 2 6 4 9 2" xfId="13437"/>
    <cellStyle name="Total 2 6 5" xfId="13438"/>
    <cellStyle name="Total 2 6 5 10" xfId="13439"/>
    <cellStyle name="Total 2 6 5 10 2" xfId="13440"/>
    <cellStyle name="Total 2 6 5 11" xfId="13441"/>
    <cellStyle name="Total 2 6 5 11 2" xfId="13442"/>
    <cellStyle name="Total 2 6 5 12" xfId="13443"/>
    <cellStyle name="Total 2 6 5 12 2" xfId="13444"/>
    <cellStyle name="Total 2 6 5 13" xfId="13445"/>
    <cellStyle name="Total 2 6 5 13 2" xfId="13446"/>
    <cellStyle name="Total 2 6 5 14" xfId="13447"/>
    <cellStyle name="Total 2 6 5 14 2" xfId="13448"/>
    <cellStyle name="Total 2 6 5 15" xfId="13449"/>
    <cellStyle name="Total 2 6 5 15 2" xfId="13450"/>
    <cellStyle name="Total 2 6 5 16" xfId="13451"/>
    <cellStyle name="Total 2 6 5 2" xfId="13452"/>
    <cellStyle name="Total 2 6 5 2 10" xfId="13453"/>
    <cellStyle name="Total 2 6 5 2 10 2" xfId="13454"/>
    <cellStyle name="Total 2 6 5 2 11" xfId="13455"/>
    <cellStyle name="Total 2 6 5 2 11 2" xfId="13456"/>
    <cellStyle name="Total 2 6 5 2 12" xfId="13457"/>
    <cellStyle name="Total 2 6 5 2 12 2" xfId="13458"/>
    <cellStyle name="Total 2 6 5 2 13" xfId="13459"/>
    <cellStyle name="Total 2 6 5 2 13 2" xfId="13460"/>
    <cellStyle name="Total 2 6 5 2 14" xfId="13461"/>
    <cellStyle name="Total 2 6 5 2 2" xfId="13462"/>
    <cellStyle name="Total 2 6 5 2 2 2" xfId="13463"/>
    <cellStyle name="Total 2 6 5 2 3" xfId="13464"/>
    <cellStyle name="Total 2 6 5 2 3 2" xfId="13465"/>
    <cellStyle name="Total 2 6 5 2 4" xfId="13466"/>
    <cellStyle name="Total 2 6 5 2 4 2" xfId="13467"/>
    <cellStyle name="Total 2 6 5 2 5" xfId="13468"/>
    <cellStyle name="Total 2 6 5 2 5 2" xfId="13469"/>
    <cellStyle name="Total 2 6 5 2 6" xfId="13470"/>
    <cellStyle name="Total 2 6 5 2 6 2" xfId="13471"/>
    <cellStyle name="Total 2 6 5 2 7" xfId="13472"/>
    <cellStyle name="Total 2 6 5 2 7 2" xfId="13473"/>
    <cellStyle name="Total 2 6 5 2 8" xfId="13474"/>
    <cellStyle name="Total 2 6 5 2 8 2" xfId="13475"/>
    <cellStyle name="Total 2 6 5 2 9" xfId="13476"/>
    <cellStyle name="Total 2 6 5 2 9 2" xfId="13477"/>
    <cellStyle name="Total 2 6 5 3" xfId="13478"/>
    <cellStyle name="Total 2 6 5 3 10" xfId="13479"/>
    <cellStyle name="Total 2 6 5 3 10 2" xfId="13480"/>
    <cellStyle name="Total 2 6 5 3 11" xfId="13481"/>
    <cellStyle name="Total 2 6 5 3 11 2" xfId="13482"/>
    <cellStyle name="Total 2 6 5 3 12" xfId="13483"/>
    <cellStyle name="Total 2 6 5 3 12 2" xfId="13484"/>
    <cellStyle name="Total 2 6 5 3 13" xfId="13485"/>
    <cellStyle name="Total 2 6 5 3 13 2" xfId="13486"/>
    <cellStyle name="Total 2 6 5 3 14" xfId="13487"/>
    <cellStyle name="Total 2 6 5 3 2" xfId="13488"/>
    <cellStyle name="Total 2 6 5 3 2 2" xfId="13489"/>
    <cellStyle name="Total 2 6 5 3 3" xfId="13490"/>
    <cellStyle name="Total 2 6 5 3 3 2" xfId="13491"/>
    <cellStyle name="Total 2 6 5 3 4" xfId="13492"/>
    <cellStyle name="Total 2 6 5 3 4 2" xfId="13493"/>
    <cellStyle name="Total 2 6 5 3 5" xfId="13494"/>
    <cellStyle name="Total 2 6 5 3 5 2" xfId="13495"/>
    <cellStyle name="Total 2 6 5 3 6" xfId="13496"/>
    <cellStyle name="Total 2 6 5 3 6 2" xfId="13497"/>
    <cellStyle name="Total 2 6 5 3 7" xfId="13498"/>
    <cellStyle name="Total 2 6 5 3 7 2" xfId="13499"/>
    <cellStyle name="Total 2 6 5 3 8" xfId="13500"/>
    <cellStyle name="Total 2 6 5 3 8 2" xfId="13501"/>
    <cellStyle name="Total 2 6 5 3 9" xfId="13502"/>
    <cellStyle name="Total 2 6 5 3 9 2" xfId="13503"/>
    <cellStyle name="Total 2 6 5 4" xfId="13504"/>
    <cellStyle name="Total 2 6 5 4 2" xfId="13505"/>
    <cellStyle name="Total 2 6 5 5" xfId="13506"/>
    <cellStyle name="Total 2 6 5 5 2" xfId="13507"/>
    <cellStyle name="Total 2 6 5 6" xfId="13508"/>
    <cellStyle name="Total 2 6 5 6 2" xfId="13509"/>
    <cellStyle name="Total 2 6 5 7" xfId="13510"/>
    <cellStyle name="Total 2 6 5 7 2" xfId="13511"/>
    <cellStyle name="Total 2 6 5 8" xfId="13512"/>
    <cellStyle name="Total 2 6 5 8 2" xfId="13513"/>
    <cellStyle name="Total 2 6 5 9" xfId="13514"/>
    <cellStyle name="Total 2 6 5 9 2" xfId="13515"/>
    <cellStyle name="Total 2 6 6" xfId="13516"/>
    <cellStyle name="Total 2 6 6 10" xfId="13517"/>
    <cellStyle name="Total 2 6 6 10 2" xfId="13518"/>
    <cellStyle name="Total 2 6 6 11" xfId="13519"/>
    <cellStyle name="Total 2 6 6 11 2" xfId="13520"/>
    <cellStyle name="Total 2 6 6 12" xfId="13521"/>
    <cellStyle name="Total 2 6 6 12 2" xfId="13522"/>
    <cellStyle name="Total 2 6 6 13" xfId="13523"/>
    <cellStyle name="Total 2 6 6 13 2" xfId="13524"/>
    <cellStyle name="Total 2 6 6 14" xfId="13525"/>
    <cellStyle name="Total 2 6 6 2" xfId="13526"/>
    <cellStyle name="Total 2 6 6 2 2" xfId="13527"/>
    <cellStyle name="Total 2 6 6 3" xfId="13528"/>
    <cellStyle name="Total 2 6 6 3 2" xfId="13529"/>
    <cellStyle name="Total 2 6 6 4" xfId="13530"/>
    <cellStyle name="Total 2 6 6 4 2" xfId="13531"/>
    <cellStyle name="Total 2 6 6 5" xfId="13532"/>
    <cellStyle name="Total 2 6 6 5 2" xfId="13533"/>
    <cellStyle name="Total 2 6 6 6" xfId="13534"/>
    <cellStyle name="Total 2 6 6 6 2" xfId="13535"/>
    <cellStyle name="Total 2 6 6 7" xfId="13536"/>
    <cellStyle name="Total 2 6 6 7 2" xfId="13537"/>
    <cellStyle name="Total 2 6 6 8" xfId="13538"/>
    <cellStyle name="Total 2 6 6 8 2" xfId="13539"/>
    <cellStyle name="Total 2 6 6 9" xfId="13540"/>
    <cellStyle name="Total 2 6 6 9 2" xfId="13541"/>
    <cellStyle name="Total 2 6 7" xfId="13542"/>
    <cellStyle name="Total 2 6 7 10" xfId="13543"/>
    <cellStyle name="Total 2 6 7 10 2" xfId="13544"/>
    <cellStyle name="Total 2 6 7 11" xfId="13545"/>
    <cellStyle name="Total 2 6 7 11 2" xfId="13546"/>
    <cellStyle name="Total 2 6 7 12" xfId="13547"/>
    <cellStyle name="Total 2 6 7 12 2" xfId="13548"/>
    <cellStyle name="Total 2 6 7 13" xfId="13549"/>
    <cellStyle name="Total 2 6 7 13 2" xfId="13550"/>
    <cellStyle name="Total 2 6 7 14" xfId="13551"/>
    <cellStyle name="Total 2 6 7 2" xfId="13552"/>
    <cellStyle name="Total 2 6 7 2 2" xfId="13553"/>
    <cellStyle name="Total 2 6 7 3" xfId="13554"/>
    <cellStyle name="Total 2 6 7 3 2" xfId="13555"/>
    <cellStyle name="Total 2 6 7 4" xfId="13556"/>
    <cellStyle name="Total 2 6 7 4 2" xfId="13557"/>
    <cellStyle name="Total 2 6 7 5" xfId="13558"/>
    <cellStyle name="Total 2 6 7 5 2" xfId="13559"/>
    <cellStyle name="Total 2 6 7 6" xfId="13560"/>
    <cellStyle name="Total 2 6 7 6 2" xfId="13561"/>
    <cellStyle name="Total 2 6 7 7" xfId="13562"/>
    <cellStyle name="Total 2 6 7 7 2" xfId="13563"/>
    <cellStyle name="Total 2 6 7 8" xfId="13564"/>
    <cellStyle name="Total 2 6 7 8 2" xfId="13565"/>
    <cellStyle name="Total 2 6 7 9" xfId="13566"/>
    <cellStyle name="Total 2 6 7 9 2" xfId="13567"/>
    <cellStyle name="Total 2 6 8" xfId="13568"/>
    <cellStyle name="Total 2 6 8 2" xfId="13569"/>
    <cellStyle name="Total 2 6 9" xfId="13570"/>
    <cellStyle name="Total 2 6 9 2" xfId="13571"/>
    <cellStyle name="Total 2 7" xfId="13572"/>
    <cellStyle name="Total 2 7 10" xfId="13573"/>
    <cellStyle name="Total 2 7 10 2" xfId="13574"/>
    <cellStyle name="Total 2 7 11" xfId="13575"/>
    <cellStyle name="Total 2 7 11 2" xfId="13576"/>
    <cellStyle name="Total 2 7 12" xfId="13577"/>
    <cellStyle name="Total 2 7 12 2" xfId="13578"/>
    <cellStyle name="Total 2 7 13" xfId="13579"/>
    <cellStyle name="Total 2 7 13 2" xfId="13580"/>
    <cellStyle name="Total 2 7 14" xfId="13581"/>
    <cellStyle name="Total 2 7 14 2" xfId="13582"/>
    <cellStyle name="Total 2 7 15" xfId="13583"/>
    <cellStyle name="Total 2 7 15 2" xfId="13584"/>
    <cellStyle name="Total 2 7 16" xfId="13585"/>
    <cellStyle name="Total 2 7 16 2" xfId="13586"/>
    <cellStyle name="Total 2 7 17" xfId="13587"/>
    <cellStyle name="Total 2 7 17 2" xfId="13588"/>
    <cellStyle name="Total 2 7 18" xfId="13589"/>
    <cellStyle name="Total 2 7 18 2" xfId="13590"/>
    <cellStyle name="Total 2 7 19" xfId="13591"/>
    <cellStyle name="Total 2 7 19 2" xfId="13592"/>
    <cellStyle name="Total 2 7 2" xfId="13593"/>
    <cellStyle name="Total 2 7 2 10" xfId="13594"/>
    <cellStyle name="Total 2 7 2 10 2" xfId="13595"/>
    <cellStyle name="Total 2 7 2 11" xfId="13596"/>
    <cellStyle name="Total 2 7 2 11 2" xfId="13597"/>
    <cellStyle name="Total 2 7 2 12" xfId="13598"/>
    <cellStyle name="Total 2 7 2 12 2" xfId="13599"/>
    <cellStyle name="Total 2 7 2 13" xfId="13600"/>
    <cellStyle name="Total 2 7 2 13 2" xfId="13601"/>
    <cellStyle name="Total 2 7 2 14" xfId="13602"/>
    <cellStyle name="Total 2 7 2 14 2" xfId="13603"/>
    <cellStyle name="Total 2 7 2 15" xfId="13604"/>
    <cellStyle name="Total 2 7 2 15 2" xfId="13605"/>
    <cellStyle name="Total 2 7 2 16" xfId="13606"/>
    <cellStyle name="Total 2 7 2 2" xfId="13607"/>
    <cellStyle name="Total 2 7 2 2 10" xfId="13608"/>
    <cellStyle name="Total 2 7 2 2 10 2" xfId="13609"/>
    <cellStyle name="Total 2 7 2 2 11" xfId="13610"/>
    <cellStyle name="Total 2 7 2 2 11 2" xfId="13611"/>
    <cellStyle name="Total 2 7 2 2 12" xfId="13612"/>
    <cellStyle name="Total 2 7 2 2 12 2" xfId="13613"/>
    <cellStyle name="Total 2 7 2 2 13" xfId="13614"/>
    <cellStyle name="Total 2 7 2 2 13 2" xfId="13615"/>
    <cellStyle name="Total 2 7 2 2 14" xfId="13616"/>
    <cellStyle name="Total 2 7 2 2 2" xfId="13617"/>
    <cellStyle name="Total 2 7 2 2 2 2" xfId="13618"/>
    <cellStyle name="Total 2 7 2 2 3" xfId="13619"/>
    <cellStyle name="Total 2 7 2 2 3 2" xfId="13620"/>
    <cellStyle name="Total 2 7 2 2 4" xfId="13621"/>
    <cellStyle name="Total 2 7 2 2 4 2" xfId="13622"/>
    <cellStyle name="Total 2 7 2 2 5" xfId="13623"/>
    <cellStyle name="Total 2 7 2 2 5 2" xfId="13624"/>
    <cellStyle name="Total 2 7 2 2 6" xfId="13625"/>
    <cellStyle name="Total 2 7 2 2 6 2" xfId="13626"/>
    <cellStyle name="Total 2 7 2 2 7" xfId="13627"/>
    <cellStyle name="Total 2 7 2 2 7 2" xfId="13628"/>
    <cellStyle name="Total 2 7 2 2 8" xfId="13629"/>
    <cellStyle name="Total 2 7 2 2 8 2" xfId="13630"/>
    <cellStyle name="Total 2 7 2 2 9" xfId="13631"/>
    <cellStyle name="Total 2 7 2 2 9 2" xfId="13632"/>
    <cellStyle name="Total 2 7 2 3" xfId="13633"/>
    <cellStyle name="Total 2 7 2 3 10" xfId="13634"/>
    <cellStyle name="Total 2 7 2 3 10 2" xfId="13635"/>
    <cellStyle name="Total 2 7 2 3 11" xfId="13636"/>
    <cellStyle name="Total 2 7 2 3 11 2" xfId="13637"/>
    <cellStyle name="Total 2 7 2 3 12" xfId="13638"/>
    <cellStyle name="Total 2 7 2 3 12 2" xfId="13639"/>
    <cellStyle name="Total 2 7 2 3 13" xfId="13640"/>
    <cellStyle name="Total 2 7 2 3 13 2" xfId="13641"/>
    <cellStyle name="Total 2 7 2 3 14" xfId="13642"/>
    <cellStyle name="Total 2 7 2 3 2" xfId="13643"/>
    <cellStyle name="Total 2 7 2 3 2 2" xfId="13644"/>
    <cellStyle name="Total 2 7 2 3 3" xfId="13645"/>
    <cellStyle name="Total 2 7 2 3 3 2" xfId="13646"/>
    <cellStyle name="Total 2 7 2 3 4" xfId="13647"/>
    <cellStyle name="Total 2 7 2 3 4 2" xfId="13648"/>
    <cellStyle name="Total 2 7 2 3 5" xfId="13649"/>
    <cellStyle name="Total 2 7 2 3 5 2" xfId="13650"/>
    <cellStyle name="Total 2 7 2 3 6" xfId="13651"/>
    <cellStyle name="Total 2 7 2 3 6 2" xfId="13652"/>
    <cellStyle name="Total 2 7 2 3 7" xfId="13653"/>
    <cellStyle name="Total 2 7 2 3 7 2" xfId="13654"/>
    <cellStyle name="Total 2 7 2 3 8" xfId="13655"/>
    <cellStyle name="Total 2 7 2 3 8 2" xfId="13656"/>
    <cellStyle name="Total 2 7 2 3 9" xfId="13657"/>
    <cellStyle name="Total 2 7 2 3 9 2" xfId="13658"/>
    <cellStyle name="Total 2 7 2 4" xfId="13659"/>
    <cellStyle name="Total 2 7 2 4 2" xfId="13660"/>
    <cellStyle name="Total 2 7 2 5" xfId="13661"/>
    <cellStyle name="Total 2 7 2 5 2" xfId="13662"/>
    <cellStyle name="Total 2 7 2 6" xfId="13663"/>
    <cellStyle name="Total 2 7 2 6 2" xfId="13664"/>
    <cellStyle name="Total 2 7 2 7" xfId="13665"/>
    <cellStyle name="Total 2 7 2 7 2" xfId="13666"/>
    <cellStyle name="Total 2 7 2 8" xfId="13667"/>
    <cellStyle name="Total 2 7 2 8 2" xfId="13668"/>
    <cellStyle name="Total 2 7 2 9" xfId="13669"/>
    <cellStyle name="Total 2 7 2 9 2" xfId="13670"/>
    <cellStyle name="Total 2 7 20" xfId="13671"/>
    <cellStyle name="Total 2 7 3" xfId="13672"/>
    <cellStyle name="Total 2 7 3 10" xfId="13673"/>
    <cellStyle name="Total 2 7 3 10 2" xfId="13674"/>
    <cellStyle name="Total 2 7 3 11" xfId="13675"/>
    <cellStyle name="Total 2 7 3 11 2" xfId="13676"/>
    <cellStyle name="Total 2 7 3 12" xfId="13677"/>
    <cellStyle name="Total 2 7 3 12 2" xfId="13678"/>
    <cellStyle name="Total 2 7 3 13" xfId="13679"/>
    <cellStyle name="Total 2 7 3 13 2" xfId="13680"/>
    <cellStyle name="Total 2 7 3 14" xfId="13681"/>
    <cellStyle name="Total 2 7 3 14 2" xfId="13682"/>
    <cellStyle name="Total 2 7 3 15" xfId="13683"/>
    <cellStyle name="Total 2 7 3 15 2" xfId="13684"/>
    <cellStyle name="Total 2 7 3 16" xfId="13685"/>
    <cellStyle name="Total 2 7 3 2" xfId="13686"/>
    <cellStyle name="Total 2 7 3 2 10" xfId="13687"/>
    <cellStyle name="Total 2 7 3 2 10 2" xfId="13688"/>
    <cellStyle name="Total 2 7 3 2 11" xfId="13689"/>
    <cellStyle name="Total 2 7 3 2 11 2" xfId="13690"/>
    <cellStyle name="Total 2 7 3 2 12" xfId="13691"/>
    <cellStyle name="Total 2 7 3 2 12 2" xfId="13692"/>
    <cellStyle name="Total 2 7 3 2 13" xfId="13693"/>
    <cellStyle name="Total 2 7 3 2 13 2" xfId="13694"/>
    <cellStyle name="Total 2 7 3 2 14" xfId="13695"/>
    <cellStyle name="Total 2 7 3 2 2" xfId="13696"/>
    <cellStyle name="Total 2 7 3 2 2 2" xfId="13697"/>
    <cellStyle name="Total 2 7 3 2 3" xfId="13698"/>
    <cellStyle name="Total 2 7 3 2 3 2" xfId="13699"/>
    <cellStyle name="Total 2 7 3 2 4" xfId="13700"/>
    <cellStyle name="Total 2 7 3 2 4 2" xfId="13701"/>
    <cellStyle name="Total 2 7 3 2 5" xfId="13702"/>
    <cellStyle name="Total 2 7 3 2 5 2" xfId="13703"/>
    <cellStyle name="Total 2 7 3 2 6" xfId="13704"/>
    <cellStyle name="Total 2 7 3 2 6 2" xfId="13705"/>
    <cellStyle name="Total 2 7 3 2 7" xfId="13706"/>
    <cellStyle name="Total 2 7 3 2 7 2" xfId="13707"/>
    <cellStyle name="Total 2 7 3 2 8" xfId="13708"/>
    <cellStyle name="Total 2 7 3 2 8 2" xfId="13709"/>
    <cellStyle name="Total 2 7 3 2 9" xfId="13710"/>
    <cellStyle name="Total 2 7 3 2 9 2" xfId="13711"/>
    <cellStyle name="Total 2 7 3 3" xfId="13712"/>
    <cellStyle name="Total 2 7 3 3 10" xfId="13713"/>
    <cellStyle name="Total 2 7 3 3 10 2" xfId="13714"/>
    <cellStyle name="Total 2 7 3 3 11" xfId="13715"/>
    <cellStyle name="Total 2 7 3 3 11 2" xfId="13716"/>
    <cellStyle name="Total 2 7 3 3 12" xfId="13717"/>
    <cellStyle name="Total 2 7 3 3 12 2" xfId="13718"/>
    <cellStyle name="Total 2 7 3 3 13" xfId="13719"/>
    <cellStyle name="Total 2 7 3 3 13 2" xfId="13720"/>
    <cellStyle name="Total 2 7 3 3 14" xfId="13721"/>
    <cellStyle name="Total 2 7 3 3 2" xfId="13722"/>
    <cellStyle name="Total 2 7 3 3 2 2" xfId="13723"/>
    <cellStyle name="Total 2 7 3 3 3" xfId="13724"/>
    <cellStyle name="Total 2 7 3 3 3 2" xfId="13725"/>
    <cellStyle name="Total 2 7 3 3 4" xfId="13726"/>
    <cellStyle name="Total 2 7 3 3 4 2" xfId="13727"/>
    <cellStyle name="Total 2 7 3 3 5" xfId="13728"/>
    <cellStyle name="Total 2 7 3 3 5 2" xfId="13729"/>
    <cellStyle name="Total 2 7 3 3 6" xfId="13730"/>
    <cellStyle name="Total 2 7 3 3 6 2" xfId="13731"/>
    <cellStyle name="Total 2 7 3 3 7" xfId="13732"/>
    <cellStyle name="Total 2 7 3 3 7 2" xfId="13733"/>
    <cellStyle name="Total 2 7 3 3 8" xfId="13734"/>
    <cellStyle name="Total 2 7 3 3 8 2" xfId="13735"/>
    <cellStyle name="Total 2 7 3 3 9" xfId="13736"/>
    <cellStyle name="Total 2 7 3 3 9 2" xfId="13737"/>
    <cellStyle name="Total 2 7 3 4" xfId="13738"/>
    <cellStyle name="Total 2 7 3 4 2" xfId="13739"/>
    <cellStyle name="Total 2 7 3 5" xfId="13740"/>
    <cellStyle name="Total 2 7 3 5 2" xfId="13741"/>
    <cellStyle name="Total 2 7 3 6" xfId="13742"/>
    <cellStyle name="Total 2 7 3 6 2" xfId="13743"/>
    <cellStyle name="Total 2 7 3 7" xfId="13744"/>
    <cellStyle name="Total 2 7 3 7 2" xfId="13745"/>
    <cellStyle name="Total 2 7 3 8" xfId="13746"/>
    <cellStyle name="Total 2 7 3 8 2" xfId="13747"/>
    <cellStyle name="Total 2 7 3 9" xfId="13748"/>
    <cellStyle name="Total 2 7 3 9 2" xfId="13749"/>
    <cellStyle name="Total 2 7 4" xfId="13750"/>
    <cellStyle name="Total 2 7 4 10" xfId="13751"/>
    <cellStyle name="Total 2 7 4 10 2" xfId="13752"/>
    <cellStyle name="Total 2 7 4 11" xfId="13753"/>
    <cellStyle name="Total 2 7 4 11 2" xfId="13754"/>
    <cellStyle name="Total 2 7 4 12" xfId="13755"/>
    <cellStyle name="Total 2 7 4 12 2" xfId="13756"/>
    <cellStyle name="Total 2 7 4 13" xfId="13757"/>
    <cellStyle name="Total 2 7 4 13 2" xfId="13758"/>
    <cellStyle name="Total 2 7 4 14" xfId="13759"/>
    <cellStyle name="Total 2 7 4 14 2" xfId="13760"/>
    <cellStyle name="Total 2 7 4 15" xfId="13761"/>
    <cellStyle name="Total 2 7 4 15 2" xfId="13762"/>
    <cellStyle name="Total 2 7 4 16" xfId="13763"/>
    <cellStyle name="Total 2 7 4 2" xfId="13764"/>
    <cellStyle name="Total 2 7 4 2 10" xfId="13765"/>
    <cellStyle name="Total 2 7 4 2 10 2" xfId="13766"/>
    <cellStyle name="Total 2 7 4 2 11" xfId="13767"/>
    <cellStyle name="Total 2 7 4 2 11 2" xfId="13768"/>
    <cellStyle name="Total 2 7 4 2 12" xfId="13769"/>
    <cellStyle name="Total 2 7 4 2 12 2" xfId="13770"/>
    <cellStyle name="Total 2 7 4 2 13" xfId="13771"/>
    <cellStyle name="Total 2 7 4 2 13 2" xfId="13772"/>
    <cellStyle name="Total 2 7 4 2 14" xfId="13773"/>
    <cellStyle name="Total 2 7 4 2 2" xfId="13774"/>
    <cellStyle name="Total 2 7 4 2 2 2" xfId="13775"/>
    <cellStyle name="Total 2 7 4 2 3" xfId="13776"/>
    <cellStyle name="Total 2 7 4 2 3 2" xfId="13777"/>
    <cellStyle name="Total 2 7 4 2 4" xfId="13778"/>
    <cellStyle name="Total 2 7 4 2 4 2" xfId="13779"/>
    <cellStyle name="Total 2 7 4 2 5" xfId="13780"/>
    <cellStyle name="Total 2 7 4 2 5 2" xfId="13781"/>
    <cellStyle name="Total 2 7 4 2 6" xfId="13782"/>
    <cellStyle name="Total 2 7 4 2 6 2" xfId="13783"/>
    <cellStyle name="Total 2 7 4 2 7" xfId="13784"/>
    <cellStyle name="Total 2 7 4 2 7 2" xfId="13785"/>
    <cellStyle name="Total 2 7 4 2 8" xfId="13786"/>
    <cellStyle name="Total 2 7 4 2 8 2" xfId="13787"/>
    <cellStyle name="Total 2 7 4 2 9" xfId="13788"/>
    <cellStyle name="Total 2 7 4 2 9 2" xfId="13789"/>
    <cellStyle name="Total 2 7 4 3" xfId="13790"/>
    <cellStyle name="Total 2 7 4 3 10" xfId="13791"/>
    <cellStyle name="Total 2 7 4 3 10 2" xfId="13792"/>
    <cellStyle name="Total 2 7 4 3 11" xfId="13793"/>
    <cellStyle name="Total 2 7 4 3 11 2" xfId="13794"/>
    <cellStyle name="Total 2 7 4 3 12" xfId="13795"/>
    <cellStyle name="Total 2 7 4 3 12 2" xfId="13796"/>
    <cellStyle name="Total 2 7 4 3 13" xfId="13797"/>
    <cellStyle name="Total 2 7 4 3 13 2" xfId="13798"/>
    <cellStyle name="Total 2 7 4 3 14" xfId="13799"/>
    <cellStyle name="Total 2 7 4 3 2" xfId="13800"/>
    <cellStyle name="Total 2 7 4 3 2 2" xfId="13801"/>
    <cellStyle name="Total 2 7 4 3 3" xfId="13802"/>
    <cellStyle name="Total 2 7 4 3 3 2" xfId="13803"/>
    <cellStyle name="Total 2 7 4 3 4" xfId="13804"/>
    <cellStyle name="Total 2 7 4 3 4 2" xfId="13805"/>
    <cellStyle name="Total 2 7 4 3 5" xfId="13806"/>
    <cellStyle name="Total 2 7 4 3 5 2" xfId="13807"/>
    <cellStyle name="Total 2 7 4 3 6" xfId="13808"/>
    <cellStyle name="Total 2 7 4 3 6 2" xfId="13809"/>
    <cellStyle name="Total 2 7 4 3 7" xfId="13810"/>
    <cellStyle name="Total 2 7 4 3 7 2" xfId="13811"/>
    <cellStyle name="Total 2 7 4 3 8" xfId="13812"/>
    <cellStyle name="Total 2 7 4 3 8 2" xfId="13813"/>
    <cellStyle name="Total 2 7 4 3 9" xfId="13814"/>
    <cellStyle name="Total 2 7 4 3 9 2" xfId="13815"/>
    <cellStyle name="Total 2 7 4 4" xfId="13816"/>
    <cellStyle name="Total 2 7 4 4 2" xfId="13817"/>
    <cellStyle name="Total 2 7 4 5" xfId="13818"/>
    <cellStyle name="Total 2 7 4 5 2" xfId="13819"/>
    <cellStyle name="Total 2 7 4 6" xfId="13820"/>
    <cellStyle name="Total 2 7 4 6 2" xfId="13821"/>
    <cellStyle name="Total 2 7 4 7" xfId="13822"/>
    <cellStyle name="Total 2 7 4 7 2" xfId="13823"/>
    <cellStyle name="Total 2 7 4 8" xfId="13824"/>
    <cellStyle name="Total 2 7 4 8 2" xfId="13825"/>
    <cellStyle name="Total 2 7 4 9" xfId="13826"/>
    <cellStyle name="Total 2 7 4 9 2" xfId="13827"/>
    <cellStyle name="Total 2 7 5" xfId="13828"/>
    <cellStyle name="Total 2 7 5 10" xfId="13829"/>
    <cellStyle name="Total 2 7 5 10 2" xfId="13830"/>
    <cellStyle name="Total 2 7 5 11" xfId="13831"/>
    <cellStyle name="Total 2 7 5 11 2" xfId="13832"/>
    <cellStyle name="Total 2 7 5 12" xfId="13833"/>
    <cellStyle name="Total 2 7 5 12 2" xfId="13834"/>
    <cellStyle name="Total 2 7 5 13" xfId="13835"/>
    <cellStyle name="Total 2 7 5 13 2" xfId="13836"/>
    <cellStyle name="Total 2 7 5 14" xfId="13837"/>
    <cellStyle name="Total 2 7 5 14 2" xfId="13838"/>
    <cellStyle name="Total 2 7 5 15" xfId="13839"/>
    <cellStyle name="Total 2 7 5 15 2" xfId="13840"/>
    <cellStyle name="Total 2 7 5 16" xfId="13841"/>
    <cellStyle name="Total 2 7 5 2" xfId="13842"/>
    <cellStyle name="Total 2 7 5 2 10" xfId="13843"/>
    <cellStyle name="Total 2 7 5 2 10 2" xfId="13844"/>
    <cellStyle name="Total 2 7 5 2 11" xfId="13845"/>
    <cellStyle name="Total 2 7 5 2 11 2" xfId="13846"/>
    <cellStyle name="Total 2 7 5 2 12" xfId="13847"/>
    <cellStyle name="Total 2 7 5 2 12 2" xfId="13848"/>
    <cellStyle name="Total 2 7 5 2 13" xfId="13849"/>
    <cellStyle name="Total 2 7 5 2 13 2" xfId="13850"/>
    <cellStyle name="Total 2 7 5 2 14" xfId="13851"/>
    <cellStyle name="Total 2 7 5 2 2" xfId="13852"/>
    <cellStyle name="Total 2 7 5 2 2 2" xfId="13853"/>
    <cellStyle name="Total 2 7 5 2 3" xfId="13854"/>
    <cellStyle name="Total 2 7 5 2 3 2" xfId="13855"/>
    <cellStyle name="Total 2 7 5 2 4" xfId="13856"/>
    <cellStyle name="Total 2 7 5 2 4 2" xfId="13857"/>
    <cellStyle name="Total 2 7 5 2 5" xfId="13858"/>
    <cellStyle name="Total 2 7 5 2 5 2" xfId="13859"/>
    <cellStyle name="Total 2 7 5 2 6" xfId="13860"/>
    <cellStyle name="Total 2 7 5 2 6 2" xfId="13861"/>
    <cellStyle name="Total 2 7 5 2 7" xfId="13862"/>
    <cellStyle name="Total 2 7 5 2 7 2" xfId="13863"/>
    <cellStyle name="Total 2 7 5 2 8" xfId="13864"/>
    <cellStyle name="Total 2 7 5 2 8 2" xfId="13865"/>
    <cellStyle name="Total 2 7 5 2 9" xfId="13866"/>
    <cellStyle name="Total 2 7 5 2 9 2" xfId="13867"/>
    <cellStyle name="Total 2 7 5 3" xfId="13868"/>
    <cellStyle name="Total 2 7 5 3 10" xfId="13869"/>
    <cellStyle name="Total 2 7 5 3 10 2" xfId="13870"/>
    <cellStyle name="Total 2 7 5 3 11" xfId="13871"/>
    <cellStyle name="Total 2 7 5 3 11 2" xfId="13872"/>
    <cellStyle name="Total 2 7 5 3 12" xfId="13873"/>
    <cellStyle name="Total 2 7 5 3 12 2" xfId="13874"/>
    <cellStyle name="Total 2 7 5 3 13" xfId="13875"/>
    <cellStyle name="Total 2 7 5 3 13 2" xfId="13876"/>
    <cellStyle name="Total 2 7 5 3 14" xfId="13877"/>
    <cellStyle name="Total 2 7 5 3 2" xfId="13878"/>
    <cellStyle name="Total 2 7 5 3 2 2" xfId="13879"/>
    <cellStyle name="Total 2 7 5 3 3" xfId="13880"/>
    <cellStyle name="Total 2 7 5 3 3 2" xfId="13881"/>
    <cellStyle name="Total 2 7 5 3 4" xfId="13882"/>
    <cellStyle name="Total 2 7 5 3 4 2" xfId="13883"/>
    <cellStyle name="Total 2 7 5 3 5" xfId="13884"/>
    <cellStyle name="Total 2 7 5 3 5 2" xfId="13885"/>
    <cellStyle name="Total 2 7 5 3 6" xfId="13886"/>
    <cellStyle name="Total 2 7 5 3 6 2" xfId="13887"/>
    <cellStyle name="Total 2 7 5 3 7" xfId="13888"/>
    <cellStyle name="Total 2 7 5 3 7 2" xfId="13889"/>
    <cellStyle name="Total 2 7 5 3 8" xfId="13890"/>
    <cellStyle name="Total 2 7 5 3 8 2" xfId="13891"/>
    <cellStyle name="Total 2 7 5 3 9" xfId="13892"/>
    <cellStyle name="Total 2 7 5 3 9 2" xfId="13893"/>
    <cellStyle name="Total 2 7 5 4" xfId="13894"/>
    <cellStyle name="Total 2 7 5 4 2" xfId="13895"/>
    <cellStyle name="Total 2 7 5 5" xfId="13896"/>
    <cellStyle name="Total 2 7 5 5 2" xfId="13897"/>
    <cellStyle name="Total 2 7 5 6" xfId="13898"/>
    <cellStyle name="Total 2 7 5 6 2" xfId="13899"/>
    <cellStyle name="Total 2 7 5 7" xfId="13900"/>
    <cellStyle name="Total 2 7 5 7 2" xfId="13901"/>
    <cellStyle name="Total 2 7 5 8" xfId="13902"/>
    <cellStyle name="Total 2 7 5 8 2" xfId="13903"/>
    <cellStyle name="Total 2 7 5 9" xfId="13904"/>
    <cellStyle name="Total 2 7 5 9 2" xfId="13905"/>
    <cellStyle name="Total 2 7 6" xfId="13906"/>
    <cellStyle name="Total 2 7 6 10" xfId="13907"/>
    <cellStyle name="Total 2 7 6 10 2" xfId="13908"/>
    <cellStyle name="Total 2 7 6 11" xfId="13909"/>
    <cellStyle name="Total 2 7 6 11 2" xfId="13910"/>
    <cellStyle name="Total 2 7 6 12" xfId="13911"/>
    <cellStyle name="Total 2 7 6 12 2" xfId="13912"/>
    <cellStyle name="Total 2 7 6 13" xfId="13913"/>
    <cellStyle name="Total 2 7 6 13 2" xfId="13914"/>
    <cellStyle name="Total 2 7 6 14" xfId="13915"/>
    <cellStyle name="Total 2 7 6 2" xfId="13916"/>
    <cellStyle name="Total 2 7 6 2 2" xfId="13917"/>
    <cellStyle name="Total 2 7 6 3" xfId="13918"/>
    <cellStyle name="Total 2 7 6 3 2" xfId="13919"/>
    <cellStyle name="Total 2 7 6 4" xfId="13920"/>
    <cellStyle name="Total 2 7 6 4 2" xfId="13921"/>
    <cellStyle name="Total 2 7 6 5" xfId="13922"/>
    <cellStyle name="Total 2 7 6 5 2" xfId="13923"/>
    <cellStyle name="Total 2 7 6 6" xfId="13924"/>
    <cellStyle name="Total 2 7 6 6 2" xfId="13925"/>
    <cellStyle name="Total 2 7 6 7" xfId="13926"/>
    <cellStyle name="Total 2 7 6 7 2" xfId="13927"/>
    <cellStyle name="Total 2 7 6 8" xfId="13928"/>
    <cellStyle name="Total 2 7 6 8 2" xfId="13929"/>
    <cellStyle name="Total 2 7 6 9" xfId="13930"/>
    <cellStyle name="Total 2 7 6 9 2" xfId="13931"/>
    <cellStyle name="Total 2 7 7" xfId="13932"/>
    <cellStyle name="Total 2 7 7 10" xfId="13933"/>
    <cellStyle name="Total 2 7 7 10 2" xfId="13934"/>
    <cellStyle name="Total 2 7 7 11" xfId="13935"/>
    <cellStyle name="Total 2 7 7 11 2" xfId="13936"/>
    <cellStyle name="Total 2 7 7 12" xfId="13937"/>
    <cellStyle name="Total 2 7 7 12 2" xfId="13938"/>
    <cellStyle name="Total 2 7 7 13" xfId="13939"/>
    <cellStyle name="Total 2 7 7 13 2" xfId="13940"/>
    <cellStyle name="Total 2 7 7 14" xfId="13941"/>
    <cellStyle name="Total 2 7 7 2" xfId="13942"/>
    <cellStyle name="Total 2 7 7 2 2" xfId="13943"/>
    <cellStyle name="Total 2 7 7 3" xfId="13944"/>
    <cellStyle name="Total 2 7 7 3 2" xfId="13945"/>
    <cellStyle name="Total 2 7 7 4" xfId="13946"/>
    <cellStyle name="Total 2 7 7 4 2" xfId="13947"/>
    <cellStyle name="Total 2 7 7 5" xfId="13948"/>
    <cellStyle name="Total 2 7 7 5 2" xfId="13949"/>
    <cellStyle name="Total 2 7 7 6" xfId="13950"/>
    <cellStyle name="Total 2 7 7 6 2" xfId="13951"/>
    <cellStyle name="Total 2 7 7 7" xfId="13952"/>
    <cellStyle name="Total 2 7 7 7 2" xfId="13953"/>
    <cellStyle name="Total 2 7 7 8" xfId="13954"/>
    <cellStyle name="Total 2 7 7 8 2" xfId="13955"/>
    <cellStyle name="Total 2 7 7 9" xfId="13956"/>
    <cellStyle name="Total 2 7 7 9 2" xfId="13957"/>
    <cellStyle name="Total 2 7 8" xfId="13958"/>
    <cellStyle name="Total 2 7 8 2" xfId="13959"/>
    <cellStyle name="Total 2 7 9" xfId="13960"/>
    <cellStyle name="Total 2 7 9 2" xfId="13961"/>
    <cellStyle name="Total 2 8" xfId="13962"/>
    <cellStyle name="Total 2 8 10" xfId="13963"/>
    <cellStyle name="Total 2 8 10 2" xfId="13964"/>
    <cellStyle name="Total 2 8 11" xfId="13965"/>
    <cellStyle name="Total 2 8 11 2" xfId="13966"/>
    <cellStyle name="Total 2 8 12" xfId="13967"/>
    <cellStyle name="Total 2 8 12 2" xfId="13968"/>
    <cellStyle name="Total 2 8 13" xfId="13969"/>
    <cellStyle name="Total 2 8 13 2" xfId="13970"/>
    <cellStyle name="Total 2 8 14" xfId="13971"/>
    <cellStyle name="Total 2 8 2" xfId="13972"/>
    <cellStyle name="Total 2 8 2 2" xfId="13973"/>
    <cellStyle name="Total 2 8 3" xfId="13974"/>
    <cellStyle name="Total 2 8 3 2" xfId="13975"/>
    <cellStyle name="Total 2 8 4" xfId="13976"/>
    <cellStyle name="Total 2 8 4 2" xfId="13977"/>
    <cellStyle name="Total 2 8 5" xfId="13978"/>
    <cellStyle name="Total 2 8 5 2" xfId="13979"/>
    <cellStyle name="Total 2 8 6" xfId="13980"/>
    <cellStyle name="Total 2 8 6 2" xfId="13981"/>
    <cellStyle name="Total 2 8 7" xfId="13982"/>
    <cellStyle name="Total 2 8 7 2" xfId="13983"/>
    <cellStyle name="Total 2 8 8" xfId="13984"/>
    <cellStyle name="Total 2 8 8 2" xfId="13985"/>
    <cellStyle name="Total 2 8 9" xfId="13986"/>
    <cellStyle name="Total 2 8 9 2" xfId="13987"/>
    <cellStyle name="Total 2 9" xfId="13988"/>
    <cellStyle name="Total 2 9 10" xfId="13989"/>
    <cellStyle name="Total 2 9 10 2" xfId="13990"/>
    <cellStyle name="Total 2 9 11" xfId="13991"/>
    <cellStyle name="Total 2 9 11 2" xfId="13992"/>
    <cellStyle name="Total 2 9 12" xfId="13993"/>
    <cellStyle name="Total 2 9 12 2" xfId="13994"/>
    <cellStyle name="Total 2 9 13" xfId="13995"/>
    <cellStyle name="Total 2 9 13 2" xfId="13996"/>
    <cellStyle name="Total 2 9 14" xfId="13997"/>
    <cellStyle name="Total 2 9 2" xfId="13998"/>
    <cellStyle name="Total 2 9 2 2" xfId="13999"/>
    <cellStyle name="Total 2 9 3" xfId="14000"/>
    <cellStyle name="Total 2 9 3 2" xfId="14001"/>
    <cellStyle name="Total 2 9 4" xfId="14002"/>
    <cellStyle name="Total 2 9 4 2" xfId="14003"/>
    <cellStyle name="Total 2 9 5" xfId="14004"/>
    <cellStyle name="Total 2 9 5 2" xfId="14005"/>
    <cellStyle name="Total 2 9 6" xfId="14006"/>
    <cellStyle name="Total 2 9 6 2" xfId="14007"/>
    <cellStyle name="Total 2 9 7" xfId="14008"/>
    <cellStyle name="Total 2 9 7 2" xfId="14009"/>
    <cellStyle name="Total 2 9 8" xfId="14010"/>
    <cellStyle name="Total 2 9 8 2" xfId="14011"/>
    <cellStyle name="Total 2 9 9" xfId="14012"/>
    <cellStyle name="Total 2 9 9 2" xfId="14013"/>
    <cellStyle name="Total 3" xfId="14014"/>
    <cellStyle name="Total 3 10" xfId="14015"/>
    <cellStyle name="Total 3 10 2" xfId="14016"/>
    <cellStyle name="Total 3 11" xfId="14017"/>
    <cellStyle name="Total 3 11 2" xfId="14018"/>
    <cellStyle name="Total 3 12" xfId="14019"/>
    <cellStyle name="Total 3 12 2" xfId="14020"/>
    <cellStyle name="Total 3 13" xfId="14021"/>
    <cellStyle name="Total 3 13 2" xfId="14022"/>
    <cellStyle name="Total 3 14" xfId="14023"/>
    <cellStyle name="Total 3 14 2" xfId="14024"/>
    <cellStyle name="Total 3 15" xfId="14025"/>
    <cellStyle name="Total 3 15 2" xfId="14026"/>
    <cellStyle name="Total 3 16" xfId="14027"/>
    <cellStyle name="Total 3 2" xfId="14028"/>
    <cellStyle name="Total 3 2 10" xfId="14029"/>
    <cellStyle name="Total 3 2 10 2" xfId="14030"/>
    <cellStyle name="Total 3 2 11" xfId="14031"/>
    <cellStyle name="Total 3 2 11 2" xfId="14032"/>
    <cellStyle name="Total 3 2 12" xfId="14033"/>
    <cellStyle name="Total 3 2 12 2" xfId="14034"/>
    <cellStyle name="Total 3 2 13" xfId="14035"/>
    <cellStyle name="Total 3 2 13 2" xfId="14036"/>
    <cellStyle name="Total 3 2 14" xfId="14037"/>
    <cellStyle name="Total 3 2 2" xfId="14038"/>
    <cellStyle name="Total 3 2 2 2" xfId="14039"/>
    <cellStyle name="Total 3 2 3" xfId="14040"/>
    <cellStyle name="Total 3 2 3 2" xfId="14041"/>
    <cellStyle name="Total 3 2 4" xfId="14042"/>
    <cellStyle name="Total 3 2 4 2" xfId="14043"/>
    <cellStyle name="Total 3 2 5" xfId="14044"/>
    <cellStyle name="Total 3 2 5 2" xfId="14045"/>
    <cellStyle name="Total 3 2 6" xfId="14046"/>
    <cellStyle name="Total 3 2 6 2" xfId="14047"/>
    <cellStyle name="Total 3 2 7" xfId="14048"/>
    <cellStyle name="Total 3 2 7 2" xfId="14049"/>
    <cellStyle name="Total 3 2 8" xfId="14050"/>
    <cellStyle name="Total 3 2 8 2" xfId="14051"/>
    <cellStyle name="Total 3 2 9" xfId="14052"/>
    <cellStyle name="Total 3 2 9 2" xfId="14053"/>
    <cellStyle name="Total 3 3" xfId="14054"/>
    <cellStyle name="Total 3 3 10" xfId="14055"/>
    <cellStyle name="Total 3 3 10 2" xfId="14056"/>
    <cellStyle name="Total 3 3 11" xfId="14057"/>
    <cellStyle name="Total 3 3 11 2" xfId="14058"/>
    <cellStyle name="Total 3 3 12" xfId="14059"/>
    <cellStyle name="Total 3 3 12 2" xfId="14060"/>
    <cellStyle name="Total 3 3 13" xfId="14061"/>
    <cellStyle name="Total 3 3 13 2" xfId="14062"/>
    <cellStyle name="Total 3 3 14" xfId="14063"/>
    <cellStyle name="Total 3 3 2" xfId="14064"/>
    <cellStyle name="Total 3 3 2 2" xfId="14065"/>
    <cellStyle name="Total 3 3 3" xfId="14066"/>
    <cellStyle name="Total 3 3 3 2" xfId="14067"/>
    <cellStyle name="Total 3 3 4" xfId="14068"/>
    <cellStyle name="Total 3 3 4 2" xfId="14069"/>
    <cellStyle name="Total 3 3 5" xfId="14070"/>
    <cellStyle name="Total 3 3 5 2" xfId="14071"/>
    <cellStyle name="Total 3 3 6" xfId="14072"/>
    <cellStyle name="Total 3 3 6 2" xfId="14073"/>
    <cellStyle name="Total 3 3 7" xfId="14074"/>
    <cellStyle name="Total 3 3 7 2" xfId="14075"/>
    <cellStyle name="Total 3 3 8" xfId="14076"/>
    <cellStyle name="Total 3 3 8 2" xfId="14077"/>
    <cellStyle name="Total 3 3 9" xfId="14078"/>
    <cellStyle name="Total 3 3 9 2" xfId="14079"/>
    <cellStyle name="Total 3 4" xfId="14080"/>
    <cellStyle name="Total 3 4 2" xfId="14081"/>
    <cellStyle name="Total 3 5" xfId="14082"/>
    <cellStyle name="Total 3 5 2" xfId="14083"/>
    <cellStyle name="Total 3 6" xfId="14084"/>
    <cellStyle name="Total 3 6 2" xfId="14085"/>
    <cellStyle name="Total 3 7" xfId="14086"/>
    <cellStyle name="Total 3 7 2" xfId="14087"/>
    <cellStyle name="Total 3 8" xfId="14088"/>
    <cellStyle name="Total 3 8 2" xfId="14089"/>
    <cellStyle name="Total 3 9" xfId="14090"/>
    <cellStyle name="Total 3 9 2" xfId="14091"/>
    <cellStyle name="Total 4" xfId="14092"/>
    <cellStyle name="Total 4 10" xfId="14093"/>
    <cellStyle name="Total 4 10 2" xfId="14094"/>
    <cellStyle name="Total 4 11" xfId="14095"/>
    <cellStyle name="Total 4 11 2" xfId="14096"/>
    <cellStyle name="Total 4 12" xfId="14097"/>
    <cellStyle name="Total 4 12 2" xfId="14098"/>
    <cellStyle name="Total 4 13" xfId="14099"/>
    <cellStyle name="Total 4 13 2" xfId="14100"/>
    <cellStyle name="Total 4 14" xfId="14101"/>
    <cellStyle name="Total 4 14 2" xfId="14102"/>
    <cellStyle name="Total 4 15" xfId="14103"/>
    <cellStyle name="Total 4 15 2" xfId="14104"/>
    <cellStyle name="Total 4 16" xfId="14105"/>
    <cellStyle name="Total 4 2" xfId="14106"/>
    <cellStyle name="Total 4 2 10" xfId="14107"/>
    <cellStyle name="Total 4 2 10 2" xfId="14108"/>
    <cellStyle name="Total 4 2 11" xfId="14109"/>
    <cellStyle name="Total 4 2 11 2" xfId="14110"/>
    <cellStyle name="Total 4 2 12" xfId="14111"/>
    <cellStyle name="Total 4 2 12 2" xfId="14112"/>
    <cellStyle name="Total 4 2 13" xfId="14113"/>
    <cellStyle name="Total 4 2 13 2" xfId="14114"/>
    <cellStyle name="Total 4 2 14" xfId="14115"/>
    <cellStyle name="Total 4 2 2" xfId="14116"/>
    <cellStyle name="Total 4 2 2 2" xfId="14117"/>
    <cellStyle name="Total 4 2 3" xfId="14118"/>
    <cellStyle name="Total 4 2 3 2" xfId="14119"/>
    <cellStyle name="Total 4 2 4" xfId="14120"/>
    <cellStyle name="Total 4 2 4 2" xfId="14121"/>
    <cellStyle name="Total 4 2 5" xfId="14122"/>
    <cellStyle name="Total 4 2 5 2" xfId="14123"/>
    <cellStyle name="Total 4 2 6" xfId="14124"/>
    <cellStyle name="Total 4 2 6 2" xfId="14125"/>
    <cellStyle name="Total 4 2 7" xfId="14126"/>
    <cellStyle name="Total 4 2 7 2" xfId="14127"/>
    <cellStyle name="Total 4 2 8" xfId="14128"/>
    <cellStyle name="Total 4 2 8 2" xfId="14129"/>
    <cellStyle name="Total 4 2 9" xfId="14130"/>
    <cellStyle name="Total 4 2 9 2" xfId="14131"/>
    <cellStyle name="Total 4 3" xfId="14132"/>
    <cellStyle name="Total 4 3 10" xfId="14133"/>
    <cellStyle name="Total 4 3 10 2" xfId="14134"/>
    <cellStyle name="Total 4 3 11" xfId="14135"/>
    <cellStyle name="Total 4 3 11 2" xfId="14136"/>
    <cellStyle name="Total 4 3 12" xfId="14137"/>
    <cellStyle name="Total 4 3 12 2" xfId="14138"/>
    <cellStyle name="Total 4 3 13" xfId="14139"/>
    <cellStyle name="Total 4 3 13 2" xfId="14140"/>
    <cellStyle name="Total 4 3 14" xfId="14141"/>
    <cellStyle name="Total 4 3 2" xfId="14142"/>
    <cellStyle name="Total 4 3 2 2" xfId="14143"/>
    <cellStyle name="Total 4 3 3" xfId="14144"/>
    <cellStyle name="Total 4 3 3 2" xfId="14145"/>
    <cellStyle name="Total 4 3 4" xfId="14146"/>
    <cellStyle name="Total 4 3 4 2" xfId="14147"/>
    <cellStyle name="Total 4 3 5" xfId="14148"/>
    <cellStyle name="Total 4 3 5 2" xfId="14149"/>
    <cellStyle name="Total 4 3 6" xfId="14150"/>
    <cellStyle name="Total 4 3 6 2" xfId="14151"/>
    <cellStyle name="Total 4 3 7" xfId="14152"/>
    <cellStyle name="Total 4 3 7 2" xfId="14153"/>
    <cellStyle name="Total 4 3 8" xfId="14154"/>
    <cellStyle name="Total 4 3 8 2" xfId="14155"/>
    <cellStyle name="Total 4 3 9" xfId="14156"/>
    <cellStyle name="Total 4 3 9 2" xfId="14157"/>
    <cellStyle name="Total 4 4" xfId="14158"/>
    <cellStyle name="Total 4 4 2" xfId="14159"/>
    <cellStyle name="Total 4 5" xfId="14160"/>
    <cellStyle name="Total 4 5 2" xfId="14161"/>
    <cellStyle name="Total 4 6" xfId="14162"/>
    <cellStyle name="Total 4 6 2" xfId="14163"/>
    <cellStyle name="Total 4 7" xfId="14164"/>
    <cellStyle name="Total 4 7 2" xfId="14165"/>
    <cellStyle name="Total 4 8" xfId="14166"/>
    <cellStyle name="Total 4 8 2" xfId="14167"/>
    <cellStyle name="Total 4 9" xfId="14168"/>
    <cellStyle name="Total 4 9 2" xfId="14169"/>
    <cellStyle name="Total 5" xfId="14170"/>
    <cellStyle name="Total 5 10" xfId="14171"/>
    <cellStyle name="Total 5 10 2" xfId="14172"/>
    <cellStyle name="Total 5 11" xfId="14173"/>
    <cellStyle name="Total 5 11 2" xfId="14174"/>
    <cellStyle name="Total 5 12" xfId="14175"/>
    <cellStyle name="Total 5 12 2" xfId="14176"/>
    <cellStyle name="Total 5 13" xfId="14177"/>
    <cellStyle name="Total 5 13 2" xfId="14178"/>
    <cellStyle name="Total 5 14" xfId="14179"/>
    <cellStyle name="Total 5 14 2" xfId="14180"/>
    <cellStyle name="Total 5 15" xfId="14181"/>
    <cellStyle name="Total 5 15 2" xfId="14182"/>
    <cellStyle name="Total 5 16" xfId="14183"/>
    <cellStyle name="Total 5 2" xfId="14184"/>
    <cellStyle name="Total 5 2 10" xfId="14185"/>
    <cellStyle name="Total 5 2 10 2" xfId="14186"/>
    <cellStyle name="Total 5 2 11" xfId="14187"/>
    <cellStyle name="Total 5 2 11 2" xfId="14188"/>
    <cellStyle name="Total 5 2 12" xfId="14189"/>
    <cellStyle name="Total 5 2 12 2" xfId="14190"/>
    <cellStyle name="Total 5 2 13" xfId="14191"/>
    <cellStyle name="Total 5 2 13 2" xfId="14192"/>
    <cellStyle name="Total 5 2 14" xfId="14193"/>
    <cellStyle name="Total 5 2 2" xfId="14194"/>
    <cellStyle name="Total 5 2 2 2" xfId="14195"/>
    <cellStyle name="Total 5 2 3" xfId="14196"/>
    <cellStyle name="Total 5 2 3 2" xfId="14197"/>
    <cellStyle name="Total 5 2 4" xfId="14198"/>
    <cellStyle name="Total 5 2 4 2" xfId="14199"/>
    <cellStyle name="Total 5 2 5" xfId="14200"/>
    <cellStyle name="Total 5 2 5 2" xfId="14201"/>
    <cellStyle name="Total 5 2 6" xfId="14202"/>
    <cellStyle name="Total 5 2 6 2" xfId="14203"/>
    <cellStyle name="Total 5 2 7" xfId="14204"/>
    <cellStyle name="Total 5 2 7 2" xfId="14205"/>
    <cellStyle name="Total 5 2 8" xfId="14206"/>
    <cellStyle name="Total 5 2 8 2" xfId="14207"/>
    <cellStyle name="Total 5 2 9" xfId="14208"/>
    <cellStyle name="Total 5 2 9 2" xfId="14209"/>
    <cellStyle name="Total 5 3" xfId="14210"/>
    <cellStyle name="Total 5 3 10" xfId="14211"/>
    <cellStyle name="Total 5 3 10 2" xfId="14212"/>
    <cellStyle name="Total 5 3 11" xfId="14213"/>
    <cellStyle name="Total 5 3 11 2" xfId="14214"/>
    <cellStyle name="Total 5 3 12" xfId="14215"/>
    <cellStyle name="Total 5 3 12 2" xfId="14216"/>
    <cellStyle name="Total 5 3 13" xfId="14217"/>
    <cellStyle name="Total 5 3 13 2" xfId="14218"/>
    <cellStyle name="Total 5 3 14" xfId="14219"/>
    <cellStyle name="Total 5 3 2" xfId="14220"/>
    <cellStyle name="Total 5 3 2 2" xfId="14221"/>
    <cellStyle name="Total 5 3 3" xfId="14222"/>
    <cellStyle name="Total 5 3 3 2" xfId="14223"/>
    <cellStyle name="Total 5 3 4" xfId="14224"/>
    <cellStyle name="Total 5 3 4 2" xfId="14225"/>
    <cellStyle name="Total 5 3 5" xfId="14226"/>
    <cellStyle name="Total 5 3 5 2" xfId="14227"/>
    <cellStyle name="Total 5 3 6" xfId="14228"/>
    <cellStyle name="Total 5 3 6 2" xfId="14229"/>
    <cellStyle name="Total 5 3 7" xfId="14230"/>
    <cellStyle name="Total 5 3 7 2" xfId="14231"/>
    <cellStyle name="Total 5 3 8" xfId="14232"/>
    <cellStyle name="Total 5 3 8 2" xfId="14233"/>
    <cellStyle name="Total 5 3 9" xfId="14234"/>
    <cellStyle name="Total 5 3 9 2" xfId="14235"/>
    <cellStyle name="Total 5 4" xfId="14236"/>
    <cellStyle name="Total 5 4 2" xfId="14237"/>
    <cellStyle name="Total 5 5" xfId="14238"/>
    <cellStyle name="Total 5 5 2" xfId="14239"/>
    <cellStyle name="Total 5 6" xfId="14240"/>
    <cellStyle name="Total 5 6 2" xfId="14241"/>
    <cellStyle name="Total 5 7" xfId="14242"/>
    <cellStyle name="Total 5 7 2" xfId="14243"/>
    <cellStyle name="Total 5 8" xfId="14244"/>
    <cellStyle name="Total 5 8 2" xfId="14245"/>
    <cellStyle name="Total 5 9" xfId="14246"/>
    <cellStyle name="Total 5 9 2" xfId="14247"/>
    <cellStyle name="Vírgula 2" xfId="14248"/>
    <cellStyle name="Vírgula 2 2" xfId="5"/>
    <cellStyle name="Vírgula 2 3" xfId="14249"/>
    <cellStyle name="Vírgula 2 4" xfId="14301"/>
    <cellStyle name="Vírgula 2 5" xfId="14302"/>
    <cellStyle name="Vírgula 2 6" xfId="14303"/>
    <cellStyle name="Vírgula 3" xfId="14250"/>
    <cellStyle name="Vírgula 4" xfId="14251"/>
    <cellStyle name="Vírgula 5" xfId="142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</xdr:colOff>
      <xdr:row>0</xdr:row>
      <xdr:rowOff>178593</xdr:rowOff>
    </xdr:from>
    <xdr:to>
      <xdr:col>0</xdr:col>
      <xdr:colOff>773908</xdr:colOff>
      <xdr:row>4</xdr:row>
      <xdr:rowOff>148167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" y="178593"/>
          <a:ext cx="466727" cy="731574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211931</xdr:colOff>
      <xdr:row>0</xdr:row>
      <xdr:rowOff>38099</xdr:rowOff>
    </xdr:from>
    <xdr:to>
      <xdr:col>1</xdr:col>
      <xdr:colOff>542925</xdr:colOff>
      <xdr:row>4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931" y="38099"/>
          <a:ext cx="940594" cy="904876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ernando\Fernando\Hidraulica\Projetos\Planilhas%20Custo\xxx%20-%20planilha%20EM%20CONSTRU&#199;&#195;O_ELETRICA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hab011\c\GCA\EMBU\OR&#199;AMENTO%20EMBU%20GIN%20EXEC\OR&#199;AM%20GIN&#193;SIO%20DON%20JOSE%20EXEC%2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ATERIAIS"/>
      <sheetName val="PLANILHA MDO"/>
      <sheetName val="BDI"/>
      <sheetName val="MATERIAIS ELETRICOS"/>
      <sheetName val="MATERIAIS CABLING"/>
      <sheetName val="PLANILHA_MATERIAIS"/>
      <sheetName val="PLANILHA_MDO"/>
      <sheetName val="MATERIAIS_ELETRICOS"/>
      <sheetName val="MATERIAIS_CABLING"/>
    </sheetNames>
    <sheetDataSet>
      <sheetData sheetId="0" refreshError="1"/>
      <sheetData sheetId="1" refreshError="1"/>
      <sheetData sheetId="2" refreshError="1"/>
      <sheetData sheetId="3">
        <row r="7">
          <cell r="D7" t="str">
            <v>CN10</v>
          </cell>
          <cell r="E7">
            <v>2.72</v>
          </cell>
        </row>
        <row r="8">
          <cell r="D8" t="str">
            <v>CN16</v>
          </cell>
          <cell r="E8">
            <v>3.92</v>
          </cell>
        </row>
        <row r="9">
          <cell r="D9" t="str">
            <v>CN25</v>
          </cell>
          <cell r="E9">
            <v>5.82</v>
          </cell>
        </row>
        <row r="10">
          <cell r="D10" t="str">
            <v>CN35</v>
          </cell>
          <cell r="E10">
            <v>8.27</v>
          </cell>
        </row>
        <row r="11">
          <cell r="D11" t="str">
            <v>CN50</v>
          </cell>
          <cell r="E11">
            <v>10.61</v>
          </cell>
        </row>
        <row r="12">
          <cell r="D12" t="str">
            <v>CN70</v>
          </cell>
          <cell r="E12">
            <v>15.82</v>
          </cell>
        </row>
        <row r="13">
          <cell r="D13" t="str">
            <v>CN95</v>
          </cell>
          <cell r="E13">
            <v>22.3</v>
          </cell>
        </row>
        <row r="14">
          <cell r="D14" t="str">
            <v>CN120</v>
          </cell>
          <cell r="E14">
            <v>30.85</v>
          </cell>
        </row>
        <row r="16">
          <cell r="D16" t="str">
            <v>CFPVC1</v>
          </cell>
          <cell r="E16">
            <v>0.36</v>
          </cell>
        </row>
        <row r="17">
          <cell r="D17" t="str">
            <v>CFPVC1,5</v>
          </cell>
          <cell r="E17">
            <v>0.48</v>
          </cell>
        </row>
        <row r="18">
          <cell r="D18" t="str">
            <v>CFPVC2,5</v>
          </cell>
          <cell r="E18">
            <v>0.86</v>
          </cell>
        </row>
        <row r="19">
          <cell r="D19" t="str">
            <v>CFPVC4</v>
          </cell>
          <cell r="E19">
            <v>1.22</v>
          </cell>
        </row>
        <row r="20">
          <cell r="D20" t="str">
            <v>CFPVC6</v>
          </cell>
          <cell r="E20">
            <v>1.8</v>
          </cell>
        </row>
        <row r="21">
          <cell r="D21" t="str">
            <v>CFPVC10</v>
          </cell>
          <cell r="E21">
            <v>3.15</v>
          </cell>
        </row>
        <row r="22">
          <cell r="D22" t="str">
            <v>CFPVC16</v>
          </cell>
          <cell r="E22">
            <v>4.38</v>
          </cell>
        </row>
        <row r="23">
          <cell r="D23" t="str">
            <v>CFPVC25</v>
          </cell>
          <cell r="E23">
            <v>7.83</v>
          </cell>
        </row>
        <row r="24">
          <cell r="D24" t="str">
            <v>CFPVC35</v>
          </cell>
          <cell r="E24">
            <v>10.07</v>
          </cell>
        </row>
        <row r="25">
          <cell r="D25" t="str">
            <v>CFPVC50</v>
          </cell>
          <cell r="E25">
            <v>14.22</v>
          </cell>
        </row>
        <row r="26">
          <cell r="D26" t="str">
            <v>CFPVC70</v>
          </cell>
          <cell r="E26">
            <v>19.84</v>
          </cell>
        </row>
        <row r="27">
          <cell r="D27" t="str">
            <v>CFPVC95</v>
          </cell>
          <cell r="E27">
            <v>27.85</v>
          </cell>
        </row>
        <row r="28">
          <cell r="D28" t="str">
            <v>CFPVC120</v>
          </cell>
          <cell r="E28">
            <v>32.75</v>
          </cell>
        </row>
        <row r="29">
          <cell r="D29" t="str">
            <v>CFPVC150</v>
          </cell>
          <cell r="E29">
            <v>39.619999999999997</v>
          </cell>
        </row>
        <row r="30">
          <cell r="D30" t="str">
            <v>CFPVC185</v>
          </cell>
          <cell r="E30">
            <v>51.72</v>
          </cell>
        </row>
        <row r="31">
          <cell r="D31" t="str">
            <v>CFPVC240</v>
          </cell>
          <cell r="E31">
            <v>66.099999999999994</v>
          </cell>
        </row>
        <row r="33">
          <cell r="D33" t="str">
            <v>CFPVC1K1</v>
          </cell>
        </row>
        <row r="34">
          <cell r="D34" t="str">
            <v>CFPVC1K1,5</v>
          </cell>
          <cell r="E34">
            <v>0.66</v>
          </cell>
        </row>
        <row r="35">
          <cell r="D35" t="str">
            <v>CFPVC1K2,5</v>
          </cell>
          <cell r="E35">
            <v>0.9</v>
          </cell>
        </row>
        <row r="36">
          <cell r="D36" t="str">
            <v>CFPVC1K4</v>
          </cell>
          <cell r="E36">
            <v>1.4</v>
          </cell>
        </row>
        <row r="37">
          <cell r="D37" t="str">
            <v>CFPVC1K6</v>
          </cell>
          <cell r="E37">
            <v>1.9</v>
          </cell>
        </row>
        <row r="38">
          <cell r="D38" t="str">
            <v>CFPVC1K10</v>
          </cell>
          <cell r="E38">
            <v>3.02</v>
          </cell>
        </row>
        <row r="39">
          <cell r="D39" t="str">
            <v>CFPVC1K16</v>
          </cell>
          <cell r="E39">
            <v>4.7</v>
          </cell>
        </row>
        <row r="40">
          <cell r="D40" t="str">
            <v>CFPVC1K25</v>
          </cell>
          <cell r="E40">
            <v>7.5</v>
          </cell>
        </row>
        <row r="41">
          <cell r="D41" t="str">
            <v>CFPVC1K35</v>
          </cell>
          <cell r="E41">
            <v>10.199999999999999</v>
          </cell>
        </row>
        <row r="42">
          <cell r="D42" t="str">
            <v>CFPVC1K50</v>
          </cell>
          <cell r="E42">
            <v>14.3</v>
          </cell>
        </row>
        <row r="43">
          <cell r="D43" t="str">
            <v>CFPVC1K70</v>
          </cell>
          <cell r="E43">
            <v>19.920000000000002</v>
          </cell>
        </row>
        <row r="44">
          <cell r="D44" t="str">
            <v>CFPVC1K95</v>
          </cell>
          <cell r="E44">
            <v>26.3</v>
          </cell>
        </row>
        <row r="45">
          <cell r="D45" t="str">
            <v>CFPVC1K120</v>
          </cell>
          <cell r="E45">
            <v>35</v>
          </cell>
        </row>
        <row r="46">
          <cell r="D46" t="str">
            <v>CFPVC1K150</v>
          </cell>
          <cell r="E46">
            <v>42.4</v>
          </cell>
        </row>
        <row r="47">
          <cell r="D47" t="str">
            <v>CFPVC1K185</v>
          </cell>
          <cell r="E47">
            <v>52.3</v>
          </cell>
        </row>
        <row r="48">
          <cell r="D48" t="str">
            <v>CFPVC1K240</v>
          </cell>
          <cell r="E48">
            <v>68</v>
          </cell>
        </row>
        <row r="50">
          <cell r="D50" t="str">
            <v>CFEPR1K1,5</v>
          </cell>
          <cell r="E50">
            <v>0.82</v>
          </cell>
        </row>
        <row r="51">
          <cell r="D51" t="str">
            <v>CFEPR1K2,5</v>
          </cell>
          <cell r="E51">
            <v>1.1200000000000001</v>
          </cell>
        </row>
        <row r="52">
          <cell r="D52" t="str">
            <v>CFEPR1K4</v>
          </cell>
          <cell r="E52">
            <v>1.6</v>
          </cell>
        </row>
        <row r="53">
          <cell r="D53" t="str">
            <v>CFEPR1K6</v>
          </cell>
          <cell r="E53">
            <v>2.08</v>
          </cell>
        </row>
        <row r="54">
          <cell r="D54" t="str">
            <v>CFEPR1K10</v>
          </cell>
          <cell r="E54">
            <v>3.61</v>
          </cell>
        </row>
        <row r="55">
          <cell r="D55" t="str">
            <v>CFEPR1K16</v>
          </cell>
          <cell r="E55">
            <v>5.45</v>
          </cell>
        </row>
        <row r="56">
          <cell r="D56" t="str">
            <v>CFEPR1K25</v>
          </cell>
          <cell r="E56">
            <v>8.7200000000000006</v>
          </cell>
        </row>
        <row r="57">
          <cell r="D57" t="str">
            <v>CFEPR1K35</v>
          </cell>
          <cell r="E57">
            <v>13.3</v>
          </cell>
        </row>
        <row r="58">
          <cell r="D58" t="str">
            <v>CFEPR1K50</v>
          </cell>
          <cell r="E58">
            <v>18.68</v>
          </cell>
        </row>
        <row r="59">
          <cell r="D59" t="str">
            <v>CFEPR1K70</v>
          </cell>
          <cell r="E59">
            <v>21.4</v>
          </cell>
        </row>
        <row r="60">
          <cell r="D60" t="str">
            <v>CFEPR1K95</v>
          </cell>
          <cell r="E60">
            <v>34.840000000000003</v>
          </cell>
        </row>
        <row r="61">
          <cell r="D61" t="str">
            <v>CFEPR1K120</v>
          </cell>
          <cell r="E61">
            <v>42.52</v>
          </cell>
        </row>
        <row r="62">
          <cell r="D62" t="str">
            <v>CFEPR1K150</v>
          </cell>
          <cell r="E62">
            <v>49.99</v>
          </cell>
        </row>
        <row r="63">
          <cell r="D63" t="str">
            <v>CFEPR1K185</v>
          </cell>
          <cell r="E63">
            <v>68.67</v>
          </cell>
        </row>
        <row r="64">
          <cell r="D64" t="str">
            <v>CFEPR1K240</v>
          </cell>
          <cell r="E64">
            <v>79</v>
          </cell>
        </row>
        <row r="66">
          <cell r="D66" t="str">
            <v>CTEPR1K2,5</v>
          </cell>
          <cell r="E66">
            <v>3.1</v>
          </cell>
        </row>
        <row r="67">
          <cell r="D67" t="str">
            <v>CTEPR1K4</v>
          </cell>
          <cell r="E67">
            <v>4.7699999999999996</v>
          </cell>
        </row>
        <row r="68">
          <cell r="D68" t="str">
            <v>CTEPR1K6</v>
          </cell>
          <cell r="E68">
            <v>6.62</v>
          </cell>
        </row>
        <row r="69">
          <cell r="D69" t="str">
            <v>CTEPR1K10</v>
          </cell>
          <cell r="E69">
            <v>11.07</v>
          </cell>
        </row>
        <row r="70">
          <cell r="D70" t="str">
            <v>CTEPR1K16</v>
          </cell>
          <cell r="E70">
            <v>17.350000000000001</v>
          </cell>
        </row>
        <row r="71">
          <cell r="D71" t="str">
            <v>CTEPR1K25</v>
          </cell>
          <cell r="E71">
            <v>27.48</v>
          </cell>
        </row>
        <row r="72">
          <cell r="D72" t="str">
            <v>CTEPR1K50</v>
          </cell>
          <cell r="E72">
            <v>53.06</v>
          </cell>
        </row>
        <row r="74">
          <cell r="D74" t="str">
            <v>CTTEPR1K2,5</v>
          </cell>
          <cell r="E74">
            <v>4</v>
          </cell>
        </row>
        <row r="75">
          <cell r="D75" t="str">
            <v>CTTEPR1K4</v>
          </cell>
          <cell r="E75">
            <v>6.08</v>
          </cell>
        </row>
        <row r="76">
          <cell r="D76" t="str">
            <v>CTTEPR1K6</v>
          </cell>
          <cell r="E76">
            <v>8.56</v>
          </cell>
        </row>
        <row r="77">
          <cell r="D77" t="str">
            <v>CTTEPR1K10</v>
          </cell>
          <cell r="E77">
            <v>14.49</v>
          </cell>
        </row>
        <row r="78">
          <cell r="D78" t="str">
            <v>CTTEPR1K16</v>
          </cell>
          <cell r="E78">
            <v>22.76</v>
          </cell>
        </row>
        <row r="79">
          <cell r="D79" t="str">
            <v>CTTEPR1K25</v>
          </cell>
          <cell r="E79">
            <v>39.950000000000003</v>
          </cell>
        </row>
        <row r="80">
          <cell r="D80" t="str">
            <v>CTTEPR1K50</v>
          </cell>
          <cell r="E80">
            <v>77.91</v>
          </cell>
        </row>
        <row r="81">
          <cell r="D81" t="str">
            <v>CTTEPR1K95</v>
          </cell>
          <cell r="E81">
            <v>100.98</v>
          </cell>
        </row>
        <row r="82">
          <cell r="D82" t="str">
            <v>CTTEPR1K185</v>
          </cell>
          <cell r="E82">
            <v>209.1</v>
          </cell>
        </row>
        <row r="84">
          <cell r="D84" t="str">
            <v>CPPT1</v>
          </cell>
          <cell r="E84">
            <v>1.29</v>
          </cell>
        </row>
        <row r="85">
          <cell r="D85" t="str">
            <v>CPPT1,5</v>
          </cell>
          <cell r="E85">
            <v>1.64</v>
          </cell>
        </row>
        <row r="86">
          <cell r="D86" t="str">
            <v>CPPT2,5</v>
          </cell>
          <cell r="E86">
            <v>2.6</v>
          </cell>
        </row>
        <row r="87">
          <cell r="D87" t="str">
            <v>CPPT4</v>
          </cell>
          <cell r="E87">
            <v>5.44</v>
          </cell>
        </row>
        <row r="88">
          <cell r="D88" t="str">
            <v>CPPT6</v>
          </cell>
          <cell r="E88">
            <v>5.92</v>
          </cell>
        </row>
        <row r="89">
          <cell r="D89" t="str">
            <v>CPPT10</v>
          </cell>
          <cell r="E89">
            <v>10.119999999999999</v>
          </cell>
        </row>
        <row r="90">
          <cell r="D90" t="str">
            <v>CPPT16</v>
          </cell>
          <cell r="E90">
            <v>16.100000000000001</v>
          </cell>
        </row>
        <row r="92">
          <cell r="D92" t="str">
            <v>CPPTT1</v>
          </cell>
          <cell r="E92">
            <v>1.9</v>
          </cell>
        </row>
        <row r="93">
          <cell r="D93" t="str">
            <v>CPPTT1,5</v>
          </cell>
          <cell r="E93">
            <v>2.14</v>
          </cell>
        </row>
        <row r="94">
          <cell r="D94" t="str">
            <v>CPPTT2,5</v>
          </cell>
          <cell r="E94">
            <v>3.4</v>
          </cell>
        </row>
        <row r="95">
          <cell r="D95" t="str">
            <v>CPPTT4</v>
          </cell>
          <cell r="E95">
            <v>5.3</v>
          </cell>
        </row>
        <row r="96">
          <cell r="D96" t="str">
            <v>CPPTT6</v>
          </cell>
          <cell r="E96">
            <v>7.51</v>
          </cell>
        </row>
        <row r="97">
          <cell r="D97" t="str">
            <v>CPPTT10</v>
          </cell>
          <cell r="E97">
            <v>13.05</v>
          </cell>
        </row>
        <row r="98">
          <cell r="D98" t="str">
            <v>CPPTT16</v>
          </cell>
          <cell r="E98">
            <v>21.05</v>
          </cell>
        </row>
        <row r="102">
          <cell r="D102" t="str">
            <v>CFPVC1P</v>
          </cell>
        </row>
        <row r="103">
          <cell r="D103" t="str">
            <v>CFPVC1,5P</v>
          </cell>
          <cell r="E103">
            <v>0.68</v>
          </cell>
        </row>
        <row r="104">
          <cell r="D104" t="str">
            <v>CFPVC2,5P</v>
          </cell>
          <cell r="E104">
            <v>1.06</v>
          </cell>
        </row>
        <row r="105">
          <cell r="D105" t="str">
            <v>CFPVC4P</v>
          </cell>
          <cell r="E105">
            <v>1.7</v>
          </cell>
        </row>
        <row r="106">
          <cell r="D106" t="str">
            <v>CFPVC6P</v>
          </cell>
          <cell r="E106">
            <v>2.44</v>
          </cell>
        </row>
        <row r="107">
          <cell r="D107" t="str">
            <v>CFPVC10P</v>
          </cell>
          <cell r="E107">
            <v>4.57</v>
          </cell>
        </row>
        <row r="108">
          <cell r="D108" t="str">
            <v>CFPVC16P</v>
          </cell>
          <cell r="E108" t="str">
            <v/>
          </cell>
        </row>
        <row r="109">
          <cell r="D109" t="str">
            <v>CFPVC25P</v>
          </cell>
          <cell r="E109">
            <v>10.86</v>
          </cell>
        </row>
        <row r="110">
          <cell r="D110" t="str">
            <v>CFPVC35P</v>
          </cell>
          <cell r="E110">
            <v>15.02</v>
          </cell>
        </row>
        <row r="111">
          <cell r="D111" t="str">
            <v>CFPVC50P</v>
          </cell>
          <cell r="E111">
            <v>21.13</v>
          </cell>
        </row>
        <row r="112">
          <cell r="D112" t="str">
            <v>CFPVC70P</v>
          </cell>
          <cell r="E112">
            <v>29.52</v>
          </cell>
        </row>
        <row r="113">
          <cell r="D113" t="str">
            <v>CFPVC95P</v>
          </cell>
          <cell r="E113">
            <v>41.39</v>
          </cell>
        </row>
        <row r="114">
          <cell r="D114" t="str">
            <v>CFPVC120P</v>
          </cell>
          <cell r="E114">
            <v>57.81</v>
          </cell>
        </row>
        <row r="115">
          <cell r="D115" t="str">
            <v>CFPVC150P</v>
          </cell>
          <cell r="E115">
            <v>71.95</v>
          </cell>
        </row>
        <row r="116">
          <cell r="D116" t="str">
            <v>CFPVC185P</v>
          </cell>
          <cell r="E116">
            <v>86.36</v>
          </cell>
        </row>
        <row r="117">
          <cell r="D117" t="str">
            <v>CFPVC240P</v>
          </cell>
          <cell r="E117">
            <v>102.59</v>
          </cell>
        </row>
        <row r="119">
          <cell r="D119" t="str">
            <v>CAF1,5P</v>
          </cell>
          <cell r="E119">
            <v>0.64</v>
          </cell>
        </row>
        <row r="120">
          <cell r="D120" t="str">
            <v>CAF2,5P</v>
          </cell>
          <cell r="E120">
            <v>1.01</v>
          </cell>
        </row>
        <row r="121">
          <cell r="D121" t="str">
            <v>CAF4,0P</v>
          </cell>
          <cell r="E121">
            <v>1.65</v>
          </cell>
        </row>
        <row r="124">
          <cell r="D124" t="str">
            <v>CFPVC1K1P</v>
          </cell>
        </row>
        <row r="125">
          <cell r="D125" t="str">
            <v>CFPVC1K1,5P</v>
          </cell>
          <cell r="E125">
            <v>1.1000000000000001</v>
          </cell>
        </row>
        <row r="126">
          <cell r="D126" t="str">
            <v>CFPVC1K2,5P</v>
          </cell>
          <cell r="E126">
            <v>1.53</v>
          </cell>
        </row>
        <row r="127">
          <cell r="D127" t="str">
            <v>CFPVC1K4P</v>
          </cell>
          <cell r="E127">
            <v>2.1800000000000002</v>
          </cell>
        </row>
        <row r="128">
          <cell r="D128" t="str">
            <v>CFPVC1K6P</v>
          </cell>
          <cell r="E128">
            <v>3.09</v>
          </cell>
        </row>
        <row r="129">
          <cell r="D129" t="str">
            <v>CFPVC1K10P</v>
          </cell>
          <cell r="E129">
            <v>4.9800000000000004</v>
          </cell>
        </row>
        <row r="130">
          <cell r="D130" t="str">
            <v>CFPVC1K16P</v>
          </cell>
          <cell r="E130">
            <v>7.61</v>
          </cell>
        </row>
        <row r="131">
          <cell r="D131" t="str">
            <v>CFPVC1K25P</v>
          </cell>
          <cell r="E131">
            <v>12.19</v>
          </cell>
        </row>
        <row r="132">
          <cell r="D132" t="str">
            <v>CFPVC1K35P</v>
          </cell>
          <cell r="E132">
            <v>16.440000000000001</v>
          </cell>
        </row>
        <row r="133">
          <cell r="D133" t="str">
            <v>CFPVC1K50P</v>
          </cell>
          <cell r="E133">
            <v>23.1</v>
          </cell>
        </row>
        <row r="134">
          <cell r="D134" t="str">
            <v>CFPVC1K70P</v>
          </cell>
          <cell r="E134">
            <v>32.479999999999997</v>
          </cell>
        </row>
        <row r="135">
          <cell r="D135" t="str">
            <v>CFPVC1K95P</v>
          </cell>
          <cell r="E135">
            <v>43.13</v>
          </cell>
        </row>
        <row r="136">
          <cell r="D136" t="str">
            <v>CFPVC1K120P</v>
          </cell>
          <cell r="E136">
            <v>56.38</v>
          </cell>
        </row>
        <row r="137">
          <cell r="D137" t="str">
            <v>CFPVC1K150P</v>
          </cell>
          <cell r="E137">
            <v>70.180000000000007</v>
          </cell>
        </row>
        <row r="138">
          <cell r="D138" t="str">
            <v>CFPVC1K185P</v>
          </cell>
          <cell r="E138">
            <v>84.23</v>
          </cell>
        </row>
        <row r="139">
          <cell r="D139" t="str">
            <v>CFPVC1K240P</v>
          </cell>
          <cell r="E139">
            <v>111.01</v>
          </cell>
        </row>
        <row r="142">
          <cell r="D142" t="str">
            <v>CFEPR1K1P</v>
          </cell>
          <cell r="E142">
            <v>0.43</v>
          </cell>
        </row>
        <row r="143">
          <cell r="D143" t="str">
            <v>CFEPR1K1,5P</v>
          </cell>
          <cell r="E143">
            <v>0.56999999999999995</v>
          </cell>
        </row>
        <row r="144">
          <cell r="D144" t="str">
            <v>CFEPR1K2,5P</v>
          </cell>
          <cell r="E144">
            <v>1.28</v>
          </cell>
        </row>
        <row r="145">
          <cell r="D145" t="str">
            <v>CFEPR1K4P</v>
          </cell>
          <cell r="E145">
            <v>1.85</v>
          </cell>
        </row>
        <row r="146">
          <cell r="D146" t="str">
            <v>CFEPR1K6P</v>
          </cell>
          <cell r="E146">
            <v>2.6</v>
          </cell>
        </row>
        <row r="147">
          <cell r="D147" t="str">
            <v>CFEPR1K10P</v>
          </cell>
          <cell r="E147">
            <v>4.2</v>
          </cell>
        </row>
        <row r="148">
          <cell r="D148" t="str">
            <v>CFEPR1K16P</v>
          </cell>
          <cell r="E148">
            <v>6.4</v>
          </cell>
        </row>
        <row r="149">
          <cell r="D149" t="str">
            <v>CFEPR1K25P</v>
          </cell>
          <cell r="E149">
            <v>10.25</v>
          </cell>
        </row>
        <row r="150">
          <cell r="D150" t="str">
            <v>CFEPR1K35P</v>
          </cell>
          <cell r="E150">
            <v>13.9</v>
          </cell>
        </row>
        <row r="151">
          <cell r="D151" t="str">
            <v>CFEPR1K50P</v>
          </cell>
          <cell r="E151">
            <v>19.41</v>
          </cell>
        </row>
        <row r="152">
          <cell r="D152" t="str">
            <v>CFEPR1K70P</v>
          </cell>
          <cell r="E152">
            <v>27.5</v>
          </cell>
        </row>
        <row r="153">
          <cell r="D153" t="str">
            <v>CFEPR1K95P</v>
          </cell>
          <cell r="E153">
            <v>36.299999999999997</v>
          </cell>
        </row>
        <row r="154">
          <cell r="D154" t="str">
            <v>CFEPR1K120P</v>
          </cell>
          <cell r="E154">
            <v>47.4</v>
          </cell>
        </row>
        <row r="155">
          <cell r="D155" t="str">
            <v>CFEPR1K150P</v>
          </cell>
          <cell r="E155">
            <v>58.96</v>
          </cell>
        </row>
        <row r="156">
          <cell r="D156" t="str">
            <v>CFEPR1K185P</v>
          </cell>
          <cell r="E156">
            <v>70.709999999999994</v>
          </cell>
        </row>
        <row r="157">
          <cell r="D157" t="str">
            <v>CFEPR1K240P</v>
          </cell>
          <cell r="E157">
            <v>93.26</v>
          </cell>
        </row>
        <row r="160">
          <cell r="D160" t="str">
            <v>CTEPR1K2,5P</v>
          </cell>
          <cell r="E160">
            <v>4.32</v>
          </cell>
        </row>
        <row r="161">
          <cell r="D161" t="str">
            <v>CTEPR1K4P</v>
          </cell>
          <cell r="E161">
            <v>6.71</v>
          </cell>
        </row>
        <row r="162">
          <cell r="D162" t="str">
            <v>CTEPR1K6P</v>
          </cell>
          <cell r="E162">
            <v>9.42</v>
          </cell>
        </row>
        <row r="163">
          <cell r="D163" t="str">
            <v>CTEPR1K10P</v>
          </cell>
          <cell r="E163">
            <v>15.8</v>
          </cell>
        </row>
        <row r="164">
          <cell r="D164" t="str">
            <v>CTEPR1K16P</v>
          </cell>
          <cell r="E164">
            <v>24.77</v>
          </cell>
        </row>
        <row r="165">
          <cell r="D165" t="str">
            <v>CTEPR1K25P</v>
          </cell>
          <cell r="E165">
            <v>36.82</v>
          </cell>
        </row>
        <row r="166">
          <cell r="D166" t="str">
            <v>CTEPR1K50P</v>
          </cell>
          <cell r="E166">
            <v>64.849999999999994</v>
          </cell>
        </row>
        <row r="168">
          <cell r="D168" t="str">
            <v>CTTEPR1K2,5P</v>
          </cell>
          <cell r="E168">
            <v>4.34</v>
          </cell>
        </row>
        <row r="169">
          <cell r="D169" t="str">
            <v>CTTEPR1K4P</v>
          </cell>
          <cell r="E169">
            <v>8.6300000000000008</v>
          </cell>
        </row>
        <row r="170">
          <cell r="D170" t="str">
            <v>CTTEPR1K6P</v>
          </cell>
          <cell r="E170">
            <v>12.16</v>
          </cell>
        </row>
        <row r="171">
          <cell r="D171" t="str">
            <v>CTTEPR1K10P</v>
          </cell>
          <cell r="E171">
            <v>20.7</v>
          </cell>
        </row>
        <row r="172">
          <cell r="D172" t="str">
            <v>CTTEPR1K16P</v>
          </cell>
          <cell r="E172">
            <v>32.590000000000003</v>
          </cell>
        </row>
        <row r="173">
          <cell r="D173" t="str">
            <v>CTTEPR1K25P</v>
          </cell>
          <cell r="E173">
            <v>49.93</v>
          </cell>
        </row>
        <row r="174">
          <cell r="D174" t="str">
            <v>CTTEPR1K50P</v>
          </cell>
          <cell r="E174">
            <v>77.91</v>
          </cell>
        </row>
        <row r="176">
          <cell r="D176" t="str">
            <v>CPPT1P</v>
          </cell>
          <cell r="E176">
            <v>1.78</v>
          </cell>
        </row>
        <row r="177">
          <cell r="D177" t="str">
            <v>CPPT1,5P</v>
          </cell>
          <cell r="E177">
            <v>2.77</v>
          </cell>
        </row>
        <row r="178">
          <cell r="D178" t="str">
            <v>CPPT2,5P</v>
          </cell>
          <cell r="E178">
            <v>5.27</v>
          </cell>
        </row>
        <row r="179">
          <cell r="D179" t="str">
            <v>CPPT4P</v>
          </cell>
          <cell r="E179">
            <v>7.13</v>
          </cell>
        </row>
        <row r="180">
          <cell r="D180" t="str">
            <v>CPPT6P</v>
          </cell>
          <cell r="E180">
            <v>10.1</v>
          </cell>
        </row>
        <row r="181">
          <cell r="D181" t="str">
            <v>CPPT10P</v>
          </cell>
          <cell r="E181">
            <v>13</v>
          </cell>
        </row>
        <row r="182">
          <cell r="D182" t="str">
            <v>CPPT16P</v>
          </cell>
          <cell r="E182">
            <v>21</v>
          </cell>
        </row>
        <row r="184">
          <cell r="D184" t="str">
            <v>CPPTT1P</v>
          </cell>
        </row>
        <row r="185">
          <cell r="D185" t="str">
            <v>CPPTT1,5P</v>
          </cell>
          <cell r="E185">
            <v>3.16</v>
          </cell>
        </row>
        <row r="186">
          <cell r="D186" t="str">
            <v>CPPTT2,5P</v>
          </cell>
          <cell r="E186">
            <v>4.3499999999999996</v>
          </cell>
        </row>
        <row r="187">
          <cell r="D187" t="str">
            <v>CPPTT4P</v>
          </cell>
          <cell r="E187">
            <v>7.1</v>
          </cell>
        </row>
        <row r="188">
          <cell r="D188" t="str">
            <v>CPPTT6P</v>
          </cell>
          <cell r="E188">
            <v>10</v>
          </cell>
        </row>
        <row r="189">
          <cell r="D189" t="str">
            <v>CPPTT10P</v>
          </cell>
          <cell r="E189">
            <v>17</v>
          </cell>
        </row>
        <row r="190">
          <cell r="D190" t="str">
            <v>CPPTT16P</v>
          </cell>
          <cell r="E190">
            <v>26.8</v>
          </cell>
        </row>
        <row r="192">
          <cell r="D192" t="str">
            <v>TC1</v>
          </cell>
        </row>
        <row r="193">
          <cell r="D193" t="str">
            <v>TC1,5</v>
          </cell>
          <cell r="E193">
            <v>0.12</v>
          </cell>
        </row>
        <row r="194">
          <cell r="D194" t="str">
            <v>TC2,5</v>
          </cell>
          <cell r="E194">
            <v>0.12</v>
          </cell>
        </row>
        <row r="195">
          <cell r="D195" t="str">
            <v>TC4</v>
          </cell>
          <cell r="E195">
            <v>0.22</v>
          </cell>
        </row>
        <row r="196">
          <cell r="D196" t="str">
            <v>TC6</v>
          </cell>
          <cell r="E196">
            <v>0.22</v>
          </cell>
        </row>
        <row r="197">
          <cell r="D197" t="str">
            <v>TC10</v>
          </cell>
          <cell r="E197">
            <v>0.5</v>
          </cell>
        </row>
        <row r="198">
          <cell r="D198" t="str">
            <v>TC16</v>
          </cell>
          <cell r="E198">
            <v>0.57999999999999996</v>
          </cell>
        </row>
        <row r="199">
          <cell r="D199" t="str">
            <v>TC25</v>
          </cell>
          <cell r="E199">
            <v>0.72</v>
          </cell>
        </row>
        <row r="200">
          <cell r="D200" t="str">
            <v>TC35</v>
          </cell>
          <cell r="E200">
            <v>1.02</v>
          </cell>
        </row>
        <row r="201">
          <cell r="D201" t="str">
            <v>TC50</v>
          </cell>
          <cell r="E201">
            <v>1.39</v>
          </cell>
        </row>
        <row r="202">
          <cell r="D202" t="str">
            <v>TC70</v>
          </cell>
          <cell r="E202">
            <v>1.97</v>
          </cell>
        </row>
        <row r="203">
          <cell r="D203" t="str">
            <v>TC95</v>
          </cell>
          <cell r="E203">
            <v>2.6</v>
          </cell>
        </row>
        <row r="204">
          <cell r="D204" t="str">
            <v>TC120</v>
          </cell>
          <cell r="E204">
            <v>3.05</v>
          </cell>
        </row>
        <row r="205">
          <cell r="D205" t="str">
            <v>TC150</v>
          </cell>
          <cell r="E205">
            <v>3.6</v>
          </cell>
        </row>
        <row r="206">
          <cell r="D206" t="str">
            <v>TC185</v>
          </cell>
          <cell r="E206">
            <v>4.3</v>
          </cell>
        </row>
        <row r="207">
          <cell r="D207" t="str">
            <v>TC240</v>
          </cell>
          <cell r="E207">
            <v>8.8000000000000007</v>
          </cell>
        </row>
        <row r="209">
          <cell r="D209" t="str">
            <v>CB2x22</v>
          </cell>
          <cell r="E209">
            <v>1.63</v>
          </cell>
        </row>
        <row r="210">
          <cell r="D210" t="str">
            <v>CB3x18</v>
          </cell>
          <cell r="E210">
            <v>2.56</v>
          </cell>
        </row>
        <row r="211">
          <cell r="D211" t="str">
            <v>CB4x22</v>
          </cell>
          <cell r="E211">
            <v>2.2599999999999998</v>
          </cell>
        </row>
        <row r="216">
          <cell r="D216" t="str">
            <v>EGE1/2</v>
          </cell>
          <cell r="E216">
            <v>5.5</v>
          </cell>
        </row>
        <row r="217">
          <cell r="D217" t="str">
            <v>EGE3/4</v>
          </cell>
          <cell r="E217">
            <v>7.37</v>
          </cell>
        </row>
        <row r="218">
          <cell r="D218" t="str">
            <v>EGE1</v>
          </cell>
          <cell r="E218">
            <v>11.5</v>
          </cell>
        </row>
        <row r="219">
          <cell r="D219" t="str">
            <v>EGE11/4</v>
          </cell>
          <cell r="E219">
            <v>17.2</v>
          </cell>
        </row>
        <row r="220">
          <cell r="D220" t="str">
            <v>EGE11/2</v>
          </cell>
          <cell r="E220">
            <v>19.2</v>
          </cell>
        </row>
        <row r="221">
          <cell r="D221" t="str">
            <v>EGE2</v>
          </cell>
          <cell r="E221">
            <v>26.8</v>
          </cell>
        </row>
        <row r="222">
          <cell r="D222" t="str">
            <v>EGE21/2</v>
          </cell>
          <cell r="E222">
            <v>48.33</v>
          </cell>
        </row>
        <row r="223">
          <cell r="D223" t="str">
            <v>EGE3</v>
          </cell>
          <cell r="E223">
            <v>58.71</v>
          </cell>
        </row>
        <row r="224">
          <cell r="D224" t="str">
            <v>EGE4</v>
          </cell>
          <cell r="E224">
            <v>89</v>
          </cell>
        </row>
        <row r="226">
          <cell r="D226" t="str">
            <v>EGF1/2</v>
          </cell>
          <cell r="E226">
            <v>12.3</v>
          </cell>
        </row>
        <row r="227">
          <cell r="D227" t="str">
            <v>EGF3/4</v>
          </cell>
          <cell r="E227">
            <v>13.9</v>
          </cell>
        </row>
        <row r="228">
          <cell r="D228" t="str">
            <v>EGF1</v>
          </cell>
          <cell r="E228">
            <v>17</v>
          </cell>
        </row>
        <row r="229">
          <cell r="D229" t="str">
            <v>EGF11/4</v>
          </cell>
          <cell r="E229">
            <v>23</v>
          </cell>
        </row>
        <row r="230">
          <cell r="D230" t="str">
            <v>EGF11/2</v>
          </cell>
          <cell r="E230">
            <v>27</v>
          </cell>
        </row>
        <row r="231">
          <cell r="D231" t="str">
            <v>EGF2</v>
          </cell>
          <cell r="E231">
            <v>43.34</v>
          </cell>
        </row>
        <row r="232">
          <cell r="D232" t="str">
            <v>EGF21/2</v>
          </cell>
          <cell r="E232">
            <v>70.010000000000005</v>
          </cell>
        </row>
        <row r="233">
          <cell r="D233" t="str">
            <v>EGF4</v>
          </cell>
          <cell r="E233">
            <v>111.28</v>
          </cell>
        </row>
        <row r="235">
          <cell r="D235" t="str">
            <v>EGFP1/2</v>
          </cell>
          <cell r="E235">
            <v>12.94</v>
          </cell>
        </row>
        <row r="236">
          <cell r="D236" t="str">
            <v>EGFP3/4</v>
          </cell>
          <cell r="E236">
            <v>16.190000000000001</v>
          </cell>
        </row>
        <row r="237">
          <cell r="D237" t="str">
            <v>EGEP1</v>
          </cell>
          <cell r="E237">
            <v>22.89</v>
          </cell>
        </row>
        <row r="238">
          <cell r="D238" t="str">
            <v>EGEP11/2</v>
          </cell>
          <cell r="E238">
            <v>31.2</v>
          </cell>
        </row>
        <row r="239">
          <cell r="D239" t="str">
            <v>EGEM2</v>
          </cell>
          <cell r="E239">
            <v>39.520000000000003</v>
          </cell>
        </row>
        <row r="240">
          <cell r="D240" t="str">
            <v>EGEM3</v>
          </cell>
          <cell r="E240">
            <v>73.06</v>
          </cell>
        </row>
        <row r="241">
          <cell r="D241" t="str">
            <v>EGEP3</v>
          </cell>
          <cell r="E241">
            <v>111.44</v>
          </cell>
        </row>
        <row r="242">
          <cell r="D242" t="str">
            <v>EGEM4</v>
          </cell>
          <cell r="E242">
            <v>121</v>
          </cell>
        </row>
        <row r="243">
          <cell r="D243" t="str">
            <v>EGEP4</v>
          </cell>
          <cell r="E243">
            <v>148.81</v>
          </cell>
        </row>
        <row r="245">
          <cell r="D245" t="str">
            <v>LGE1/2</v>
          </cell>
          <cell r="E245">
            <v>0.42</v>
          </cell>
        </row>
        <row r="246">
          <cell r="D246" t="str">
            <v>LGE3/4</v>
          </cell>
          <cell r="E246">
            <v>0.45</v>
          </cell>
        </row>
        <row r="247">
          <cell r="D247" t="str">
            <v>LGE1</v>
          </cell>
          <cell r="E247">
            <v>0.56000000000000005</v>
          </cell>
        </row>
        <row r="248">
          <cell r="D248" t="str">
            <v>LGE11/4</v>
          </cell>
          <cell r="E248">
            <v>0.7</v>
          </cell>
        </row>
        <row r="249">
          <cell r="D249" t="str">
            <v>LGE1/2</v>
          </cell>
          <cell r="E249">
            <v>0.98</v>
          </cell>
        </row>
        <row r="250">
          <cell r="D250" t="str">
            <v>LGE2</v>
          </cell>
          <cell r="E250">
            <v>1.7</v>
          </cell>
        </row>
        <row r="251">
          <cell r="D251" t="str">
            <v>LGE3</v>
          </cell>
          <cell r="E251">
            <v>3.5</v>
          </cell>
        </row>
        <row r="252">
          <cell r="D252" t="str">
            <v>LGE4</v>
          </cell>
          <cell r="E252">
            <v>6.3</v>
          </cell>
        </row>
        <row r="254">
          <cell r="D254" t="str">
            <v>CGE1/2</v>
          </cell>
          <cell r="E254">
            <v>1</v>
          </cell>
        </row>
        <row r="255">
          <cell r="D255" t="str">
            <v>CGE3/4</v>
          </cell>
          <cell r="E255">
            <v>1.1000000000000001</v>
          </cell>
        </row>
        <row r="256">
          <cell r="D256" t="str">
            <v>CGE1</v>
          </cell>
          <cell r="E256">
            <v>1.4</v>
          </cell>
        </row>
        <row r="257">
          <cell r="D257" t="str">
            <v>CGE11/4</v>
          </cell>
          <cell r="E257">
            <v>1.63</v>
          </cell>
        </row>
        <row r="258">
          <cell r="D258" t="str">
            <v>CGE1/2</v>
          </cell>
          <cell r="E258">
            <v>4</v>
          </cell>
        </row>
        <row r="259">
          <cell r="D259" t="str">
            <v>CGE2</v>
          </cell>
          <cell r="E259">
            <v>6.95</v>
          </cell>
        </row>
        <row r="260">
          <cell r="D260" t="str">
            <v>CGE3</v>
          </cell>
          <cell r="E260">
            <v>23.7</v>
          </cell>
        </row>
        <row r="261">
          <cell r="D261" t="str">
            <v>CGE4</v>
          </cell>
          <cell r="E261">
            <v>39.5</v>
          </cell>
        </row>
        <row r="263">
          <cell r="D263" t="str">
            <v>CGF1/2</v>
          </cell>
          <cell r="E263">
            <v>1.0900000000000001</v>
          </cell>
        </row>
        <row r="264">
          <cell r="D264" t="str">
            <v>CGF3/4</v>
          </cell>
          <cell r="E264">
            <v>1.1200000000000001</v>
          </cell>
        </row>
        <row r="265">
          <cell r="D265" t="str">
            <v>CGF1</v>
          </cell>
          <cell r="E265">
            <v>1.59</v>
          </cell>
        </row>
        <row r="266">
          <cell r="D266" t="str">
            <v>CGF1/4</v>
          </cell>
          <cell r="E266">
            <v>4.7</v>
          </cell>
        </row>
        <row r="267">
          <cell r="D267" t="str">
            <v>CGF1/2</v>
          </cell>
          <cell r="E267">
            <v>5.3</v>
          </cell>
        </row>
        <row r="268">
          <cell r="D268" t="str">
            <v>CGF21/2</v>
          </cell>
          <cell r="E268">
            <v>17.100000000000001</v>
          </cell>
        </row>
        <row r="269">
          <cell r="D269" t="str">
            <v>CGF3</v>
          </cell>
          <cell r="E269">
            <v>32</v>
          </cell>
        </row>
        <row r="270">
          <cell r="D270" t="str">
            <v>CGF4</v>
          </cell>
          <cell r="E270">
            <v>53</v>
          </cell>
        </row>
        <row r="272">
          <cell r="D272" t="str">
            <v>CGFP1</v>
          </cell>
          <cell r="E272">
            <v>2.1</v>
          </cell>
        </row>
        <row r="273">
          <cell r="D273" t="str">
            <v>CGFP2</v>
          </cell>
          <cell r="E273">
            <v>9.5</v>
          </cell>
        </row>
        <row r="275">
          <cell r="D275" t="str">
            <v>CGFM3/4</v>
          </cell>
          <cell r="E275">
            <v>13.9</v>
          </cell>
        </row>
        <row r="276">
          <cell r="D276" t="str">
            <v>CGFM1</v>
          </cell>
          <cell r="E276">
            <v>17.899999999999999</v>
          </cell>
        </row>
        <row r="277">
          <cell r="D277" t="str">
            <v>CGFM2</v>
          </cell>
          <cell r="E277">
            <v>9</v>
          </cell>
        </row>
        <row r="278">
          <cell r="D278" t="str">
            <v>CGFM3/4</v>
          </cell>
          <cell r="E278">
            <v>24.46</v>
          </cell>
        </row>
        <row r="280">
          <cell r="D280" t="str">
            <v>EPVCR1/2</v>
          </cell>
          <cell r="E280">
            <v>2.85</v>
          </cell>
        </row>
        <row r="281">
          <cell r="D281" t="str">
            <v>EPVCR3/4</v>
          </cell>
          <cell r="E281">
            <v>4.8</v>
          </cell>
        </row>
        <row r="282">
          <cell r="D282" t="str">
            <v>EPVCR1</v>
          </cell>
          <cell r="E282">
            <v>7.1</v>
          </cell>
        </row>
        <row r="283">
          <cell r="D283" t="str">
            <v>EPVCR11/4</v>
          </cell>
          <cell r="E283">
            <v>7.8</v>
          </cell>
        </row>
        <row r="284">
          <cell r="D284" t="str">
            <v>EPVCR11/2</v>
          </cell>
          <cell r="E284">
            <v>9.9</v>
          </cell>
        </row>
        <row r="285">
          <cell r="D285" t="str">
            <v>EPVCR2</v>
          </cell>
          <cell r="E285">
            <v>13.37</v>
          </cell>
        </row>
        <row r="286">
          <cell r="D286" t="str">
            <v>EPVCR3</v>
          </cell>
          <cell r="E286">
            <v>33</v>
          </cell>
        </row>
        <row r="287">
          <cell r="D287" t="str">
            <v>EPVCR4</v>
          </cell>
          <cell r="E287">
            <v>52</v>
          </cell>
        </row>
        <row r="289">
          <cell r="D289" t="str">
            <v>LPVCR1/2</v>
          </cell>
          <cell r="E289">
            <v>0.26</v>
          </cell>
        </row>
        <row r="290">
          <cell r="D290" t="str">
            <v>LPVCR3/4</v>
          </cell>
          <cell r="E290">
            <v>0.41</v>
          </cell>
        </row>
        <row r="291">
          <cell r="D291" t="str">
            <v>LPVCR1</v>
          </cell>
          <cell r="E291">
            <v>0.55000000000000004</v>
          </cell>
        </row>
        <row r="292">
          <cell r="D292" t="str">
            <v>LPVCR11/4</v>
          </cell>
          <cell r="E292">
            <v>0.87</v>
          </cell>
        </row>
        <row r="293">
          <cell r="D293" t="str">
            <v>LPVCR11/2</v>
          </cell>
          <cell r="E293">
            <v>1.1000000000000001</v>
          </cell>
        </row>
        <row r="294">
          <cell r="D294" t="str">
            <v>LPVCR2</v>
          </cell>
          <cell r="E294">
            <v>1.75</v>
          </cell>
        </row>
        <row r="295">
          <cell r="D295" t="str">
            <v>LPVCR3</v>
          </cell>
          <cell r="E295">
            <v>5.9</v>
          </cell>
        </row>
        <row r="296">
          <cell r="D296" t="str">
            <v>LPVCR4</v>
          </cell>
          <cell r="E296">
            <v>11.6</v>
          </cell>
        </row>
        <row r="298">
          <cell r="D298" t="str">
            <v>CPVCR1/2</v>
          </cell>
          <cell r="E298">
            <v>0.66</v>
          </cell>
        </row>
        <row r="299">
          <cell r="D299" t="str">
            <v>CPVCR3/4</v>
          </cell>
          <cell r="E299">
            <v>0.74</v>
          </cell>
        </row>
        <row r="300">
          <cell r="D300" t="str">
            <v>CPVCR1</v>
          </cell>
          <cell r="E300">
            <v>1.1080000000000001</v>
          </cell>
        </row>
        <row r="301">
          <cell r="D301" t="str">
            <v>CPVCR11/4</v>
          </cell>
          <cell r="E301">
            <v>1.6</v>
          </cell>
        </row>
        <row r="302">
          <cell r="D302" t="str">
            <v>CPVCR11/2</v>
          </cell>
          <cell r="E302">
            <v>1.83</v>
          </cell>
        </row>
        <row r="303">
          <cell r="D303" t="str">
            <v>CPVCR2</v>
          </cell>
          <cell r="E303">
            <v>3</v>
          </cell>
        </row>
        <row r="304">
          <cell r="D304" t="str">
            <v>CPVCR3</v>
          </cell>
          <cell r="E304">
            <v>8.6</v>
          </cell>
        </row>
        <row r="305">
          <cell r="D305" t="str">
            <v>CPVCR4</v>
          </cell>
          <cell r="E305">
            <v>15.5</v>
          </cell>
        </row>
        <row r="307">
          <cell r="D307" t="str">
            <v>EFC1/2</v>
          </cell>
          <cell r="E307">
            <v>1.1200000000000001</v>
          </cell>
        </row>
        <row r="308">
          <cell r="D308" t="str">
            <v>EFC3/4</v>
          </cell>
          <cell r="E308">
            <v>1.3</v>
          </cell>
        </row>
        <row r="309">
          <cell r="D309" t="str">
            <v>EFC1</v>
          </cell>
          <cell r="E309">
            <v>1.87</v>
          </cell>
        </row>
        <row r="310">
          <cell r="D310" t="str">
            <v>EFC11/4</v>
          </cell>
          <cell r="E310">
            <v>3.03</v>
          </cell>
        </row>
        <row r="311">
          <cell r="D311" t="str">
            <v>EFC11/2</v>
          </cell>
          <cell r="E311">
            <v>3.21</v>
          </cell>
        </row>
        <row r="312">
          <cell r="D312" t="str">
            <v>EFC2</v>
          </cell>
          <cell r="E312">
            <v>4.7300000000000004</v>
          </cell>
        </row>
        <row r="314">
          <cell r="D314" t="str">
            <v>PAD1/2</v>
          </cell>
          <cell r="E314">
            <v>38</v>
          </cell>
        </row>
        <row r="315">
          <cell r="D315" t="str">
            <v>PAD3/4</v>
          </cell>
          <cell r="E315">
            <v>51.5</v>
          </cell>
        </row>
        <row r="316">
          <cell r="D316" t="str">
            <v>PAD1</v>
          </cell>
          <cell r="E316">
            <v>73.5</v>
          </cell>
        </row>
        <row r="317">
          <cell r="D317" t="str">
            <v>PAD11/4</v>
          </cell>
          <cell r="E317">
            <v>85</v>
          </cell>
        </row>
        <row r="318">
          <cell r="D318" t="str">
            <v>PAD11/2</v>
          </cell>
          <cell r="E318">
            <v>148</v>
          </cell>
        </row>
        <row r="319">
          <cell r="D319" t="str">
            <v>PAD2</v>
          </cell>
          <cell r="E319">
            <v>170</v>
          </cell>
        </row>
        <row r="320">
          <cell r="D320" t="str">
            <v>PAD3</v>
          </cell>
          <cell r="E320">
            <v>144</v>
          </cell>
        </row>
        <row r="321">
          <cell r="D321" t="str">
            <v>PAD4</v>
          </cell>
          <cell r="E321">
            <v>187</v>
          </cell>
        </row>
        <row r="323">
          <cell r="D323" t="str">
            <v>STCC1/2</v>
          </cell>
          <cell r="E323">
            <v>2.38</v>
          </cell>
        </row>
        <row r="324">
          <cell r="D324" t="str">
            <v>STCC3/4</v>
          </cell>
          <cell r="E324">
            <v>3.34</v>
          </cell>
        </row>
        <row r="325">
          <cell r="D325" t="str">
            <v>STCC1</v>
          </cell>
          <cell r="E325">
            <v>4.33</v>
          </cell>
        </row>
        <row r="326">
          <cell r="D326" t="str">
            <v>STCC11/4</v>
          </cell>
          <cell r="E326">
            <v>6.86</v>
          </cell>
        </row>
        <row r="327">
          <cell r="D327" t="str">
            <v>STCC11/2</v>
          </cell>
          <cell r="E327">
            <v>8.2100000000000009</v>
          </cell>
        </row>
        <row r="328">
          <cell r="D328" t="str">
            <v>STCC2</v>
          </cell>
          <cell r="E328">
            <v>10.98</v>
          </cell>
        </row>
        <row r="329">
          <cell r="D329" t="str">
            <v>STCC21/2</v>
          </cell>
          <cell r="E329">
            <v>17.37</v>
          </cell>
        </row>
        <row r="330">
          <cell r="D330" t="str">
            <v>STCC3</v>
          </cell>
          <cell r="E330">
            <v>22.8</v>
          </cell>
        </row>
        <row r="331">
          <cell r="D331" t="str">
            <v>STCC4</v>
          </cell>
          <cell r="E331">
            <v>30</v>
          </cell>
        </row>
        <row r="333">
          <cell r="D333" t="str">
            <v>STSC1/2</v>
          </cell>
          <cell r="E333">
            <v>1.85</v>
          </cell>
        </row>
        <row r="334">
          <cell r="D334" t="str">
            <v>STSC3/4</v>
          </cell>
          <cell r="E334">
            <v>2.85</v>
          </cell>
        </row>
        <row r="335">
          <cell r="D335" t="str">
            <v>STSC1</v>
          </cell>
          <cell r="E335">
            <v>3.68</v>
          </cell>
        </row>
        <row r="336">
          <cell r="D336" t="str">
            <v>STSC11/4</v>
          </cell>
        </row>
        <row r="337">
          <cell r="D337" t="str">
            <v>STSC11/2</v>
          </cell>
        </row>
        <row r="338">
          <cell r="D338" t="str">
            <v>STSC2</v>
          </cell>
          <cell r="E338">
            <v>8.1999999999999993</v>
          </cell>
        </row>
        <row r="339">
          <cell r="D339" t="str">
            <v>STSC21/2</v>
          </cell>
        </row>
        <row r="340">
          <cell r="D340" t="str">
            <v>STSC3</v>
          </cell>
          <cell r="E340">
            <v>19</v>
          </cell>
        </row>
        <row r="341">
          <cell r="D341" t="str">
            <v>STSC4</v>
          </cell>
        </row>
        <row r="343">
          <cell r="D343" t="str">
            <v>UCCV1/2</v>
          </cell>
          <cell r="E343">
            <v>1.42</v>
          </cell>
        </row>
        <row r="344">
          <cell r="D344" t="str">
            <v>UCCV3/4</v>
          </cell>
          <cell r="E344">
            <v>1.92</v>
          </cell>
        </row>
        <row r="345">
          <cell r="D345" t="str">
            <v>UCCV1</v>
          </cell>
          <cell r="E345">
            <v>1.9</v>
          </cell>
        </row>
        <row r="346">
          <cell r="D346" t="str">
            <v>UCCV11/4</v>
          </cell>
          <cell r="E346">
            <v>3.6</v>
          </cell>
        </row>
        <row r="347">
          <cell r="D347" t="str">
            <v>UCCV11/2</v>
          </cell>
          <cell r="E347">
            <v>4.76</v>
          </cell>
        </row>
        <row r="348">
          <cell r="D348" t="str">
            <v>UCCV2</v>
          </cell>
          <cell r="E348">
            <v>7.2</v>
          </cell>
        </row>
        <row r="349">
          <cell r="D349" t="str">
            <v>UCCV21/2</v>
          </cell>
          <cell r="E349">
            <v>10.23</v>
          </cell>
        </row>
        <row r="350">
          <cell r="D350" t="str">
            <v>UCCV3</v>
          </cell>
          <cell r="E350">
            <v>10.82</v>
          </cell>
        </row>
        <row r="351">
          <cell r="D351" t="str">
            <v>UCCV4</v>
          </cell>
          <cell r="E351">
            <v>19.600000000000001</v>
          </cell>
        </row>
        <row r="353">
          <cell r="D353" t="str">
            <v>URCV1/2</v>
          </cell>
          <cell r="E353">
            <v>1.3</v>
          </cell>
        </row>
        <row r="354">
          <cell r="D354" t="str">
            <v>URCV3/4</v>
          </cell>
          <cell r="E354">
            <v>1.62</v>
          </cell>
        </row>
        <row r="355">
          <cell r="D355" t="str">
            <v>URCV1</v>
          </cell>
          <cell r="E355">
            <v>2.23</v>
          </cell>
        </row>
        <row r="356">
          <cell r="D356" t="str">
            <v>URCV11/4</v>
          </cell>
          <cell r="E356">
            <v>3.6</v>
          </cell>
        </row>
        <row r="357">
          <cell r="D357" t="str">
            <v>URCV11/2</v>
          </cell>
          <cell r="E357">
            <v>6</v>
          </cell>
        </row>
        <row r="358">
          <cell r="D358" t="str">
            <v>URCV2</v>
          </cell>
          <cell r="E358">
            <v>8.5</v>
          </cell>
        </row>
        <row r="359">
          <cell r="D359" t="str">
            <v>URCV21/2</v>
          </cell>
          <cell r="E359">
            <v>11.54</v>
          </cell>
        </row>
        <row r="360">
          <cell r="D360" t="str">
            <v>URCV3</v>
          </cell>
          <cell r="E360">
            <v>15.42</v>
          </cell>
        </row>
        <row r="361">
          <cell r="D361" t="str">
            <v>URCV4</v>
          </cell>
          <cell r="E361">
            <v>24</v>
          </cell>
        </row>
        <row r="363">
          <cell r="D363" t="str">
            <v>UCCV1/2</v>
          </cell>
          <cell r="E363">
            <v>2.5</v>
          </cell>
        </row>
        <row r="364">
          <cell r="D364" t="str">
            <v>UCCV3/4</v>
          </cell>
          <cell r="E364">
            <v>3.8</v>
          </cell>
        </row>
        <row r="365">
          <cell r="D365" t="str">
            <v>UCCV1</v>
          </cell>
          <cell r="E365">
            <v>1.62</v>
          </cell>
        </row>
        <row r="366">
          <cell r="D366" t="str">
            <v>UCCV11/4</v>
          </cell>
          <cell r="E366">
            <v>3.19</v>
          </cell>
        </row>
        <row r="367">
          <cell r="D367" t="str">
            <v>UCCV11/2</v>
          </cell>
          <cell r="E367">
            <v>7.73</v>
          </cell>
        </row>
        <row r="368">
          <cell r="D368" t="str">
            <v>UCCV2</v>
          </cell>
          <cell r="E368">
            <v>5.16</v>
          </cell>
        </row>
        <row r="369">
          <cell r="D369" t="str">
            <v>UCCV21/2</v>
          </cell>
          <cell r="E369">
            <v>9.61</v>
          </cell>
        </row>
        <row r="370">
          <cell r="D370" t="str">
            <v>UCU21/2</v>
          </cell>
          <cell r="E370">
            <v>43</v>
          </cell>
        </row>
        <row r="371">
          <cell r="D371" t="str">
            <v>UCU21/3</v>
          </cell>
          <cell r="E371">
            <v>61</v>
          </cell>
        </row>
        <row r="373">
          <cell r="D373" t="str">
            <v>CMZG1/2</v>
          </cell>
          <cell r="E373">
            <v>2.72</v>
          </cell>
        </row>
        <row r="374">
          <cell r="D374" t="str">
            <v>CMZG3/4</v>
          </cell>
          <cell r="E374">
            <v>3.55</v>
          </cell>
        </row>
        <row r="375">
          <cell r="D375" t="str">
            <v>CMZG1</v>
          </cell>
          <cell r="E375">
            <v>6.98</v>
          </cell>
        </row>
        <row r="376">
          <cell r="D376" t="str">
            <v>CMZG11/4</v>
          </cell>
          <cell r="E376">
            <v>14.8</v>
          </cell>
        </row>
        <row r="377">
          <cell r="D377" t="str">
            <v>CMZG11/2</v>
          </cell>
          <cell r="E377">
            <v>18</v>
          </cell>
        </row>
        <row r="378">
          <cell r="D378" t="str">
            <v>CMZG2</v>
          </cell>
          <cell r="E378">
            <v>23.5</v>
          </cell>
        </row>
        <row r="379">
          <cell r="D379" t="str">
            <v>CMZG21/2</v>
          </cell>
          <cell r="E379">
            <v>38.26</v>
          </cell>
        </row>
        <row r="380">
          <cell r="D380" t="str">
            <v>CMZG3</v>
          </cell>
          <cell r="E380">
            <v>45</v>
          </cell>
        </row>
        <row r="381">
          <cell r="D381" t="str">
            <v>CMZG4</v>
          </cell>
          <cell r="E381">
            <v>62.7</v>
          </cell>
        </row>
        <row r="383">
          <cell r="D383" t="str">
            <v>CMZ1/2</v>
          </cell>
          <cell r="E383">
            <v>2.4</v>
          </cell>
        </row>
        <row r="384">
          <cell r="D384" t="str">
            <v>CMZ3/4</v>
          </cell>
          <cell r="E384">
            <v>3</v>
          </cell>
        </row>
        <row r="385">
          <cell r="D385" t="str">
            <v>CMZ1</v>
          </cell>
          <cell r="E385">
            <v>5.3</v>
          </cell>
        </row>
        <row r="386">
          <cell r="D386" t="str">
            <v>CMZ11/4</v>
          </cell>
          <cell r="E386">
            <v>12.9</v>
          </cell>
        </row>
        <row r="387">
          <cell r="D387" t="str">
            <v>CMZ11/2</v>
          </cell>
          <cell r="E387">
            <v>14.15</v>
          </cell>
        </row>
        <row r="388">
          <cell r="D388" t="str">
            <v>CMZ2</v>
          </cell>
          <cell r="E388">
            <v>19.5</v>
          </cell>
        </row>
        <row r="389">
          <cell r="D389" t="str">
            <v>CMZ21/2</v>
          </cell>
          <cell r="E389">
            <v>36</v>
          </cell>
        </row>
        <row r="390">
          <cell r="D390" t="str">
            <v>CMZ3</v>
          </cell>
          <cell r="E390">
            <v>42</v>
          </cell>
        </row>
        <row r="391">
          <cell r="D391" t="str">
            <v>CMZ4</v>
          </cell>
          <cell r="E391">
            <v>60</v>
          </cell>
        </row>
        <row r="393">
          <cell r="D393" t="str">
            <v>CMRA1/2</v>
          </cell>
          <cell r="E393">
            <v>7.74</v>
          </cell>
        </row>
        <row r="394">
          <cell r="D394" t="str">
            <v>CMRA3/4</v>
          </cell>
          <cell r="E394">
            <v>8.35</v>
          </cell>
        </row>
        <row r="395">
          <cell r="D395" t="str">
            <v>CMRA1</v>
          </cell>
          <cell r="E395">
            <v>10.71</v>
          </cell>
        </row>
        <row r="396">
          <cell r="D396" t="str">
            <v>CMRA11/4</v>
          </cell>
          <cell r="E396">
            <v>27.86</v>
          </cell>
        </row>
        <row r="397">
          <cell r="D397" t="str">
            <v>CMRA11/2</v>
          </cell>
          <cell r="E397">
            <v>29.99</v>
          </cell>
        </row>
        <row r="398">
          <cell r="D398" t="str">
            <v>CMRA2</v>
          </cell>
          <cell r="E398">
            <v>33.020000000000003</v>
          </cell>
        </row>
        <row r="399">
          <cell r="D399" t="str">
            <v>CMRA21/2</v>
          </cell>
          <cell r="E399">
            <v>51.45</v>
          </cell>
        </row>
        <row r="400">
          <cell r="D400" t="str">
            <v>CMRA3</v>
          </cell>
          <cell r="E400">
            <v>56.87</v>
          </cell>
        </row>
        <row r="401">
          <cell r="D401" t="str">
            <v>CMRA4</v>
          </cell>
          <cell r="E401">
            <v>117.78</v>
          </cell>
        </row>
        <row r="403">
          <cell r="D403" t="str">
            <v>ADC1/2</v>
          </cell>
          <cell r="E403">
            <v>0.25</v>
          </cell>
        </row>
        <row r="404">
          <cell r="D404" t="str">
            <v>ADC3/4</v>
          </cell>
          <cell r="E404">
            <v>0.25</v>
          </cell>
        </row>
        <row r="405">
          <cell r="D405" t="str">
            <v>ADC1</v>
          </cell>
          <cell r="E405">
            <v>0.27</v>
          </cell>
        </row>
        <row r="406">
          <cell r="D406" t="str">
            <v>ADC11/4</v>
          </cell>
          <cell r="E406">
            <v>0.6</v>
          </cell>
        </row>
        <row r="407">
          <cell r="D407" t="str">
            <v>ADC11/2</v>
          </cell>
          <cell r="E407">
            <v>0.63</v>
          </cell>
        </row>
        <row r="408">
          <cell r="D408" t="str">
            <v>ADC21/2</v>
          </cell>
          <cell r="E408">
            <v>0.83</v>
          </cell>
        </row>
        <row r="409">
          <cell r="D409" t="str">
            <v>ADC2</v>
          </cell>
          <cell r="E409">
            <v>0.9</v>
          </cell>
        </row>
        <row r="410">
          <cell r="D410" t="str">
            <v>ADC3</v>
          </cell>
          <cell r="E410">
            <v>1.1499999999999999</v>
          </cell>
        </row>
        <row r="411">
          <cell r="D411" t="str">
            <v>ADC4</v>
          </cell>
          <cell r="E411">
            <v>1.35</v>
          </cell>
        </row>
        <row r="413">
          <cell r="D413" t="str">
            <v>BA1/2</v>
          </cell>
          <cell r="E413">
            <v>0.33</v>
          </cell>
        </row>
        <row r="414">
          <cell r="D414" t="str">
            <v>BA3/4</v>
          </cell>
          <cell r="E414">
            <v>0.35</v>
          </cell>
        </row>
        <row r="415">
          <cell r="D415" t="str">
            <v>BA1</v>
          </cell>
          <cell r="E415">
            <v>0.6</v>
          </cell>
        </row>
        <row r="416">
          <cell r="D416" t="str">
            <v>BA11/4</v>
          </cell>
          <cell r="E416">
            <v>1.5</v>
          </cell>
        </row>
        <row r="417">
          <cell r="D417" t="str">
            <v>BA11/2</v>
          </cell>
          <cell r="E417">
            <v>1.8</v>
          </cell>
        </row>
        <row r="418">
          <cell r="D418" t="str">
            <v>BA2</v>
          </cell>
          <cell r="E418">
            <v>2.1</v>
          </cell>
        </row>
        <row r="419">
          <cell r="D419" t="str">
            <v>BA21/2</v>
          </cell>
          <cell r="E419">
            <v>2.39</v>
          </cell>
        </row>
        <row r="420">
          <cell r="D420" t="str">
            <v>BA3</v>
          </cell>
          <cell r="E420">
            <v>3.63</v>
          </cell>
        </row>
        <row r="421">
          <cell r="D421" t="str">
            <v>BA4</v>
          </cell>
          <cell r="E421">
            <v>5.52</v>
          </cell>
        </row>
        <row r="425">
          <cell r="D425" t="str">
            <v>CT1/2</v>
          </cell>
          <cell r="E425">
            <v>6.54</v>
          </cell>
        </row>
        <row r="426">
          <cell r="D426" t="str">
            <v>CLL1/2</v>
          </cell>
          <cell r="E426">
            <v>5.0599999999999996</v>
          </cell>
        </row>
        <row r="427">
          <cell r="D427" t="str">
            <v>CE1</v>
          </cell>
          <cell r="E427">
            <v>6.39</v>
          </cell>
        </row>
        <row r="428">
          <cell r="D428" t="str">
            <v>CLL1</v>
          </cell>
          <cell r="E428">
            <v>6.9</v>
          </cell>
        </row>
        <row r="429">
          <cell r="D429" t="str">
            <v>CLR1</v>
          </cell>
          <cell r="E429">
            <v>6.9</v>
          </cell>
        </row>
        <row r="430">
          <cell r="D430" t="str">
            <v>CT1</v>
          </cell>
          <cell r="E430">
            <v>7.9</v>
          </cell>
        </row>
        <row r="431">
          <cell r="D431" t="str">
            <v>CX1</v>
          </cell>
          <cell r="E431">
            <v>8.1999999999999993</v>
          </cell>
        </row>
        <row r="432">
          <cell r="D432" t="str">
            <v>CLL11/4</v>
          </cell>
          <cell r="E432">
            <v>14.1</v>
          </cell>
        </row>
        <row r="433">
          <cell r="D433" t="str">
            <v>CLR11/4</v>
          </cell>
          <cell r="E433">
            <v>14.1</v>
          </cell>
        </row>
        <row r="434">
          <cell r="D434" t="str">
            <v>CT11/4</v>
          </cell>
          <cell r="E434">
            <v>15.35</v>
          </cell>
        </row>
        <row r="435">
          <cell r="D435" t="str">
            <v>CE11/4</v>
          </cell>
          <cell r="E435">
            <v>13.84</v>
          </cell>
        </row>
        <row r="436">
          <cell r="D436" t="str">
            <v>CX11/4</v>
          </cell>
          <cell r="E436">
            <v>17.100000000000001</v>
          </cell>
        </row>
        <row r="437">
          <cell r="D437" t="str">
            <v>CLL11/2</v>
          </cell>
          <cell r="E437">
            <v>15.45</v>
          </cell>
        </row>
        <row r="438">
          <cell r="D438" t="str">
            <v>CE3/4</v>
          </cell>
          <cell r="E438">
            <v>4.8</v>
          </cell>
        </row>
        <row r="439">
          <cell r="D439" t="str">
            <v>CLL3/4</v>
          </cell>
          <cell r="E439">
            <v>4.49</v>
          </cell>
        </row>
        <row r="440">
          <cell r="D440" t="str">
            <v>CLR3/4</v>
          </cell>
          <cell r="E440">
            <v>4.49</v>
          </cell>
        </row>
        <row r="441">
          <cell r="D441" t="str">
            <v>CT3/4</v>
          </cell>
          <cell r="E441">
            <v>4.9400000000000004</v>
          </cell>
        </row>
        <row r="442">
          <cell r="D442" t="str">
            <v>CX3/4</v>
          </cell>
          <cell r="E442">
            <v>5.94</v>
          </cell>
        </row>
        <row r="443">
          <cell r="D443" t="str">
            <v>CLL3</v>
          </cell>
          <cell r="E443">
            <v>21.14</v>
          </cell>
        </row>
        <row r="444">
          <cell r="D444" t="str">
            <v>CLL3</v>
          </cell>
          <cell r="E444">
            <v>22.96</v>
          </cell>
        </row>
        <row r="445">
          <cell r="D445" t="str">
            <v>CLL3</v>
          </cell>
          <cell r="E445">
            <v>48.72</v>
          </cell>
        </row>
        <row r="446">
          <cell r="D446" t="str">
            <v>CT3</v>
          </cell>
          <cell r="E446">
            <v>54.81</v>
          </cell>
        </row>
        <row r="447">
          <cell r="D447" t="str">
            <v>CLL4</v>
          </cell>
          <cell r="E447">
            <v>91.37</v>
          </cell>
        </row>
        <row r="448">
          <cell r="D448" t="str">
            <v>CSTE1/2</v>
          </cell>
          <cell r="E448">
            <v>5.0999999999999996</v>
          </cell>
        </row>
        <row r="450">
          <cell r="D450" t="str">
            <v>CSTC1/2</v>
          </cell>
          <cell r="E450">
            <v>4.0999999999999996</v>
          </cell>
        </row>
        <row r="451">
          <cell r="D451" t="str">
            <v>CSTE1/2</v>
          </cell>
          <cell r="E451">
            <v>5.0999999999999996</v>
          </cell>
        </row>
        <row r="452">
          <cell r="D452" t="str">
            <v>CSTC3/4</v>
          </cell>
          <cell r="E452">
            <v>3.84</v>
          </cell>
        </row>
        <row r="453">
          <cell r="D453" t="str">
            <v>CSTE3/4</v>
          </cell>
          <cell r="E453">
            <v>3.44</v>
          </cell>
        </row>
        <row r="454">
          <cell r="D454" t="str">
            <v>CSTC3/4</v>
          </cell>
          <cell r="E454">
            <v>5.59</v>
          </cell>
        </row>
        <row r="455">
          <cell r="D455" t="str">
            <v>CSTE3/4</v>
          </cell>
          <cell r="E455">
            <v>5.0999999999999996</v>
          </cell>
        </row>
        <row r="456">
          <cell r="D456" t="str">
            <v>CTOM3/4</v>
          </cell>
          <cell r="E456">
            <v>5.13</v>
          </cell>
        </row>
        <row r="458">
          <cell r="D458" t="str">
            <v>E2RJ45-D</v>
          </cell>
          <cell r="E458">
            <v>0.8</v>
          </cell>
        </row>
        <row r="459">
          <cell r="D459" t="str">
            <v>S2RJ45-D</v>
          </cell>
          <cell r="E459">
            <v>1.05</v>
          </cell>
        </row>
        <row r="460">
          <cell r="D460" t="str">
            <v>E2RJ45-W</v>
          </cell>
          <cell r="E460">
            <v>2.35</v>
          </cell>
        </row>
        <row r="461">
          <cell r="D461" t="str">
            <v>S2RJ45-W</v>
          </cell>
          <cell r="E461">
            <v>0.7</v>
          </cell>
        </row>
        <row r="462">
          <cell r="D462" t="str">
            <v>E2453/4-W</v>
          </cell>
          <cell r="E462">
            <v>1.25</v>
          </cell>
        </row>
        <row r="463">
          <cell r="D463" t="str">
            <v>S2J453/4-W</v>
          </cell>
          <cell r="E463">
            <v>0.7</v>
          </cell>
        </row>
        <row r="465">
          <cell r="D465" t="str">
            <v>T1 1TC</v>
          </cell>
          <cell r="E465">
            <v>1.34</v>
          </cell>
        </row>
        <row r="466">
          <cell r="D466" t="str">
            <v>T1 1TC</v>
          </cell>
          <cell r="E466">
            <v>1.34</v>
          </cell>
        </row>
        <row r="467">
          <cell r="D467" t="str">
            <v>TA1 2TC</v>
          </cell>
          <cell r="E467">
            <v>1.97</v>
          </cell>
        </row>
        <row r="468">
          <cell r="D468" t="str">
            <v>TA3/4 2TC</v>
          </cell>
          <cell r="E468">
            <v>0.82</v>
          </cell>
        </row>
        <row r="469">
          <cell r="D469" t="str">
            <v>TA3/4TC</v>
          </cell>
          <cell r="E469">
            <v>0.82</v>
          </cell>
        </row>
        <row r="470">
          <cell r="D470" t="str">
            <v>T3/41T</v>
          </cell>
          <cell r="E470">
            <v>1.28</v>
          </cell>
        </row>
        <row r="471">
          <cell r="D471" t="str">
            <v>T1/21T</v>
          </cell>
          <cell r="E471">
            <v>1.28</v>
          </cell>
        </row>
        <row r="472">
          <cell r="D472" t="str">
            <v>TA3/4 1TC</v>
          </cell>
          <cell r="E472">
            <v>0.82</v>
          </cell>
        </row>
        <row r="474">
          <cell r="D474" t="str">
            <v>CP10ACO</v>
          </cell>
          <cell r="E474">
            <v>4</v>
          </cell>
        </row>
        <row r="475">
          <cell r="D475" t="str">
            <v>CP20ACO</v>
          </cell>
          <cell r="E475">
            <v>9.23</v>
          </cell>
        </row>
        <row r="476">
          <cell r="D476" t="str">
            <v>CPAL4X2</v>
          </cell>
          <cell r="E476">
            <v>4.82</v>
          </cell>
        </row>
        <row r="477">
          <cell r="D477" t="str">
            <v>CPAL4X4</v>
          </cell>
          <cell r="E477">
            <v>5.63</v>
          </cell>
        </row>
        <row r="478">
          <cell r="D478" t="str">
            <v>CP4X2</v>
          </cell>
          <cell r="E478">
            <v>5.65</v>
          </cell>
        </row>
        <row r="479">
          <cell r="D479" t="str">
            <v>CP4X4</v>
          </cell>
          <cell r="E479">
            <v>7.2</v>
          </cell>
        </row>
        <row r="481">
          <cell r="D481" t="str">
            <v>CP10ALU</v>
          </cell>
          <cell r="E481">
            <v>34.380000000000003</v>
          </cell>
        </row>
        <row r="485">
          <cell r="D485" t="str">
            <v>ELGE5050</v>
          </cell>
          <cell r="E485">
            <v>13.44</v>
          </cell>
        </row>
        <row r="486">
          <cell r="D486" t="str">
            <v>ELGE50100</v>
          </cell>
          <cell r="E486">
            <v>17.940000000000001</v>
          </cell>
        </row>
        <row r="487">
          <cell r="D487" t="str">
            <v>ELGE50150</v>
          </cell>
          <cell r="E487">
            <v>22.44</v>
          </cell>
        </row>
        <row r="488">
          <cell r="D488" t="str">
            <v>ELGE50200</v>
          </cell>
          <cell r="E488">
            <v>26.91</v>
          </cell>
        </row>
        <row r="489">
          <cell r="D489" t="str">
            <v>ELGE50250</v>
          </cell>
          <cell r="E489">
            <v>39.6</v>
          </cell>
        </row>
        <row r="490">
          <cell r="D490" t="str">
            <v>ELGE50300</v>
          </cell>
          <cell r="E490">
            <v>45.24</v>
          </cell>
        </row>
        <row r="491">
          <cell r="D491" t="str">
            <v>ELGE50350</v>
          </cell>
          <cell r="E491">
            <v>50.91</v>
          </cell>
        </row>
        <row r="492">
          <cell r="D492" t="str">
            <v>ELGE50400</v>
          </cell>
          <cell r="E492">
            <v>56.58</v>
          </cell>
        </row>
        <row r="493">
          <cell r="D493" t="str">
            <v>ELGE50450</v>
          </cell>
          <cell r="E493">
            <v>81.87</v>
          </cell>
        </row>
        <row r="494">
          <cell r="D494" t="str">
            <v>ELGE50500</v>
          </cell>
          <cell r="E494">
            <v>89.31</v>
          </cell>
        </row>
        <row r="496">
          <cell r="D496" t="str">
            <v>ELGE100100</v>
          </cell>
          <cell r="E496">
            <v>33.93</v>
          </cell>
        </row>
        <row r="497">
          <cell r="D497" t="str">
            <v>ELGE100150</v>
          </cell>
          <cell r="E497">
            <v>31.41</v>
          </cell>
        </row>
        <row r="498">
          <cell r="D498" t="str">
            <v>ELGE100200</v>
          </cell>
          <cell r="E498">
            <v>35.880000000000003</v>
          </cell>
        </row>
        <row r="499">
          <cell r="D499" t="str">
            <v>ELGE100250</v>
          </cell>
          <cell r="E499">
            <v>40.35</v>
          </cell>
        </row>
        <row r="500">
          <cell r="D500" t="str">
            <v>ELGE100300</v>
          </cell>
          <cell r="E500">
            <v>56.58</v>
          </cell>
        </row>
        <row r="501">
          <cell r="D501" t="str">
            <v>ELGE100350</v>
          </cell>
          <cell r="E501">
            <v>62.22</v>
          </cell>
        </row>
        <row r="502">
          <cell r="D502" t="str">
            <v>ELGE100400</v>
          </cell>
          <cell r="E502">
            <v>67.89</v>
          </cell>
        </row>
        <row r="503">
          <cell r="D503" t="str">
            <v>ELGE100450</v>
          </cell>
          <cell r="E503">
            <v>96.75</v>
          </cell>
        </row>
        <row r="504">
          <cell r="D504" t="str">
            <v>ELGE100500</v>
          </cell>
          <cell r="E504">
            <v>104.19</v>
          </cell>
        </row>
        <row r="506">
          <cell r="D506" t="str">
            <v>ELGF5050</v>
          </cell>
          <cell r="E506">
            <v>29.19</v>
          </cell>
        </row>
        <row r="507">
          <cell r="D507" t="str">
            <v>ELGF50100</v>
          </cell>
          <cell r="E507">
            <v>38.94</v>
          </cell>
        </row>
        <row r="508">
          <cell r="D508" t="str">
            <v>ELGF50150</v>
          </cell>
          <cell r="E508">
            <v>48.66</v>
          </cell>
        </row>
        <row r="509">
          <cell r="D509" t="str">
            <v>ELGF50200</v>
          </cell>
          <cell r="E509">
            <v>58.38</v>
          </cell>
        </row>
        <row r="510">
          <cell r="D510" t="str">
            <v>ELGF50250</v>
          </cell>
          <cell r="E510">
            <v>68.099999999999994</v>
          </cell>
        </row>
        <row r="511">
          <cell r="D511" t="str">
            <v>ELGF50300</v>
          </cell>
          <cell r="E511">
            <v>77.849999999999994</v>
          </cell>
        </row>
        <row r="512">
          <cell r="D512" t="str">
            <v>ELGF50350</v>
          </cell>
          <cell r="E512">
            <v>100.17</v>
          </cell>
        </row>
        <row r="513">
          <cell r="D513" t="str">
            <v>ELGF50400</v>
          </cell>
          <cell r="E513">
            <v>111.39</v>
          </cell>
        </row>
        <row r="514">
          <cell r="D514" t="str">
            <v>ELGF50450</v>
          </cell>
          <cell r="E514">
            <v>122.76</v>
          </cell>
        </row>
        <row r="515">
          <cell r="D515" t="str">
            <v>ELGF50500</v>
          </cell>
          <cell r="E515">
            <v>133.65</v>
          </cell>
        </row>
        <row r="517">
          <cell r="D517" t="str">
            <v>ELGF100200</v>
          </cell>
          <cell r="E517">
            <v>89.13</v>
          </cell>
        </row>
        <row r="518">
          <cell r="D518" t="str">
            <v>ELGF100250</v>
          </cell>
          <cell r="E518">
            <v>100.17</v>
          </cell>
        </row>
        <row r="519">
          <cell r="D519" t="str">
            <v>ELGF100300</v>
          </cell>
          <cell r="E519">
            <v>111.39</v>
          </cell>
        </row>
        <row r="520">
          <cell r="D520" t="str">
            <v>ELGF100350</v>
          </cell>
          <cell r="E520">
            <v>122.52</v>
          </cell>
        </row>
        <row r="521">
          <cell r="D521" t="str">
            <v>ELGF100400</v>
          </cell>
          <cell r="E521">
            <v>133.65</v>
          </cell>
        </row>
        <row r="522">
          <cell r="D522" t="str">
            <v>ELGF100450</v>
          </cell>
          <cell r="E522">
            <v>130.68</v>
          </cell>
        </row>
        <row r="523">
          <cell r="D523" t="str">
            <v>ELGF100500</v>
          </cell>
          <cell r="E523">
            <v>155.88</v>
          </cell>
        </row>
        <row r="525">
          <cell r="D525" t="str">
            <v>EPGE5050</v>
          </cell>
        </row>
        <row r="526">
          <cell r="D526" t="str">
            <v>EPGE50100</v>
          </cell>
        </row>
        <row r="527">
          <cell r="D527" t="str">
            <v>EPGE50150</v>
          </cell>
        </row>
        <row r="528">
          <cell r="D528" t="str">
            <v>EPGE50200</v>
          </cell>
        </row>
        <row r="529">
          <cell r="D529" t="str">
            <v>EPGE50250</v>
          </cell>
        </row>
        <row r="530">
          <cell r="D530" t="str">
            <v>EPGE50300</v>
          </cell>
        </row>
        <row r="531">
          <cell r="D531" t="str">
            <v>EPGE50350</v>
          </cell>
        </row>
        <row r="532">
          <cell r="D532" t="str">
            <v>EPGE50400</v>
          </cell>
        </row>
        <row r="533">
          <cell r="D533" t="str">
            <v>EPGE50450</v>
          </cell>
        </row>
        <row r="534">
          <cell r="D534" t="str">
            <v>EPGE50500</v>
          </cell>
        </row>
        <row r="536">
          <cell r="D536" t="str">
            <v>EPGE100200</v>
          </cell>
        </row>
        <row r="537">
          <cell r="D537" t="str">
            <v>EPGE100250</v>
          </cell>
        </row>
        <row r="538">
          <cell r="D538" t="str">
            <v>EPGE100300</v>
          </cell>
        </row>
        <row r="539">
          <cell r="D539" t="str">
            <v>EPGE100350</v>
          </cell>
        </row>
        <row r="540">
          <cell r="D540" t="str">
            <v>EPGE100400</v>
          </cell>
        </row>
        <row r="541">
          <cell r="D541" t="str">
            <v>EPGE100450</v>
          </cell>
        </row>
        <row r="542">
          <cell r="D542" t="str">
            <v>EPGE100500</v>
          </cell>
        </row>
        <row r="543">
          <cell r="D543" t="str">
            <v>EPGE100800</v>
          </cell>
        </row>
        <row r="545">
          <cell r="D545" t="str">
            <v>TAGE100100</v>
          </cell>
          <cell r="E545">
            <v>10.08</v>
          </cell>
        </row>
        <row r="546">
          <cell r="D546" t="str">
            <v>TAGE50150</v>
          </cell>
          <cell r="E546">
            <v>14.07</v>
          </cell>
        </row>
        <row r="547">
          <cell r="D547" t="str">
            <v>TCVI50150</v>
          </cell>
          <cell r="E547">
            <v>18.3</v>
          </cell>
        </row>
        <row r="549">
          <cell r="D549" t="str">
            <v>CHLGF5050</v>
          </cell>
          <cell r="E549">
            <v>11.01</v>
          </cell>
        </row>
        <row r="550">
          <cell r="D550" t="str">
            <v>CHLGE5050</v>
          </cell>
          <cell r="E550">
            <v>5.3760000000000003</v>
          </cell>
        </row>
        <row r="551">
          <cell r="D551" t="str">
            <v>CHLGE50100</v>
          </cell>
          <cell r="E551">
            <v>7.1760000000000002</v>
          </cell>
        </row>
        <row r="552">
          <cell r="D552" t="str">
            <v>CHLGE50150</v>
          </cell>
          <cell r="E552">
            <v>8.9760000000000009</v>
          </cell>
        </row>
        <row r="553">
          <cell r="D553" t="str">
            <v>CHLGE50200</v>
          </cell>
          <cell r="E553">
            <v>10.763999999999999</v>
          </cell>
        </row>
        <row r="554">
          <cell r="D554" t="str">
            <v>CHLGE50250</v>
          </cell>
          <cell r="E554">
            <v>15.84</v>
          </cell>
        </row>
        <row r="555">
          <cell r="D555" t="str">
            <v>CHLGE50300</v>
          </cell>
          <cell r="E555">
            <v>8.0960000000000001</v>
          </cell>
        </row>
        <row r="556">
          <cell r="D556" t="str">
            <v>CHLGE50350</v>
          </cell>
          <cell r="E556">
            <v>20.36</v>
          </cell>
        </row>
        <row r="557">
          <cell r="D557" t="str">
            <v>CHLGE50400</v>
          </cell>
          <cell r="E557">
            <v>22.632000000000001</v>
          </cell>
        </row>
        <row r="558">
          <cell r="D558" t="str">
            <v>CHLGE50450</v>
          </cell>
          <cell r="E558">
            <v>32.75</v>
          </cell>
        </row>
        <row r="559">
          <cell r="D559" t="str">
            <v>CHLGE50500</v>
          </cell>
          <cell r="E559">
            <v>35.72</v>
          </cell>
        </row>
        <row r="561">
          <cell r="D561" t="str">
            <v>CHLGE10050</v>
          </cell>
        </row>
        <row r="562">
          <cell r="D562" t="str">
            <v>CHLGE100100</v>
          </cell>
        </row>
        <row r="563">
          <cell r="D563" t="str">
            <v>CHLGE100150</v>
          </cell>
        </row>
        <row r="564">
          <cell r="D564" t="str">
            <v>CHLGE100200</v>
          </cell>
        </row>
        <row r="565">
          <cell r="D565" t="str">
            <v>CHLGE100250</v>
          </cell>
        </row>
        <row r="566">
          <cell r="D566" t="str">
            <v>CHLGE100300</v>
          </cell>
        </row>
        <row r="567">
          <cell r="D567" t="str">
            <v>CHLGE100350</v>
          </cell>
        </row>
        <row r="568">
          <cell r="D568" t="str">
            <v>CHLGE100400</v>
          </cell>
        </row>
        <row r="569">
          <cell r="D569" t="str">
            <v>CHLGE100450</v>
          </cell>
        </row>
        <row r="570">
          <cell r="D570" t="str">
            <v>CHLGE100500</v>
          </cell>
        </row>
        <row r="572">
          <cell r="D572" t="str">
            <v>CVLGE5050</v>
          </cell>
          <cell r="E572">
            <v>5.82</v>
          </cell>
        </row>
        <row r="573">
          <cell r="D573" t="str">
            <v>CVLGE50100</v>
          </cell>
          <cell r="E573">
            <v>7.774</v>
          </cell>
        </row>
        <row r="574">
          <cell r="D574" t="str">
            <v>CVLGE50150</v>
          </cell>
          <cell r="E574">
            <v>9.7200000000000006</v>
          </cell>
        </row>
        <row r="575">
          <cell r="D575" t="str">
            <v>CVLGE50200</v>
          </cell>
          <cell r="E575">
            <v>11.66</v>
          </cell>
        </row>
        <row r="576">
          <cell r="D576" t="str">
            <v>CVLGE50250</v>
          </cell>
          <cell r="E576">
            <v>17.16</v>
          </cell>
        </row>
        <row r="577">
          <cell r="D577" t="str">
            <v>CVLGE50300</v>
          </cell>
          <cell r="E577">
            <v>19.600000000000001</v>
          </cell>
        </row>
        <row r="578">
          <cell r="D578" t="str">
            <v>CVLGE50350</v>
          </cell>
          <cell r="E578">
            <v>22.06</v>
          </cell>
        </row>
        <row r="579">
          <cell r="D579" t="str">
            <v>CVLGE50400</v>
          </cell>
          <cell r="E579">
            <v>24.51</v>
          </cell>
        </row>
        <row r="580">
          <cell r="D580" t="str">
            <v>CVLGE50450</v>
          </cell>
          <cell r="E580">
            <v>35.476999999999997</v>
          </cell>
        </row>
        <row r="581">
          <cell r="D581" t="str">
            <v>CVLGE50500</v>
          </cell>
          <cell r="E581">
            <v>38.701000000000001</v>
          </cell>
        </row>
        <row r="583">
          <cell r="D583" t="str">
            <v>CVLGF5050</v>
          </cell>
          <cell r="E583">
            <v>12</v>
          </cell>
        </row>
        <row r="584">
          <cell r="D584" t="str">
            <v>CVLGE10050</v>
          </cell>
        </row>
        <row r="585">
          <cell r="D585" t="str">
            <v>CVLGE100100</v>
          </cell>
        </row>
        <row r="586">
          <cell r="D586" t="str">
            <v>CVIGE100150</v>
          </cell>
          <cell r="E586">
            <v>13.611000000000001</v>
          </cell>
        </row>
        <row r="587">
          <cell r="D587" t="str">
            <v>CVLGE100200</v>
          </cell>
        </row>
        <row r="588">
          <cell r="D588" t="str">
            <v>CVLGE100250</v>
          </cell>
        </row>
        <row r="589">
          <cell r="D589" t="str">
            <v>CVLGE100300</v>
          </cell>
        </row>
        <row r="590">
          <cell r="D590" t="str">
            <v>CVLGE100350</v>
          </cell>
        </row>
        <row r="591">
          <cell r="D591" t="str">
            <v>CVLGE100400</v>
          </cell>
        </row>
        <row r="592">
          <cell r="D592" t="str">
            <v>CVLGE100450</v>
          </cell>
        </row>
        <row r="593">
          <cell r="D593" t="str">
            <v>CVLGE100500</v>
          </cell>
        </row>
        <row r="595">
          <cell r="D595" t="str">
            <v>CORGE5050</v>
          </cell>
        </row>
        <row r="596">
          <cell r="D596" t="str">
            <v>CORGE50100</v>
          </cell>
        </row>
        <row r="597">
          <cell r="D597" t="str">
            <v>CORGE50150</v>
          </cell>
        </row>
        <row r="598">
          <cell r="D598" t="str">
            <v>CORGE50200</v>
          </cell>
        </row>
        <row r="599">
          <cell r="D599" t="str">
            <v>CORGE50250</v>
          </cell>
        </row>
        <row r="600">
          <cell r="D600" t="str">
            <v>CORGE50300</v>
          </cell>
        </row>
        <row r="601">
          <cell r="D601" t="str">
            <v>CORGE50350</v>
          </cell>
        </row>
        <row r="602">
          <cell r="D602" t="str">
            <v>CORGE50400</v>
          </cell>
        </row>
        <row r="603">
          <cell r="D603" t="str">
            <v>CORGE50450</v>
          </cell>
        </row>
        <row r="604">
          <cell r="D604" t="str">
            <v>CORGE50500</v>
          </cell>
        </row>
        <row r="606">
          <cell r="D606" t="str">
            <v>CORGE5050</v>
          </cell>
        </row>
        <row r="607">
          <cell r="D607" t="str">
            <v>CORGE100100</v>
          </cell>
        </row>
        <row r="608">
          <cell r="D608" t="str">
            <v>CORGE100150</v>
          </cell>
        </row>
        <row r="609">
          <cell r="D609" t="str">
            <v>CORGE100200</v>
          </cell>
        </row>
        <row r="610">
          <cell r="D610" t="str">
            <v>CORGE100250</v>
          </cell>
        </row>
        <row r="611">
          <cell r="D611" t="str">
            <v>CORGE100300</v>
          </cell>
        </row>
        <row r="612">
          <cell r="D612" t="str">
            <v>CORGE100350</v>
          </cell>
        </row>
        <row r="613">
          <cell r="D613" t="str">
            <v>CORGE100400</v>
          </cell>
        </row>
        <row r="614">
          <cell r="D614" t="str">
            <v>CORGE100450</v>
          </cell>
        </row>
        <row r="615">
          <cell r="D615" t="str">
            <v>CORGE100500</v>
          </cell>
        </row>
        <row r="617">
          <cell r="D617" t="str">
            <v>THGE5050</v>
          </cell>
          <cell r="E617">
            <v>6.72</v>
          </cell>
        </row>
        <row r="618">
          <cell r="D618" t="str">
            <v>THGE50100</v>
          </cell>
          <cell r="E618">
            <v>8.9700000000000006</v>
          </cell>
        </row>
        <row r="619">
          <cell r="D619" t="str">
            <v>THGE50150</v>
          </cell>
          <cell r="E619">
            <v>11.22</v>
          </cell>
        </row>
        <row r="620">
          <cell r="D620" t="str">
            <v>THGE50200</v>
          </cell>
          <cell r="E620">
            <v>13.46</v>
          </cell>
        </row>
        <row r="621">
          <cell r="D621" t="str">
            <v>THGE50250</v>
          </cell>
          <cell r="E621">
            <v>19.8</v>
          </cell>
        </row>
        <row r="622">
          <cell r="D622" t="str">
            <v>THGE50300</v>
          </cell>
          <cell r="E622">
            <v>22.62</v>
          </cell>
        </row>
        <row r="623">
          <cell r="D623" t="str">
            <v>THGE50350</v>
          </cell>
          <cell r="E623">
            <v>25.46</v>
          </cell>
        </row>
        <row r="624">
          <cell r="D624" t="str">
            <v>THGE50400</v>
          </cell>
          <cell r="E624">
            <v>28.29</v>
          </cell>
        </row>
        <row r="625">
          <cell r="D625" t="str">
            <v>THGE50450</v>
          </cell>
          <cell r="E625">
            <v>40.94</v>
          </cell>
        </row>
        <row r="626">
          <cell r="D626" t="str">
            <v>THGE50500</v>
          </cell>
          <cell r="E626">
            <v>44.66</v>
          </cell>
        </row>
        <row r="628">
          <cell r="D628" t="str">
            <v>THGE10050</v>
          </cell>
        </row>
        <row r="629">
          <cell r="D629" t="str">
            <v>THGE100100</v>
          </cell>
        </row>
        <row r="630">
          <cell r="D630" t="str">
            <v>THGE100150</v>
          </cell>
        </row>
        <row r="631">
          <cell r="D631" t="str">
            <v>THGE100200</v>
          </cell>
        </row>
        <row r="632">
          <cell r="D632" t="str">
            <v>THGE100250</v>
          </cell>
        </row>
        <row r="633">
          <cell r="D633" t="str">
            <v>THGE100300</v>
          </cell>
        </row>
        <row r="634">
          <cell r="D634" t="str">
            <v>THGE100350</v>
          </cell>
        </row>
        <row r="635">
          <cell r="D635" t="str">
            <v>THGE100400</v>
          </cell>
        </row>
        <row r="636">
          <cell r="D636" t="str">
            <v>THGE100450</v>
          </cell>
        </row>
        <row r="637">
          <cell r="D637" t="str">
            <v>THGE100500</v>
          </cell>
        </row>
        <row r="639">
          <cell r="D639" t="str">
            <v>TVGE5050</v>
          </cell>
          <cell r="E639">
            <v>7.17</v>
          </cell>
        </row>
        <row r="640">
          <cell r="D640" t="str">
            <v>TVGE50100</v>
          </cell>
          <cell r="E640">
            <v>9.57</v>
          </cell>
        </row>
        <row r="641">
          <cell r="D641" t="str">
            <v>TVGE50150</v>
          </cell>
          <cell r="E641">
            <v>11.97</v>
          </cell>
        </row>
        <row r="642">
          <cell r="D642" t="str">
            <v>TVGE50200</v>
          </cell>
          <cell r="E642">
            <v>14.35</v>
          </cell>
        </row>
        <row r="643">
          <cell r="D643" t="str">
            <v>TVGE50250</v>
          </cell>
          <cell r="E643">
            <v>21.12</v>
          </cell>
        </row>
        <row r="644">
          <cell r="D644" t="str">
            <v>TVGE50300</v>
          </cell>
          <cell r="E644">
            <v>24.13</v>
          </cell>
        </row>
        <row r="645">
          <cell r="D645" t="str">
            <v>TVGE50350</v>
          </cell>
          <cell r="E645">
            <v>27.15</v>
          </cell>
        </row>
        <row r="646">
          <cell r="D646" t="str">
            <v>TVGE50400</v>
          </cell>
          <cell r="E646">
            <v>30.18</v>
          </cell>
        </row>
        <row r="647">
          <cell r="D647" t="str">
            <v>TVGE50450</v>
          </cell>
          <cell r="E647">
            <v>43.66</v>
          </cell>
        </row>
        <row r="648">
          <cell r="D648" t="str">
            <v>TVGE50500</v>
          </cell>
          <cell r="E648">
            <v>47.63</v>
          </cell>
        </row>
        <row r="650">
          <cell r="D650" t="str">
            <v>TVGE10050</v>
          </cell>
        </row>
        <row r="651">
          <cell r="D651" t="str">
            <v>TVGE100100</v>
          </cell>
        </row>
        <row r="652">
          <cell r="D652" t="str">
            <v>TVGE100150</v>
          </cell>
        </row>
        <row r="653">
          <cell r="D653" t="str">
            <v>TVGE100200</v>
          </cell>
        </row>
        <row r="654">
          <cell r="D654" t="str">
            <v>TVGE100250</v>
          </cell>
        </row>
        <row r="655">
          <cell r="D655" t="str">
            <v>TVGE100300</v>
          </cell>
        </row>
        <row r="656">
          <cell r="D656" t="str">
            <v>TVGE100350</v>
          </cell>
        </row>
        <row r="657">
          <cell r="D657" t="str">
            <v>TVGE100400</v>
          </cell>
        </row>
        <row r="658">
          <cell r="D658" t="str">
            <v>TVGE100450</v>
          </cell>
        </row>
        <row r="659">
          <cell r="D659" t="str">
            <v>TVGE100500</v>
          </cell>
        </row>
        <row r="661">
          <cell r="D661" t="str">
            <v>CRHGE5050</v>
          </cell>
          <cell r="E661">
            <v>7.62</v>
          </cell>
        </row>
        <row r="662">
          <cell r="D662" t="str">
            <v>CRHGE50100</v>
          </cell>
          <cell r="E662">
            <v>10.17</v>
          </cell>
        </row>
        <row r="663">
          <cell r="D663" t="str">
            <v>CRHGE50150</v>
          </cell>
          <cell r="E663">
            <v>12.72</v>
          </cell>
        </row>
        <row r="664">
          <cell r="D664" t="str">
            <v>CRHGE50200</v>
          </cell>
          <cell r="E664">
            <v>15.25</v>
          </cell>
        </row>
        <row r="665">
          <cell r="D665" t="str">
            <v>CRHGE50250</v>
          </cell>
          <cell r="E665">
            <v>22.44</v>
          </cell>
        </row>
        <row r="666">
          <cell r="D666" t="str">
            <v>CRHGE50300</v>
          </cell>
          <cell r="E666">
            <v>25.64</v>
          </cell>
        </row>
        <row r="667">
          <cell r="D667" t="str">
            <v>CRHGE50350</v>
          </cell>
          <cell r="E667">
            <v>28.85</v>
          </cell>
        </row>
        <row r="668">
          <cell r="D668" t="str">
            <v>CRHGE50400</v>
          </cell>
          <cell r="E668">
            <v>32.06</v>
          </cell>
        </row>
        <row r="669">
          <cell r="D669" t="str">
            <v>CRHGE50450</v>
          </cell>
          <cell r="E669">
            <v>46.39</v>
          </cell>
        </row>
        <row r="670">
          <cell r="D670" t="str">
            <v>CRHGE50500</v>
          </cell>
          <cell r="E670">
            <v>50.61</v>
          </cell>
        </row>
        <row r="672">
          <cell r="D672" t="str">
            <v>CRHGE10050</v>
          </cell>
        </row>
        <row r="673">
          <cell r="D673" t="str">
            <v>CRHGE100100</v>
          </cell>
        </row>
        <row r="674">
          <cell r="D674" t="str">
            <v>CRHGE100150</v>
          </cell>
        </row>
        <row r="675">
          <cell r="D675" t="str">
            <v>CRHGE100200</v>
          </cell>
        </row>
        <row r="676">
          <cell r="D676" t="str">
            <v>CRHGE100250</v>
          </cell>
        </row>
        <row r="677">
          <cell r="D677" t="str">
            <v>CRHGE100300</v>
          </cell>
        </row>
        <row r="678">
          <cell r="D678" t="str">
            <v>CRHGE100350</v>
          </cell>
        </row>
        <row r="679">
          <cell r="D679" t="str">
            <v>CRHGE100400</v>
          </cell>
        </row>
        <row r="680">
          <cell r="D680" t="str">
            <v>CRHGE100450</v>
          </cell>
        </row>
        <row r="681">
          <cell r="D681" t="str">
            <v>CRHGE100500</v>
          </cell>
        </row>
        <row r="683">
          <cell r="D683" t="str">
            <v>FLGE5050</v>
          </cell>
        </row>
        <row r="684">
          <cell r="D684" t="str">
            <v>FLGE50100</v>
          </cell>
        </row>
        <row r="685">
          <cell r="D685" t="str">
            <v>FLGE50150</v>
          </cell>
        </row>
        <row r="686">
          <cell r="D686" t="str">
            <v>FLGE50200</v>
          </cell>
        </row>
        <row r="687">
          <cell r="D687" t="str">
            <v>FLGE50250</v>
          </cell>
        </row>
        <row r="688">
          <cell r="D688" t="str">
            <v>FLGE50300</v>
          </cell>
        </row>
        <row r="689">
          <cell r="D689" t="str">
            <v>FLGE50350</v>
          </cell>
        </row>
        <row r="690">
          <cell r="D690" t="str">
            <v>FLGE50400</v>
          </cell>
        </row>
        <row r="691">
          <cell r="D691" t="str">
            <v>FLGE50450</v>
          </cell>
        </row>
        <row r="692">
          <cell r="D692" t="str">
            <v>FLGE50500</v>
          </cell>
        </row>
        <row r="694">
          <cell r="D694" t="str">
            <v>FLGE10050</v>
          </cell>
        </row>
        <row r="695">
          <cell r="D695" t="str">
            <v>FLGE100100</v>
          </cell>
          <cell r="E695">
            <v>2.69</v>
          </cell>
        </row>
        <row r="696">
          <cell r="D696" t="str">
            <v>FLGE100150</v>
          </cell>
          <cell r="E696">
            <v>3.14</v>
          </cell>
        </row>
        <row r="697">
          <cell r="D697" t="str">
            <v>FLGE100200</v>
          </cell>
          <cell r="E697">
            <v>3.59</v>
          </cell>
        </row>
        <row r="698">
          <cell r="D698" t="str">
            <v>FLGE100250</v>
          </cell>
          <cell r="E698">
            <v>4.04</v>
          </cell>
        </row>
        <row r="699">
          <cell r="D699" t="str">
            <v>FLGE100300</v>
          </cell>
          <cell r="E699">
            <v>5.66</v>
          </cell>
        </row>
        <row r="700">
          <cell r="D700" t="str">
            <v>FLGE100350</v>
          </cell>
          <cell r="E700">
            <v>6.22</v>
          </cell>
        </row>
        <row r="701">
          <cell r="D701" t="str">
            <v>FLGE100400</v>
          </cell>
          <cell r="E701">
            <v>6.79</v>
          </cell>
        </row>
        <row r="702">
          <cell r="D702" t="str">
            <v>FLGE100450</v>
          </cell>
          <cell r="E702">
            <v>9.68</v>
          </cell>
        </row>
        <row r="703">
          <cell r="D703" t="str">
            <v>FLGE100500</v>
          </cell>
          <cell r="E703">
            <v>10.42</v>
          </cell>
        </row>
        <row r="705">
          <cell r="D705" t="str">
            <v>TALA50</v>
          </cell>
          <cell r="E705">
            <v>0.62</v>
          </cell>
        </row>
        <row r="706">
          <cell r="D706" t="str">
            <v>TALA100</v>
          </cell>
          <cell r="E706">
            <v>1.31</v>
          </cell>
        </row>
        <row r="708">
          <cell r="D708" t="str">
            <v>EMU100100</v>
          </cell>
          <cell r="E708">
            <v>1.57</v>
          </cell>
        </row>
        <row r="709">
          <cell r="D709" t="str">
            <v>EMU100200</v>
          </cell>
        </row>
        <row r="711">
          <cell r="D711" t="str">
            <v>GVGE50</v>
          </cell>
          <cell r="E711">
            <v>1.23</v>
          </cell>
        </row>
        <row r="712">
          <cell r="D712" t="str">
            <v>GVGE100</v>
          </cell>
          <cell r="E712">
            <v>2.0699999999999998</v>
          </cell>
        </row>
        <row r="713">
          <cell r="D713" t="str">
            <v>GVGE150</v>
          </cell>
          <cell r="E713">
            <v>2.4900000000000002</v>
          </cell>
        </row>
        <row r="714">
          <cell r="D714" t="str">
            <v>GVGE200</v>
          </cell>
          <cell r="E714">
            <v>2.88</v>
          </cell>
        </row>
        <row r="715">
          <cell r="D715" t="str">
            <v>GVGE250</v>
          </cell>
          <cell r="E715">
            <v>4.22</v>
          </cell>
        </row>
        <row r="716">
          <cell r="D716" t="str">
            <v>GVGE300</v>
          </cell>
          <cell r="E716">
            <v>4.74</v>
          </cell>
        </row>
        <row r="717">
          <cell r="D717" t="str">
            <v>GVGE350</v>
          </cell>
          <cell r="E717">
            <v>5.27</v>
          </cell>
        </row>
        <row r="718">
          <cell r="D718" t="str">
            <v>GVGE400</v>
          </cell>
          <cell r="E718">
            <v>5.79</v>
          </cell>
        </row>
        <row r="719">
          <cell r="D719" t="str">
            <v>GVGE450</v>
          </cell>
        </row>
        <row r="720">
          <cell r="D720" t="str">
            <v>GVGE500</v>
          </cell>
          <cell r="E720">
            <v>7.26</v>
          </cell>
        </row>
        <row r="722">
          <cell r="D722" t="str">
            <v>PAFLEN1/4</v>
          </cell>
        </row>
        <row r="723">
          <cell r="D723" t="str">
            <v>PAFLEN5/16</v>
          </cell>
          <cell r="E723">
            <v>0.26</v>
          </cell>
        </row>
        <row r="725">
          <cell r="D725" t="str">
            <v>ARRLI5/16</v>
          </cell>
          <cell r="E725">
            <v>4.3999999999999997E-2</v>
          </cell>
        </row>
        <row r="726">
          <cell r="D726" t="str">
            <v>ARRLI1/4</v>
          </cell>
          <cell r="E726">
            <v>3.5999999999999997E-2</v>
          </cell>
        </row>
        <row r="727">
          <cell r="D727" t="str">
            <v>PCSEXT1/4</v>
          </cell>
          <cell r="E727">
            <v>0.11</v>
          </cell>
        </row>
        <row r="728">
          <cell r="D728" t="str">
            <v>PCSEXT5/16</v>
          </cell>
          <cell r="E728">
            <v>0.08</v>
          </cell>
        </row>
        <row r="729">
          <cell r="D729" t="str">
            <v>CHUMB1/4</v>
          </cell>
          <cell r="E729">
            <v>1.4350000000000001</v>
          </cell>
        </row>
        <row r="731">
          <cell r="D731" t="str">
            <v>VRGE1/4</v>
          </cell>
          <cell r="E731">
            <v>0.96</v>
          </cell>
        </row>
        <row r="732">
          <cell r="D732" t="str">
            <v>VRT1/4CD</v>
          </cell>
          <cell r="E732">
            <v>2.16</v>
          </cell>
        </row>
        <row r="733">
          <cell r="D733" t="str">
            <v>CZZGF</v>
          </cell>
          <cell r="E733">
            <v>0.83</v>
          </cell>
        </row>
        <row r="734">
          <cell r="D734" t="str">
            <v>CZZGE</v>
          </cell>
          <cell r="E734">
            <v>0.75</v>
          </cell>
        </row>
        <row r="736">
          <cell r="D736" t="str">
            <v>DV1/2</v>
          </cell>
          <cell r="E736">
            <v>1.06</v>
          </cell>
        </row>
        <row r="737">
          <cell r="D737" t="str">
            <v>DV3/4</v>
          </cell>
          <cell r="E737">
            <v>1.06</v>
          </cell>
        </row>
        <row r="738">
          <cell r="D738" t="str">
            <v>DV1</v>
          </cell>
          <cell r="E738">
            <v>1.06</v>
          </cell>
        </row>
        <row r="739">
          <cell r="D739" t="str">
            <v>DV11/2</v>
          </cell>
          <cell r="E739">
            <v>1.06</v>
          </cell>
        </row>
        <row r="740">
          <cell r="D740" t="str">
            <v>DV2</v>
          </cell>
          <cell r="E740">
            <v>2.46</v>
          </cell>
        </row>
        <row r="741">
          <cell r="D741" t="str">
            <v>DV21/2</v>
          </cell>
          <cell r="E741">
            <v>2.46</v>
          </cell>
        </row>
        <row r="742">
          <cell r="D742" t="str">
            <v>DV3</v>
          </cell>
          <cell r="E742">
            <v>2.46</v>
          </cell>
        </row>
        <row r="743">
          <cell r="D743" t="str">
            <v>DV4</v>
          </cell>
          <cell r="E743">
            <v>2.46</v>
          </cell>
        </row>
        <row r="745">
          <cell r="D745" t="str">
            <v>DVPERF</v>
          </cell>
          <cell r="E745">
            <v>1.52</v>
          </cell>
        </row>
        <row r="747">
          <cell r="D747" t="str">
            <v>LGEM100100</v>
          </cell>
        </row>
        <row r="748">
          <cell r="D748" t="str">
            <v>LGEM100200</v>
          </cell>
        </row>
        <row r="749">
          <cell r="D749" t="str">
            <v>LGEM100300</v>
          </cell>
        </row>
        <row r="750">
          <cell r="D750" t="str">
            <v>LGEM100400</v>
          </cell>
        </row>
        <row r="751">
          <cell r="D751" t="str">
            <v>LGEM100500</v>
          </cell>
        </row>
        <row r="752">
          <cell r="D752" t="str">
            <v>LGEM100600</v>
          </cell>
        </row>
        <row r="753">
          <cell r="D753" t="str">
            <v>LGEM100700</v>
          </cell>
        </row>
        <row r="754">
          <cell r="D754" t="str">
            <v>LGEM100800</v>
          </cell>
        </row>
        <row r="756">
          <cell r="D756" t="str">
            <v>CRL100100</v>
          </cell>
        </row>
        <row r="757">
          <cell r="D757" t="str">
            <v>CRL100200</v>
          </cell>
        </row>
        <row r="758">
          <cell r="D758" t="str">
            <v>CRL100300</v>
          </cell>
        </row>
        <row r="759">
          <cell r="D759" t="str">
            <v>CRL100400</v>
          </cell>
        </row>
        <row r="760">
          <cell r="D760" t="str">
            <v>CRL100500</v>
          </cell>
        </row>
        <row r="761">
          <cell r="D761" t="str">
            <v>CRL100600</v>
          </cell>
        </row>
        <row r="762">
          <cell r="D762" t="str">
            <v>CRL100700</v>
          </cell>
        </row>
        <row r="763">
          <cell r="D763" t="str">
            <v>CRL100800</v>
          </cell>
        </row>
        <row r="765">
          <cell r="D765" t="str">
            <v>CHLEI100100</v>
          </cell>
        </row>
        <row r="766">
          <cell r="D766" t="str">
            <v>CHLEI100200</v>
          </cell>
        </row>
        <row r="767">
          <cell r="D767" t="str">
            <v>CHLEI100300</v>
          </cell>
        </row>
        <row r="768">
          <cell r="D768" t="str">
            <v>CHLE100400</v>
          </cell>
        </row>
        <row r="769">
          <cell r="D769" t="str">
            <v>CHLEI100500</v>
          </cell>
        </row>
        <row r="770">
          <cell r="D770" t="str">
            <v>CHLEI100600</v>
          </cell>
        </row>
        <row r="771">
          <cell r="D771" t="str">
            <v>CHLEI100700</v>
          </cell>
        </row>
        <row r="772">
          <cell r="D772" t="str">
            <v>CHLEI100800</v>
          </cell>
        </row>
        <row r="774">
          <cell r="D774" t="str">
            <v>CVILEI100100</v>
          </cell>
        </row>
        <row r="775">
          <cell r="D775" t="str">
            <v>CVILEI100200</v>
          </cell>
        </row>
        <row r="776">
          <cell r="D776" t="str">
            <v>CVILEI100300</v>
          </cell>
        </row>
        <row r="777">
          <cell r="D777" t="str">
            <v>CVILEI100400</v>
          </cell>
        </row>
        <row r="778">
          <cell r="D778" t="str">
            <v>CVILEI100500</v>
          </cell>
        </row>
        <row r="779">
          <cell r="D779" t="str">
            <v>CVILEI100600</v>
          </cell>
        </row>
        <row r="780">
          <cell r="D780" t="str">
            <v>CVILEI100700</v>
          </cell>
        </row>
        <row r="781">
          <cell r="D781" t="str">
            <v>CVILEI100800</v>
          </cell>
        </row>
        <row r="783">
          <cell r="D783" t="str">
            <v>CILEI100100</v>
          </cell>
        </row>
        <row r="784">
          <cell r="D784" t="str">
            <v>CILEI100200</v>
          </cell>
        </row>
        <row r="785">
          <cell r="D785" t="str">
            <v>CILEI100300</v>
          </cell>
        </row>
        <row r="786">
          <cell r="D786" t="str">
            <v>CILEI100400</v>
          </cell>
        </row>
        <row r="787">
          <cell r="D787" t="str">
            <v>CILEI100500</v>
          </cell>
        </row>
        <row r="788">
          <cell r="D788" t="str">
            <v>CILEI100600</v>
          </cell>
        </row>
        <row r="789">
          <cell r="D789" t="str">
            <v>CILEI100700</v>
          </cell>
        </row>
        <row r="790">
          <cell r="D790" t="str">
            <v>CILEI100800</v>
          </cell>
        </row>
        <row r="792">
          <cell r="D792" t="str">
            <v>CRLEI100100</v>
          </cell>
        </row>
        <row r="793">
          <cell r="D793" t="str">
            <v>CRLEI100200</v>
          </cell>
        </row>
        <row r="794">
          <cell r="D794" t="str">
            <v>CRLEI100300</v>
          </cell>
        </row>
        <row r="795">
          <cell r="D795" t="str">
            <v>CRLEI100400</v>
          </cell>
        </row>
        <row r="796">
          <cell r="D796" t="str">
            <v>CRLEI100500</v>
          </cell>
        </row>
        <row r="797">
          <cell r="D797" t="str">
            <v>CRLEI100600</v>
          </cell>
        </row>
        <row r="798">
          <cell r="D798" t="str">
            <v>CRLEI100700</v>
          </cell>
        </row>
        <row r="799">
          <cell r="D799" t="str">
            <v>CRLEI100800</v>
          </cell>
        </row>
        <row r="801">
          <cell r="D801" t="str">
            <v>THLEI100100</v>
          </cell>
        </row>
        <row r="802">
          <cell r="D802" t="str">
            <v>THLEI100200</v>
          </cell>
        </row>
        <row r="803">
          <cell r="D803" t="str">
            <v>THLEI100300</v>
          </cell>
        </row>
        <row r="804">
          <cell r="D804" t="str">
            <v>THLEI100400</v>
          </cell>
        </row>
        <row r="805">
          <cell r="D805" t="str">
            <v>THLEI100500</v>
          </cell>
        </row>
        <row r="806">
          <cell r="D806" t="str">
            <v>THLEI100600</v>
          </cell>
        </row>
        <row r="807">
          <cell r="D807" t="str">
            <v>THLEI100700</v>
          </cell>
        </row>
        <row r="808">
          <cell r="D808" t="str">
            <v>THLEI100800</v>
          </cell>
        </row>
        <row r="810">
          <cell r="D810" t="str">
            <v>TRLEI100100</v>
          </cell>
        </row>
        <row r="811">
          <cell r="D811" t="str">
            <v>TRLEI100200</v>
          </cell>
        </row>
        <row r="812">
          <cell r="D812" t="str">
            <v>TRLEI100300</v>
          </cell>
        </row>
        <row r="813">
          <cell r="D813" t="str">
            <v>TRLEI100400</v>
          </cell>
        </row>
        <row r="814">
          <cell r="D814" t="str">
            <v>TRLEI100500</v>
          </cell>
        </row>
        <row r="815">
          <cell r="D815" t="str">
            <v>TRLEI100600</v>
          </cell>
        </row>
        <row r="816">
          <cell r="D816" t="str">
            <v>TRLEI100700</v>
          </cell>
        </row>
        <row r="817">
          <cell r="D817" t="str">
            <v>TRLEI100800</v>
          </cell>
        </row>
        <row r="819">
          <cell r="D819" t="str">
            <v>TVDLEI100100</v>
          </cell>
        </row>
        <row r="820">
          <cell r="D820" t="str">
            <v>TVDLEI100200</v>
          </cell>
        </row>
        <row r="821">
          <cell r="D821" t="str">
            <v>TVDLEI100300</v>
          </cell>
        </row>
        <row r="822">
          <cell r="D822" t="str">
            <v>TVDLEI100400</v>
          </cell>
        </row>
        <row r="823">
          <cell r="D823" t="str">
            <v>TVDLEI100500</v>
          </cell>
        </row>
        <row r="824">
          <cell r="D824" t="str">
            <v>TVDLEI100600</v>
          </cell>
        </row>
        <row r="825">
          <cell r="D825" t="str">
            <v>TVDLEI100700</v>
          </cell>
        </row>
        <row r="826">
          <cell r="D826" t="str">
            <v>TVDLEI100800</v>
          </cell>
        </row>
        <row r="828">
          <cell r="D828" t="str">
            <v>CZLEI100100</v>
          </cell>
        </row>
        <row r="829">
          <cell r="D829" t="str">
            <v>CZLEI100200</v>
          </cell>
        </row>
        <row r="830">
          <cell r="D830" t="str">
            <v>CZLEI100300</v>
          </cell>
        </row>
        <row r="831">
          <cell r="D831" t="str">
            <v>CZLEI100400</v>
          </cell>
        </row>
        <row r="832">
          <cell r="D832" t="str">
            <v>CZLEI100500</v>
          </cell>
        </row>
        <row r="833">
          <cell r="D833" t="str">
            <v>CZLEI100600</v>
          </cell>
        </row>
        <row r="834">
          <cell r="D834" t="str">
            <v>CZLEI100700</v>
          </cell>
        </row>
        <row r="835">
          <cell r="D835" t="str">
            <v>CZLEI100800</v>
          </cell>
        </row>
        <row r="837">
          <cell r="D837" t="str">
            <v>CZRLEI100100</v>
          </cell>
        </row>
        <row r="838">
          <cell r="D838" t="str">
            <v>CZRLEI100200</v>
          </cell>
        </row>
        <row r="839">
          <cell r="D839" t="str">
            <v>CZRLEI100300</v>
          </cell>
        </row>
        <row r="840">
          <cell r="D840" t="str">
            <v>CZRLEI100400</v>
          </cell>
        </row>
        <row r="841">
          <cell r="D841" t="str">
            <v>CZRLEI100500</v>
          </cell>
        </row>
        <row r="842">
          <cell r="D842" t="str">
            <v>CZRLEI100600</v>
          </cell>
        </row>
        <row r="843">
          <cell r="D843" t="str">
            <v>CZRLEI100700</v>
          </cell>
        </row>
        <row r="844">
          <cell r="D844" t="str">
            <v>CZRLEI100800</v>
          </cell>
        </row>
        <row r="846">
          <cell r="D846" t="str">
            <v>TFLEI100100</v>
          </cell>
        </row>
        <row r="847">
          <cell r="D847" t="str">
            <v>TFLEI100200</v>
          </cell>
        </row>
        <row r="848">
          <cell r="D848" t="str">
            <v>TFLEI100300</v>
          </cell>
        </row>
        <row r="849">
          <cell r="D849" t="str">
            <v>TFLEI100400</v>
          </cell>
        </row>
        <row r="850">
          <cell r="D850" t="str">
            <v>TFLEI100500</v>
          </cell>
        </row>
        <row r="851">
          <cell r="D851" t="str">
            <v>TFLEI100600</v>
          </cell>
        </row>
        <row r="852">
          <cell r="D852" t="str">
            <v>TFLEI100700</v>
          </cell>
        </row>
        <row r="853">
          <cell r="D853" t="str">
            <v>TFLEI100800</v>
          </cell>
        </row>
        <row r="855">
          <cell r="D855" t="str">
            <v>SL100GE</v>
          </cell>
          <cell r="E855">
            <v>12.27</v>
          </cell>
        </row>
        <row r="859">
          <cell r="D859" t="str">
            <v>ESTGF38200</v>
          </cell>
          <cell r="E859">
            <v>133.83000000000001</v>
          </cell>
        </row>
        <row r="860">
          <cell r="D860" t="str">
            <v>ESTGF38300</v>
          </cell>
          <cell r="E860">
            <v>164.43</v>
          </cell>
        </row>
        <row r="861">
          <cell r="D861" t="str">
            <v>ESTGF38500</v>
          </cell>
          <cell r="E861">
            <v>179.73</v>
          </cell>
        </row>
        <row r="862">
          <cell r="D862" t="str">
            <v>ESTGF38600</v>
          </cell>
          <cell r="E862">
            <v>195.03</v>
          </cell>
        </row>
        <row r="864">
          <cell r="D864" t="str">
            <v>TESTGF200400</v>
          </cell>
          <cell r="E864">
            <v>87.695999999999998</v>
          </cell>
        </row>
        <row r="865">
          <cell r="D865" t="str">
            <v>TESTGF400</v>
          </cell>
          <cell r="E865">
            <v>87.695999999999998</v>
          </cell>
        </row>
        <row r="866">
          <cell r="D866" t="str">
            <v>TESTGF200600</v>
          </cell>
          <cell r="E866">
            <v>104.01600000000001</v>
          </cell>
        </row>
        <row r="868">
          <cell r="D868" t="str">
            <v>CHESTGF400</v>
          </cell>
          <cell r="E868">
            <v>82.215000000000003</v>
          </cell>
        </row>
        <row r="869">
          <cell r="D869" t="str">
            <v>CHESTGF600</v>
          </cell>
          <cell r="E869">
            <v>97.515000000000001</v>
          </cell>
        </row>
        <row r="871">
          <cell r="D871" t="str">
            <v>CVEGF200</v>
          </cell>
          <cell r="E871">
            <v>71.376000000000005</v>
          </cell>
        </row>
        <row r="872">
          <cell r="D872" t="str">
            <v>CVEGF400</v>
          </cell>
          <cell r="E872">
            <v>87.695999999999998</v>
          </cell>
        </row>
        <row r="873">
          <cell r="D873" t="str">
            <v>CVEGF500</v>
          </cell>
          <cell r="E873">
            <v>95.855999999999995</v>
          </cell>
        </row>
        <row r="874">
          <cell r="D874" t="str">
            <v>CVEGF600</v>
          </cell>
          <cell r="E874">
            <v>104.01600000000001</v>
          </cell>
        </row>
        <row r="876">
          <cell r="D876" t="str">
            <v>CZRGF400</v>
          </cell>
          <cell r="E876">
            <v>87.695999999999998</v>
          </cell>
        </row>
        <row r="877">
          <cell r="D877" t="str">
            <v>CZRGF400/600</v>
          </cell>
          <cell r="E877">
            <v>104.01600000000001</v>
          </cell>
        </row>
        <row r="879">
          <cell r="D879" t="str">
            <v>TALAARTGF</v>
          </cell>
          <cell r="E879">
            <v>5.58</v>
          </cell>
        </row>
        <row r="880">
          <cell r="D880" t="str">
            <v>TALAEMEGF</v>
          </cell>
          <cell r="E880">
            <v>2.83</v>
          </cell>
        </row>
        <row r="884">
          <cell r="D884" t="str">
            <v>PGF14</v>
          </cell>
          <cell r="E884">
            <v>28.35</v>
          </cell>
        </row>
        <row r="885">
          <cell r="D885" t="str">
            <v>PGE20</v>
          </cell>
          <cell r="E885">
            <v>11.94</v>
          </cell>
        </row>
        <row r="886">
          <cell r="D886" t="str">
            <v>PGE18</v>
          </cell>
          <cell r="E886">
            <v>15.12</v>
          </cell>
        </row>
        <row r="887">
          <cell r="D887" t="str">
            <v>PGE16</v>
          </cell>
          <cell r="E887">
            <v>19.16</v>
          </cell>
        </row>
        <row r="888">
          <cell r="D888" t="str">
            <v>TPGF</v>
          </cell>
          <cell r="E888">
            <v>7.8</v>
          </cell>
        </row>
        <row r="889">
          <cell r="D889" t="str">
            <v>JELGF</v>
          </cell>
          <cell r="E889">
            <v>2.16</v>
          </cell>
        </row>
        <row r="890">
          <cell r="D890" t="str">
            <v>JELGE</v>
          </cell>
          <cell r="E890">
            <v>1.98</v>
          </cell>
        </row>
        <row r="891">
          <cell r="D891" t="str">
            <v>JEIGE</v>
          </cell>
          <cell r="E891">
            <v>1.1000000000000001</v>
          </cell>
        </row>
        <row r="892">
          <cell r="D892" t="str">
            <v>JEIGF</v>
          </cell>
          <cell r="E892">
            <v>1.24</v>
          </cell>
        </row>
        <row r="893">
          <cell r="D893" t="str">
            <v>JETGE</v>
          </cell>
          <cell r="E893">
            <v>2.37</v>
          </cell>
        </row>
        <row r="894">
          <cell r="D894" t="str">
            <v>JETGF</v>
          </cell>
          <cell r="E894">
            <v>2.59</v>
          </cell>
        </row>
        <row r="895">
          <cell r="D895" t="str">
            <v>SE4FGF</v>
          </cell>
          <cell r="E895">
            <v>2.76</v>
          </cell>
        </row>
        <row r="896">
          <cell r="D896" t="str">
            <v>SL3/4GF</v>
          </cell>
          <cell r="E896">
            <v>1.19</v>
          </cell>
        </row>
        <row r="897">
          <cell r="D897" t="str">
            <v>VRT1/4CD</v>
          </cell>
          <cell r="E897">
            <v>2.16</v>
          </cell>
        </row>
        <row r="898">
          <cell r="D898" t="str">
            <v>VRT1/4GE</v>
          </cell>
          <cell r="E898">
            <v>1.02</v>
          </cell>
        </row>
        <row r="899">
          <cell r="D899" t="str">
            <v>CZZGF</v>
          </cell>
          <cell r="E899">
            <v>0.83</v>
          </cell>
        </row>
        <row r="900">
          <cell r="D900" t="str">
            <v>CZZGE</v>
          </cell>
          <cell r="E900">
            <v>0.75</v>
          </cell>
        </row>
        <row r="901">
          <cell r="D901" t="str">
            <v>CTPGE</v>
          </cell>
          <cell r="E901">
            <v>1.26</v>
          </cell>
        </row>
        <row r="902">
          <cell r="D902" t="str">
            <v>CTPGF</v>
          </cell>
          <cell r="E902">
            <v>1.36</v>
          </cell>
        </row>
        <row r="903">
          <cell r="D903" t="str">
            <v>GCGE</v>
          </cell>
          <cell r="E903">
            <v>0.71</v>
          </cell>
        </row>
        <row r="904">
          <cell r="D904" t="str">
            <v>GCGF</v>
          </cell>
          <cell r="E904">
            <v>0.8</v>
          </cell>
        </row>
        <row r="905">
          <cell r="D905" t="str">
            <v>CDI</v>
          </cell>
          <cell r="E905">
            <v>6.96</v>
          </cell>
        </row>
        <row r="906">
          <cell r="D906" t="str">
            <v>GRAMCB</v>
          </cell>
          <cell r="E906">
            <v>3.27</v>
          </cell>
        </row>
        <row r="908">
          <cell r="D908" t="str">
            <v>RM3VMG</v>
          </cell>
          <cell r="E908">
            <v>33.020000000000003</v>
          </cell>
        </row>
        <row r="909">
          <cell r="D909" t="str">
            <v>TA MG</v>
          </cell>
          <cell r="E909">
            <v>31.04</v>
          </cell>
        </row>
        <row r="910">
          <cell r="D910" t="str">
            <v>T INT 3VMG</v>
          </cell>
          <cell r="E910">
            <v>28.18</v>
          </cell>
        </row>
        <row r="911">
          <cell r="D911" t="str">
            <v>CU2V</v>
          </cell>
          <cell r="E911">
            <v>23.32</v>
          </cell>
        </row>
        <row r="912">
          <cell r="D912" t="str">
            <v>CX INT2VMG</v>
          </cell>
          <cell r="E912">
            <v>24.87</v>
          </cell>
        </row>
        <row r="913">
          <cell r="D913" t="str">
            <v>CXTOMG</v>
          </cell>
          <cell r="E913">
            <v>7.37</v>
          </cell>
        </row>
        <row r="914">
          <cell r="D914" t="str">
            <v>SUPRJ45MG</v>
          </cell>
          <cell r="E914">
            <v>0.1</v>
          </cell>
        </row>
        <row r="915">
          <cell r="D915" t="str">
            <v>TAMPMG</v>
          </cell>
          <cell r="E915">
            <v>0.1</v>
          </cell>
        </row>
        <row r="919">
          <cell r="D919" t="str">
            <v>2P+T-10</v>
          </cell>
          <cell r="E919">
            <v>2.89</v>
          </cell>
        </row>
        <row r="920">
          <cell r="D920" t="str">
            <v>2P+T-30P</v>
          </cell>
          <cell r="E920">
            <v>24</v>
          </cell>
        </row>
        <row r="921">
          <cell r="D921" t="str">
            <v>2P+T-10P</v>
          </cell>
          <cell r="E921">
            <v>7.3</v>
          </cell>
        </row>
        <row r="922">
          <cell r="D922">
            <v>0</v>
          </cell>
        </row>
        <row r="923">
          <cell r="D923" t="str">
            <v>PLUG</v>
          </cell>
          <cell r="E923">
            <v>3.36</v>
          </cell>
        </row>
        <row r="925">
          <cell r="D925" t="str">
            <v>INTPUL</v>
          </cell>
          <cell r="E925">
            <v>8.42</v>
          </cell>
        </row>
        <row r="926">
          <cell r="D926" t="str">
            <v>REL</v>
          </cell>
          <cell r="E926">
            <v>129</v>
          </cell>
        </row>
        <row r="927">
          <cell r="D927" t="str">
            <v>INTSIM</v>
          </cell>
          <cell r="E927">
            <v>9.65</v>
          </cell>
        </row>
        <row r="928">
          <cell r="D928" t="str">
            <v>INTBIS</v>
          </cell>
          <cell r="E928">
            <v>11.6</v>
          </cell>
        </row>
        <row r="929">
          <cell r="D929" t="str">
            <v>INTBIPP</v>
          </cell>
          <cell r="E929">
            <v>15.4</v>
          </cell>
        </row>
        <row r="933">
          <cell r="D933" t="str">
            <v>RE400VS</v>
          </cell>
          <cell r="E933">
            <v>76</v>
          </cell>
        </row>
        <row r="934">
          <cell r="D934" t="str">
            <v>RI400VM</v>
          </cell>
          <cell r="E934">
            <v>65</v>
          </cell>
        </row>
        <row r="935">
          <cell r="D935" t="str">
            <v>RE400VM</v>
          </cell>
          <cell r="E935">
            <v>65</v>
          </cell>
        </row>
        <row r="936">
          <cell r="D936" t="str">
            <v>RI400VS</v>
          </cell>
          <cell r="E936">
            <v>69</v>
          </cell>
        </row>
        <row r="937">
          <cell r="D937" t="str">
            <v>R1X32</v>
          </cell>
          <cell r="E937">
            <v>7.78</v>
          </cell>
        </row>
        <row r="938">
          <cell r="D938" t="str">
            <v>R2X32</v>
          </cell>
          <cell r="E938">
            <v>13.7</v>
          </cell>
        </row>
        <row r="939">
          <cell r="D939" t="str">
            <v>R2X26</v>
          </cell>
          <cell r="E939">
            <v>10.8</v>
          </cell>
        </row>
        <row r="941">
          <cell r="D941" t="str">
            <v>L400VME</v>
          </cell>
          <cell r="E941">
            <v>64</v>
          </cell>
        </row>
        <row r="942">
          <cell r="D942" t="str">
            <v>L400VMI</v>
          </cell>
          <cell r="E942">
            <v>27</v>
          </cell>
        </row>
        <row r="943">
          <cell r="D943" t="str">
            <v>L400VSO</v>
          </cell>
          <cell r="E943">
            <v>30</v>
          </cell>
        </row>
        <row r="944">
          <cell r="D944" t="str">
            <v>L32FT</v>
          </cell>
          <cell r="E944">
            <v>3.12</v>
          </cell>
        </row>
        <row r="945">
          <cell r="D945" t="str">
            <v>L26FC</v>
          </cell>
          <cell r="E945">
            <v>5.7</v>
          </cell>
        </row>
        <row r="946">
          <cell r="D946" t="str">
            <v>L100INC</v>
          </cell>
          <cell r="E946">
            <v>0.78</v>
          </cell>
        </row>
        <row r="950">
          <cell r="D950" t="str">
            <v>DM16S</v>
          </cell>
          <cell r="E950">
            <v>5.7</v>
          </cell>
        </row>
        <row r="951">
          <cell r="D951" t="str">
            <v>DM16SX</v>
          </cell>
          <cell r="E951">
            <v>4.0999999999999996</v>
          </cell>
        </row>
        <row r="952">
          <cell r="D952" t="str">
            <v>DM20S</v>
          </cell>
          <cell r="E952">
            <v>5.3</v>
          </cell>
        </row>
        <row r="953">
          <cell r="D953" t="str">
            <v>DM20E</v>
          </cell>
          <cell r="E953">
            <v>4.5999999999999996</v>
          </cell>
        </row>
        <row r="954">
          <cell r="D954" t="str">
            <v>DM20ST</v>
          </cell>
          <cell r="E954">
            <v>4.5999999999999996</v>
          </cell>
        </row>
        <row r="955">
          <cell r="D955" t="str">
            <v>DM20G</v>
          </cell>
          <cell r="E955">
            <v>4.6399999999999997</v>
          </cell>
        </row>
        <row r="956">
          <cell r="D956" t="str">
            <v>DB15E</v>
          </cell>
          <cell r="E956">
            <v>26.02</v>
          </cell>
        </row>
        <row r="957">
          <cell r="D957" t="str">
            <v>DB15ST</v>
          </cell>
          <cell r="E957">
            <v>14.4</v>
          </cell>
        </row>
        <row r="958">
          <cell r="D958" t="str">
            <v>DB15G</v>
          </cell>
          <cell r="E958">
            <v>23.9</v>
          </cell>
        </row>
        <row r="959">
          <cell r="D959" t="str">
            <v>DB16S</v>
          </cell>
          <cell r="E959">
            <v>137</v>
          </cell>
        </row>
        <row r="960">
          <cell r="D960" t="str">
            <v>DB20G</v>
          </cell>
          <cell r="E960">
            <v>24.34</v>
          </cell>
        </row>
        <row r="961">
          <cell r="D961" t="str">
            <v>DB20ST</v>
          </cell>
          <cell r="E961">
            <v>14.4</v>
          </cell>
        </row>
        <row r="962">
          <cell r="D962" t="str">
            <v>DT20ST</v>
          </cell>
          <cell r="E962">
            <v>20.100000000000001</v>
          </cell>
        </row>
        <row r="963">
          <cell r="D963" t="str">
            <v>DT20G</v>
          </cell>
          <cell r="E963">
            <v>31.23</v>
          </cell>
        </row>
        <row r="964">
          <cell r="D964" t="str">
            <v>DT25S</v>
          </cell>
          <cell r="E964">
            <v>36.72</v>
          </cell>
        </row>
        <row r="965">
          <cell r="D965" t="str">
            <v>DT30ST</v>
          </cell>
          <cell r="E965">
            <v>20.100000000000001</v>
          </cell>
        </row>
        <row r="966">
          <cell r="D966" t="str">
            <v>DT30G</v>
          </cell>
          <cell r="E966">
            <v>21.7</v>
          </cell>
        </row>
        <row r="967">
          <cell r="D967" t="str">
            <v>DT40S</v>
          </cell>
          <cell r="E967">
            <v>166.14</v>
          </cell>
        </row>
        <row r="968">
          <cell r="D968" t="str">
            <v>DT50E</v>
          </cell>
          <cell r="E968">
            <v>847.74</v>
          </cell>
        </row>
        <row r="969">
          <cell r="D969" t="str">
            <v>DT50S</v>
          </cell>
          <cell r="E969">
            <v>33</v>
          </cell>
        </row>
        <row r="970">
          <cell r="D970" t="str">
            <v>DT100E</v>
          </cell>
          <cell r="E970">
            <v>629.1</v>
          </cell>
        </row>
        <row r="971">
          <cell r="D971" t="str">
            <v>DT125G</v>
          </cell>
          <cell r="E971">
            <v>219.67</v>
          </cell>
        </row>
        <row r="972">
          <cell r="D972" t="str">
            <v>DT125ST</v>
          </cell>
          <cell r="E972">
            <v>240</v>
          </cell>
        </row>
        <row r="973">
          <cell r="D973" t="str">
            <v>DT200S</v>
          </cell>
          <cell r="E973">
            <v>191.4</v>
          </cell>
        </row>
        <row r="974">
          <cell r="D974" t="str">
            <v>DT200SC</v>
          </cell>
          <cell r="E974">
            <v>652.46</v>
          </cell>
        </row>
        <row r="975">
          <cell r="D975" t="str">
            <v>DT200G</v>
          </cell>
          <cell r="E975">
            <v>874</v>
          </cell>
        </row>
        <row r="976">
          <cell r="D976" t="str">
            <v>DT200ST</v>
          </cell>
          <cell r="E976">
            <v>838</v>
          </cell>
        </row>
        <row r="977">
          <cell r="D977" t="str">
            <v>DT250S33K</v>
          </cell>
          <cell r="E977">
            <v>722.48</v>
          </cell>
        </row>
        <row r="978">
          <cell r="D978" t="str">
            <v>DT250S</v>
          </cell>
          <cell r="E978">
            <v>1265</v>
          </cell>
        </row>
        <row r="979">
          <cell r="D979" t="str">
            <v>DT300E</v>
          </cell>
          <cell r="E979">
            <v>1238.82</v>
          </cell>
        </row>
        <row r="980">
          <cell r="D980" t="str">
            <v>DT125S</v>
          </cell>
          <cell r="E980">
            <v>168</v>
          </cell>
        </row>
        <row r="981">
          <cell r="D981" t="str">
            <v>DT160P</v>
          </cell>
          <cell r="E981">
            <v>456.22</v>
          </cell>
        </row>
        <row r="982">
          <cell r="D982" t="str">
            <v>DT63P</v>
          </cell>
          <cell r="E982">
            <v>296.55</v>
          </cell>
        </row>
        <row r="983">
          <cell r="D983" t="str">
            <v>DT63MG</v>
          </cell>
          <cell r="E983">
            <v>444.27949999999993</v>
          </cell>
        </row>
        <row r="984">
          <cell r="D984" t="str">
            <v>DT100MG</v>
          </cell>
          <cell r="E984">
            <v>444.27949999999993</v>
          </cell>
        </row>
        <row r="985">
          <cell r="D985" t="str">
            <v>DT160P</v>
          </cell>
          <cell r="E985">
            <v>802.48149999999987</v>
          </cell>
        </row>
        <row r="986">
          <cell r="D986" t="str">
            <v>DT300E</v>
          </cell>
          <cell r="E986">
            <v>1221.05</v>
          </cell>
        </row>
        <row r="987">
          <cell r="D987" t="str">
            <v>DT250M</v>
          </cell>
          <cell r="E987">
            <v>699</v>
          </cell>
        </row>
        <row r="988">
          <cell r="D988" t="str">
            <v>DT250M</v>
          </cell>
          <cell r="E988">
            <v>2300</v>
          </cell>
        </row>
        <row r="989">
          <cell r="D989" t="str">
            <v>DR2P20ST</v>
          </cell>
          <cell r="E989">
            <v>60.5</v>
          </cell>
        </row>
        <row r="990">
          <cell r="D990" t="str">
            <v>DR2P20S</v>
          </cell>
          <cell r="E990">
            <v>86.56</v>
          </cell>
        </row>
        <row r="991">
          <cell r="D991" t="str">
            <v>DR2P20G</v>
          </cell>
          <cell r="E991">
            <v>91</v>
          </cell>
        </row>
        <row r="992">
          <cell r="D992" t="str">
            <v>CSF125E</v>
          </cell>
          <cell r="E992">
            <v>69.5</v>
          </cell>
        </row>
        <row r="993">
          <cell r="D993" t="str">
            <v>CSF125S</v>
          </cell>
          <cell r="E993">
            <v>367.71</v>
          </cell>
        </row>
        <row r="994">
          <cell r="D994" t="str">
            <v>CSF250S</v>
          </cell>
          <cell r="E994">
            <v>245</v>
          </cell>
        </row>
        <row r="995">
          <cell r="D995" t="str">
            <v>FNH250</v>
          </cell>
          <cell r="E995">
            <v>35</v>
          </cell>
        </row>
        <row r="997">
          <cell r="D997" t="str">
            <v>C606020CE</v>
          </cell>
          <cell r="E997">
            <v>174.6</v>
          </cell>
        </row>
        <row r="998">
          <cell r="D998" t="str">
            <v>C804030CE</v>
          </cell>
          <cell r="E998">
            <v>498.76</v>
          </cell>
        </row>
        <row r="999">
          <cell r="D999" t="str">
            <v>C806020CE</v>
          </cell>
          <cell r="E999">
            <v>214.83</v>
          </cell>
        </row>
        <row r="1000">
          <cell r="D1000" t="str">
            <v>C1208020CE</v>
          </cell>
          <cell r="E1000">
            <v>426</v>
          </cell>
        </row>
        <row r="1001">
          <cell r="D1001" t="str">
            <v>C1208025MB</v>
          </cell>
          <cell r="E1001">
            <v>291</v>
          </cell>
        </row>
        <row r="1002">
          <cell r="D1002" t="str">
            <v>C1605020MB</v>
          </cell>
          <cell r="E1002">
            <v>115</v>
          </cell>
        </row>
        <row r="1003">
          <cell r="D1003" t="str">
            <v>C503025CE</v>
          </cell>
          <cell r="E1003">
            <v>110.03</v>
          </cell>
        </row>
        <row r="1004">
          <cell r="D1004" t="str">
            <v>C504025CE</v>
          </cell>
          <cell r="E1004">
            <v>126.63</v>
          </cell>
        </row>
        <row r="1006">
          <cell r="D1006" t="str">
            <v>BC3418</v>
          </cell>
          <cell r="E1006">
            <v>32</v>
          </cell>
        </row>
        <row r="1007">
          <cell r="D1007" t="str">
            <v>BC34116</v>
          </cell>
          <cell r="E1007">
            <v>30.5</v>
          </cell>
        </row>
        <row r="1008">
          <cell r="D1008" t="str">
            <v>BC3218</v>
          </cell>
          <cell r="E1008">
            <v>30.5</v>
          </cell>
        </row>
        <row r="1009">
          <cell r="D1009" t="str">
            <v>BNT14</v>
          </cell>
          <cell r="E1009">
            <v>7.16</v>
          </cell>
        </row>
        <row r="1011">
          <cell r="D1011" t="str">
            <v>FI20M3M</v>
          </cell>
          <cell r="E1011">
            <v>2.27</v>
          </cell>
        </row>
        <row r="1012">
          <cell r="D1012" t="str">
            <v>RELE</v>
          </cell>
          <cell r="E1012">
            <v>26.7</v>
          </cell>
        </row>
        <row r="1013">
          <cell r="D1013" t="str">
            <v>K3Ø</v>
          </cell>
          <cell r="E1013">
            <v>131</v>
          </cell>
        </row>
        <row r="1014">
          <cell r="D1014" t="str">
            <v>COMUT</v>
          </cell>
          <cell r="E1014">
            <v>60</v>
          </cell>
        </row>
        <row r="1015">
          <cell r="D1015" t="str">
            <v>SOQUETE</v>
          </cell>
          <cell r="E1015">
            <v>0.62</v>
          </cell>
        </row>
        <row r="1016">
          <cell r="D1016" t="str">
            <v>CXtipo E</v>
          </cell>
          <cell r="E1016">
            <v>91</v>
          </cell>
        </row>
        <row r="1017">
          <cell r="D1017" t="str">
            <v>HO-50</v>
          </cell>
          <cell r="E1017">
            <v>12</v>
          </cell>
        </row>
        <row r="1018">
          <cell r="D1018" t="str">
            <v>HO-85</v>
          </cell>
          <cell r="E1018">
            <v>0.26</v>
          </cell>
        </row>
        <row r="1019">
          <cell r="D1019" t="str">
            <v>CXtipo E</v>
          </cell>
          <cell r="E1019">
            <v>91</v>
          </cell>
        </row>
        <row r="1020">
          <cell r="D1020" t="str">
            <v>HO-50</v>
          </cell>
          <cell r="E1020">
            <v>12</v>
          </cell>
        </row>
        <row r="1021">
          <cell r="D1021" t="str">
            <v>HO-85</v>
          </cell>
          <cell r="E1021">
            <v>0.26</v>
          </cell>
        </row>
        <row r="1022">
          <cell r="D1022" t="str">
            <v>CP5050H</v>
          </cell>
          <cell r="E1022">
            <v>7.81</v>
          </cell>
        </row>
        <row r="1023">
          <cell r="D1023" t="str">
            <v>CP2020H</v>
          </cell>
          <cell r="E1023">
            <v>6.71</v>
          </cell>
        </row>
        <row r="1024">
          <cell r="D1024" t="str">
            <v>DIN35</v>
          </cell>
          <cell r="E1024">
            <v>4.88</v>
          </cell>
        </row>
        <row r="1026">
          <cell r="D1026" t="str">
            <v>300 08</v>
          </cell>
          <cell r="E1026">
            <v>5.12</v>
          </cell>
        </row>
        <row r="1027">
          <cell r="D1027" t="str">
            <v>6487 94</v>
          </cell>
          <cell r="E1027">
            <v>20.2</v>
          </cell>
        </row>
        <row r="1028">
          <cell r="D1028" t="str">
            <v>6890 24</v>
          </cell>
          <cell r="E1028">
            <v>2.1800000000000002</v>
          </cell>
        </row>
        <row r="1029">
          <cell r="D1029" t="str">
            <v>6890 25</v>
          </cell>
          <cell r="E1029">
            <v>3.84</v>
          </cell>
        </row>
        <row r="1030">
          <cell r="D1030" t="str">
            <v>6890 14</v>
          </cell>
          <cell r="E1030">
            <v>1.56</v>
          </cell>
        </row>
        <row r="1032">
          <cell r="D1032" t="str">
            <v xml:space="preserve">510 25 </v>
          </cell>
          <cell r="E1032">
            <v>4.1900000000000004</v>
          </cell>
        </row>
        <row r="1033">
          <cell r="D1033" t="str">
            <v xml:space="preserve">510 24 </v>
          </cell>
          <cell r="E1033">
            <v>2.77</v>
          </cell>
        </row>
        <row r="1034">
          <cell r="D1034" t="str">
            <v>543 14</v>
          </cell>
          <cell r="E1034">
            <v>7.3</v>
          </cell>
        </row>
        <row r="1035">
          <cell r="D1035" t="str">
            <v>6750 11</v>
          </cell>
          <cell r="E1035">
            <v>7.33</v>
          </cell>
        </row>
        <row r="1036">
          <cell r="D1036" t="str">
            <v>6150 24</v>
          </cell>
          <cell r="E1036">
            <v>6.67</v>
          </cell>
        </row>
        <row r="1037">
          <cell r="D1037" t="str">
            <v>6151 24</v>
          </cell>
          <cell r="E1037">
            <v>9.41</v>
          </cell>
        </row>
        <row r="1038">
          <cell r="D1038" t="str">
            <v>6150 14</v>
          </cell>
          <cell r="E1038">
            <v>6.67</v>
          </cell>
        </row>
        <row r="1039">
          <cell r="D1039" t="str">
            <v>6150 14</v>
          </cell>
          <cell r="E1039">
            <v>9.44</v>
          </cell>
        </row>
        <row r="1041">
          <cell r="D1041" t="str">
            <v>6506 62</v>
          </cell>
          <cell r="E1041">
            <v>6.52</v>
          </cell>
        </row>
        <row r="1042">
          <cell r="D1042" t="str">
            <v>543 13</v>
          </cell>
          <cell r="E1042">
            <v>6.1</v>
          </cell>
        </row>
        <row r="1044">
          <cell r="D1044" t="str">
            <v>6185 01</v>
          </cell>
          <cell r="E1044">
            <v>1.52</v>
          </cell>
        </row>
        <row r="1045">
          <cell r="D1045" t="str">
            <v>6185 02</v>
          </cell>
          <cell r="E1045">
            <v>1.52</v>
          </cell>
        </row>
        <row r="1046">
          <cell r="D1046" t="str">
            <v>6185 11</v>
          </cell>
          <cell r="E1046">
            <v>3.36</v>
          </cell>
        </row>
        <row r="1048">
          <cell r="D1048" t="str">
            <v>6121 21</v>
          </cell>
          <cell r="E1048">
            <v>0.48</v>
          </cell>
        </row>
        <row r="1049">
          <cell r="D1049" t="str">
            <v>6121 22</v>
          </cell>
          <cell r="E1049">
            <v>0.48</v>
          </cell>
        </row>
        <row r="1050">
          <cell r="D1050" t="str">
            <v>6121 24</v>
          </cell>
          <cell r="E1050">
            <v>0.84</v>
          </cell>
        </row>
        <row r="1052">
          <cell r="D1052" t="str">
            <v xml:space="preserve"> 6111 00</v>
          </cell>
          <cell r="E1052">
            <v>5.91</v>
          </cell>
        </row>
        <row r="1053">
          <cell r="D1053" t="str">
            <v xml:space="preserve"> 6111 01</v>
          </cell>
          <cell r="E1053">
            <v>6.15</v>
          </cell>
        </row>
        <row r="1054">
          <cell r="D1054" t="str">
            <v>6120 08</v>
          </cell>
          <cell r="E1054">
            <v>24.05</v>
          </cell>
        </row>
        <row r="1055">
          <cell r="D1055" t="str">
            <v>6120 05</v>
          </cell>
          <cell r="E1055">
            <v>16.32</v>
          </cell>
        </row>
        <row r="1056">
          <cell r="D1056" t="str">
            <v>6121 00</v>
          </cell>
          <cell r="E1056">
            <v>10.53</v>
          </cell>
        </row>
        <row r="1057">
          <cell r="D1057" t="str">
            <v>6131 00</v>
          </cell>
          <cell r="E1057">
            <v>14.75</v>
          </cell>
        </row>
        <row r="1058">
          <cell r="D1058" t="str">
            <v>6110 00</v>
          </cell>
          <cell r="E1058">
            <v>4.24</v>
          </cell>
        </row>
        <row r="1060">
          <cell r="D1060" t="str">
            <v>6111 39</v>
          </cell>
          <cell r="E1060">
            <v>165.31</v>
          </cell>
        </row>
        <row r="1061">
          <cell r="D1061" t="str">
            <v>6815 80</v>
          </cell>
          <cell r="E1061">
            <v>2.2599999999999998</v>
          </cell>
        </row>
        <row r="1062">
          <cell r="D1062" t="str">
            <v>6815 99</v>
          </cell>
          <cell r="E1062">
            <v>0.67</v>
          </cell>
        </row>
        <row r="1063">
          <cell r="D1063" t="str">
            <v>6850 48</v>
          </cell>
          <cell r="E1063">
            <v>10.46</v>
          </cell>
        </row>
        <row r="1064">
          <cell r="D1064" t="str">
            <v>6815 83</v>
          </cell>
          <cell r="E1064">
            <v>2.2599999999999998</v>
          </cell>
        </row>
        <row r="1065">
          <cell r="D1065" t="str">
            <v>6815 82</v>
          </cell>
          <cell r="E1065">
            <v>2.2599999999999998</v>
          </cell>
        </row>
        <row r="1066">
          <cell r="D1066" t="str">
            <v>6816 81</v>
          </cell>
          <cell r="E1066">
            <v>2.2599999999999998</v>
          </cell>
        </row>
        <row r="1067">
          <cell r="D1067" t="str">
            <v>6850 01</v>
          </cell>
          <cell r="E1067">
            <v>6.26</v>
          </cell>
        </row>
        <row r="1068">
          <cell r="D1068" t="str">
            <v>6850 07</v>
          </cell>
          <cell r="E1068">
            <v>8.8800000000000008</v>
          </cell>
        </row>
        <row r="1070">
          <cell r="D1070" t="str">
            <v>104 32</v>
          </cell>
          <cell r="E1070">
            <v>88.48</v>
          </cell>
        </row>
        <row r="1071">
          <cell r="D1071" t="str">
            <v>104 11</v>
          </cell>
          <cell r="E1071">
            <v>40.9</v>
          </cell>
        </row>
        <row r="1072">
          <cell r="D1072" t="str">
            <v>105 21</v>
          </cell>
          <cell r="E1072">
            <v>12.05</v>
          </cell>
        </row>
        <row r="1073">
          <cell r="D1073" t="str">
            <v>105 24</v>
          </cell>
          <cell r="E1073">
            <v>30.55</v>
          </cell>
        </row>
        <row r="1074">
          <cell r="D1074" t="str">
            <v>104 72</v>
          </cell>
          <cell r="E1074">
            <v>32.15</v>
          </cell>
        </row>
        <row r="1075">
          <cell r="D1075" t="str">
            <v>106 11</v>
          </cell>
          <cell r="E1075">
            <v>13.77</v>
          </cell>
        </row>
        <row r="1076">
          <cell r="D1076" t="str">
            <v>106 02</v>
          </cell>
          <cell r="E1076">
            <v>32.090000000000003</v>
          </cell>
        </row>
        <row r="1077">
          <cell r="D1077" t="str">
            <v>106 01</v>
          </cell>
          <cell r="E1077">
            <v>28.64</v>
          </cell>
        </row>
        <row r="1078">
          <cell r="D1078" t="str">
            <v xml:space="preserve"> 106 22</v>
          </cell>
          <cell r="E1078">
            <v>32.090000000000003</v>
          </cell>
        </row>
        <row r="1079">
          <cell r="D1079" t="str">
            <v>106 21</v>
          </cell>
          <cell r="E1079">
            <v>28.67</v>
          </cell>
        </row>
        <row r="1080">
          <cell r="D1080" t="str">
            <v>106 55</v>
          </cell>
          <cell r="E1080">
            <v>53.55</v>
          </cell>
        </row>
        <row r="1081">
          <cell r="D1081" t="str">
            <v>106 51</v>
          </cell>
          <cell r="E1081">
            <v>28.67</v>
          </cell>
        </row>
        <row r="1082">
          <cell r="D1082" t="str">
            <v>107 32</v>
          </cell>
          <cell r="E1082">
            <v>32.49</v>
          </cell>
        </row>
        <row r="1083">
          <cell r="D1083" t="str">
            <v>105 82</v>
          </cell>
          <cell r="E1083">
            <v>14.58</v>
          </cell>
        </row>
        <row r="1084">
          <cell r="D1084" t="str">
            <v>105 84</v>
          </cell>
          <cell r="E1084">
            <v>12.72</v>
          </cell>
        </row>
        <row r="1085">
          <cell r="D1085" t="str">
            <v>107 06</v>
          </cell>
          <cell r="E1085">
            <v>9.17</v>
          </cell>
        </row>
        <row r="1086">
          <cell r="D1086" t="str">
            <v>107 22</v>
          </cell>
          <cell r="E1086">
            <v>6.52</v>
          </cell>
        </row>
        <row r="1087">
          <cell r="D1087" t="str">
            <v>6487 90</v>
          </cell>
          <cell r="E1087">
            <v>12.84</v>
          </cell>
        </row>
        <row r="1088">
          <cell r="D1088" t="str">
            <v>6487 32</v>
          </cell>
          <cell r="E1088">
            <v>11.09</v>
          </cell>
        </row>
        <row r="1089">
          <cell r="D1089" t="str">
            <v>106 91</v>
          </cell>
          <cell r="E1089">
            <v>2.9</v>
          </cell>
        </row>
        <row r="1090">
          <cell r="D1090" t="str">
            <v xml:space="preserve"> 108 01</v>
          </cell>
          <cell r="E1090">
            <v>8.77</v>
          </cell>
        </row>
        <row r="1091">
          <cell r="D1091" t="str">
            <v>106 86</v>
          </cell>
          <cell r="E1091">
            <v>3.53</v>
          </cell>
        </row>
        <row r="1092">
          <cell r="D1092" t="str">
            <v>308 99</v>
          </cell>
          <cell r="E1092">
            <v>0.47</v>
          </cell>
        </row>
        <row r="1093">
          <cell r="D1093" t="str">
            <v>108 81</v>
          </cell>
          <cell r="E1093">
            <v>4.68</v>
          </cell>
        </row>
        <row r="1094">
          <cell r="D1094" t="str">
            <v>108 82</v>
          </cell>
          <cell r="E1094">
            <v>4.68</v>
          </cell>
        </row>
        <row r="1096">
          <cell r="D1096" t="str">
            <v>615 25</v>
          </cell>
          <cell r="E1096">
            <v>700</v>
          </cell>
        </row>
        <row r="1097">
          <cell r="D1097" t="str">
            <v>615 78</v>
          </cell>
          <cell r="E1097">
            <v>56.96</v>
          </cell>
        </row>
        <row r="1098">
          <cell r="D1098" t="str">
            <v>609 77</v>
          </cell>
          <cell r="E1098">
            <v>13.96</v>
          </cell>
        </row>
        <row r="1099">
          <cell r="D1099" t="str">
            <v>615 79</v>
          </cell>
          <cell r="E1099">
            <v>55</v>
          </cell>
        </row>
        <row r="1103">
          <cell r="D1103" t="str">
            <v>LES232DAU</v>
          </cell>
          <cell r="E1103">
            <v>16.329999999999998</v>
          </cell>
        </row>
        <row r="1104">
          <cell r="D1104" t="str">
            <v>LES232LC</v>
          </cell>
          <cell r="E1104">
            <v>55.27</v>
          </cell>
        </row>
        <row r="1105">
          <cell r="D1105" t="str">
            <v>LEE232DAU</v>
          </cell>
          <cell r="E1105">
            <v>35.33</v>
          </cell>
        </row>
        <row r="1106">
          <cell r="D1106" t="str">
            <v>LE232LC</v>
          </cell>
          <cell r="E1106">
            <v>48.23</v>
          </cell>
        </row>
        <row r="1107">
          <cell r="D1107" t="str">
            <v>LE232LC</v>
          </cell>
          <cell r="E1107">
            <v>77.62</v>
          </cell>
        </row>
        <row r="1108">
          <cell r="D1108" t="str">
            <v>RE2X32</v>
          </cell>
          <cell r="E1108">
            <v>16</v>
          </cell>
        </row>
        <row r="1109">
          <cell r="D1109" t="str">
            <v>LFT32V</v>
          </cell>
          <cell r="E1109">
            <v>5.56</v>
          </cell>
        </row>
        <row r="1110">
          <cell r="D1110" t="str">
            <v>LE4116LC</v>
          </cell>
          <cell r="E1110">
            <v>81.94</v>
          </cell>
        </row>
        <row r="1111">
          <cell r="D1111" t="str">
            <v>RE2X16</v>
          </cell>
          <cell r="E1111">
            <v>16</v>
          </cell>
        </row>
        <row r="1112">
          <cell r="D1112" t="str">
            <v>LFT16O</v>
          </cell>
          <cell r="E1112">
            <v>5.56</v>
          </cell>
        </row>
        <row r="1113">
          <cell r="D1113" t="str">
            <v>LE236LC</v>
          </cell>
          <cell r="E1113">
            <v>154.91999999999999</v>
          </cell>
        </row>
        <row r="1114">
          <cell r="D1114" t="str">
            <v>RE2X36</v>
          </cell>
          <cell r="E1114">
            <v>52.01</v>
          </cell>
        </row>
        <row r="1115">
          <cell r="D1115" t="str">
            <v>LFCL36O</v>
          </cell>
          <cell r="E1115">
            <v>17.96</v>
          </cell>
        </row>
        <row r="1116">
          <cell r="D1116" t="str">
            <v>LCE1DICLC</v>
          </cell>
          <cell r="E1116">
            <v>15.95</v>
          </cell>
        </row>
        <row r="1117">
          <cell r="D1117" t="str">
            <v>TE50WP</v>
          </cell>
          <cell r="E1117">
            <v>17.13</v>
          </cell>
        </row>
        <row r="1118">
          <cell r="D1118" t="str">
            <v>LD50WO</v>
          </cell>
          <cell r="E1118">
            <v>3.29</v>
          </cell>
        </row>
        <row r="1119">
          <cell r="D1119" t="str">
            <v>LCE126LC</v>
          </cell>
          <cell r="E1119">
            <v>27.31</v>
          </cell>
        </row>
        <row r="1120">
          <cell r="D1120" t="str">
            <v>LCE226LC</v>
          </cell>
          <cell r="E1120">
            <v>30.13</v>
          </cell>
        </row>
        <row r="1121">
          <cell r="D1121" t="str">
            <v>LE3DICLC</v>
          </cell>
          <cell r="E1121">
            <v>70.36</v>
          </cell>
        </row>
        <row r="1122">
          <cell r="D1122" t="str">
            <v>TE50WP</v>
          </cell>
          <cell r="E1122">
            <v>17.13</v>
          </cell>
        </row>
        <row r="1123">
          <cell r="E1123">
            <v>3.29</v>
          </cell>
        </row>
        <row r="1124">
          <cell r="D1124" t="str">
            <v>LCS226LC</v>
          </cell>
          <cell r="E1124">
            <v>44.5</v>
          </cell>
        </row>
        <row r="1125">
          <cell r="D1125" t="str">
            <v>AR1FLULC</v>
          </cell>
          <cell r="E1125">
            <v>27.31</v>
          </cell>
        </row>
        <row r="1126">
          <cell r="D1126" t="str">
            <v>RE1X26H</v>
          </cell>
          <cell r="E1126">
            <v>19.579999999999998</v>
          </cell>
        </row>
        <row r="1127">
          <cell r="D1127" t="str">
            <v>LFCL26O</v>
          </cell>
          <cell r="E1127">
            <v>8.41</v>
          </cell>
        </row>
        <row r="1128">
          <cell r="D1128" t="str">
            <v>LI400W</v>
          </cell>
          <cell r="E1128">
            <v>58.65</v>
          </cell>
        </row>
        <row r="1129">
          <cell r="D1129" t="str">
            <v>LI400WFTL</v>
          </cell>
          <cell r="E1129">
            <v>65.55</v>
          </cell>
        </row>
        <row r="1130">
          <cell r="D1130" t="str">
            <v>LI400WVID</v>
          </cell>
          <cell r="E1130">
            <v>79.349999999999994</v>
          </cell>
        </row>
        <row r="1131">
          <cell r="D1131" t="str">
            <v>LI400WEQU</v>
          </cell>
          <cell r="E1131">
            <v>117</v>
          </cell>
        </row>
        <row r="1132">
          <cell r="D1132" t="str">
            <v>LI400WML</v>
          </cell>
          <cell r="E1132">
            <v>101</v>
          </cell>
        </row>
        <row r="1133">
          <cell r="D1133" t="str">
            <v>LI400WLC</v>
          </cell>
          <cell r="E1133">
            <v>117.78</v>
          </cell>
        </row>
        <row r="1134">
          <cell r="D1134" t="str">
            <v>PLAF</v>
          </cell>
          <cell r="E1134">
            <v>2.5</v>
          </cell>
        </row>
        <row r="1139">
          <cell r="D1139" t="str">
            <v>NB40-7M-APC</v>
          </cell>
          <cell r="E1139">
            <v>39830</v>
          </cell>
        </row>
        <row r="1142">
          <cell r="D1142" t="str">
            <v>SYM30APC</v>
          </cell>
          <cell r="E1142">
            <v>106446.82</v>
          </cell>
        </row>
        <row r="1143">
          <cell r="D1143" t="str">
            <v>MOD30M</v>
          </cell>
          <cell r="E1143">
            <v>4038.54</v>
          </cell>
        </row>
        <row r="1144">
          <cell r="D1144" t="str">
            <v>SW3K120V</v>
          </cell>
          <cell r="E1144">
            <v>1590.79</v>
          </cell>
        </row>
        <row r="1145">
          <cell r="D1145" t="str">
            <v>SER-START</v>
          </cell>
          <cell r="E1145">
            <v>29426.11</v>
          </cell>
        </row>
        <row r="1146">
          <cell r="D1146" t="str">
            <v>MODPOT10K</v>
          </cell>
          <cell r="E1146">
            <v>14173</v>
          </cell>
        </row>
        <row r="1148">
          <cell r="D1148" t="str">
            <v>MEDEL2,5</v>
          </cell>
          <cell r="E1148">
            <v>1290</v>
          </cell>
        </row>
        <row r="1149">
          <cell r="D1149">
            <v>0</v>
          </cell>
        </row>
        <row r="1150">
          <cell r="D1150" t="str">
            <v>ESTV150K</v>
          </cell>
          <cell r="E1150">
            <v>41097</v>
          </cell>
        </row>
        <row r="1153">
          <cell r="D1153" t="str">
            <v>CHS15K</v>
          </cell>
          <cell r="E1153">
            <v>470</v>
          </cell>
        </row>
        <row r="1154">
          <cell r="D1154" t="str">
            <v>CHS15K-BF</v>
          </cell>
          <cell r="E1154">
            <v>661</v>
          </cell>
        </row>
        <row r="1155">
          <cell r="D1155" t="str">
            <v>BP15K-EX</v>
          </cell>
          <cell r="E1155">
            <v>126</v>
          </cell>
        </row>
        <row r="1156">
          <cell r="D1156" t="str">
            <v>BP15K-IN</v>
          </cell>
          <cell r="E1156">
            <v>116.8</v>
          </cell>
        </row>
        <row r="1157">
          <cell r="D1157" t="str">
            <v>CXA3</v>
          </cell>
          <cell r="E1157">
            <v>443</v>
          </cell>
        </row>
        <row r="1158">
          <cell r="D1158" t="str">
            <v>CXINSP250</v>
          </cell>
          <cell r="E1158">
            <v>21</v>
          </cell>
        </row>
        <row r="1159">
          <cell r="D1159" t="str">
            <v>CXPROT</v>
          </cell>
          <cell r="E1159">
            <v>31.87</v>
          </cell>
        </row>
        <row r="1160">
          <cell r="D1160" t="str">
            <v>CHPAS15K</v>
          </cell>
          <cell r="E1160">
            <v>295</v>
          </cell>
        </row>
        <row r="1161">
          <cell r="D1161" t="str">
            <v>CHINC50X40</v>
          </cell>
          <cell r="E1161">
            <v>117</v>
          </cell>
        </row>
        <row r="1162">
          <cell r="D1162" t="str">
            <v>DETCV0T/BT</v>
          </cell>
          <cell r="E1162">
            <v>257</v>
          </cell>
        </row>
        <row r="1163">
          <cell r="D1163" t="str">
            <v>ESTR1X1m</v>
          </cell>
          <cell r="E1163">
            <v>115</v>
          </cell>
        </row>
        <row r="1164">
          <cell r="D1164" t="str">
            <v>EXTINCO2</v>
          </cell>
          <cell r="E1164">
            <v>303</v>
          </cell>
        </row>
        <row r="1165">
          <cell r="D1165" t="str">
            <v>GRAMP ATERR</v>
          </cell>
          <cell r="E1165">
            <v>0.93</v>
          </cell>
        </row>
        <row r="1166">
          <cell r="D1166" t="str">
            <v>HCOPER5/8</v>
          </cell>
          <cell r="E1166">
            <v>12.65</v>
          </cell>
        </row>
        <row r="1167">
          <cell r="D1167" t="str">
            <v>ILEMER2X8</v>
          </cell>
          <cell r="E1167">
            <v>45</v>
          </cell>
        </row>
        <row r="1168">
          <cell r="D1168" t="str">
            <v>ISOLPEDE15K</v>
          </cell>
          <cell r="E1168">
            <v>15</v>
          </cell>
        </row>
        <row r="1169">
          <cell r="D1169" t="str">
            <v>LÂMINC100</v>
          </cell>
          <cell r="E1169">
            <v>1.62</v>
          </cell>
        </row>
        <row r="1170">
          <cell r="D1170" t="str">
            <v>ARAN45PT</v>
          </cell>
          <cell r="E1170">
            <v>52</v>
          </cell>
        </row>
        <row r="1171">
          <cell r="D1171" t="str">
            <v>LUVA PELI</v>
          </cell>
          <cell r="E1171">
            <v>21</v>
          </cell>
        </row>
        <row r="1172">
          <cell r="D1172" t="str">
            <v>LUVA ISOL</v>
          </cell>
          <cell r="E1172">
            <v>299</v>
          </cell>
        </row>
        <row r="1173">
          <cell r="D1173" t="str">
            <v>PLACA-N</v>
          </cell>
          <cell r="E1173">
            <v>3</v>
          </cell>
        </row>
        <row r="1174">
          <cell r="D1174" t="str">
            <v>PLACA-T</v>
          </cell>
          <cell r="E1174">
            <v>3</v>
          </cell>
        </row>
        <row r="1175">
          <cell r="D1175" t="str">
            <v>PLACA-ADV1</v>
          </cell>
          <cell r="E1175">
            <v>7.1</v>
          </cell>
        </row>
        <row r="1176">
          <cell r="D1176" t="str">
            <v>PLACA-ADV2</v>
          </cell>
          <cell r="E1176">
            <v>7.1</v>
          </cell>
        </row>
        <row r="1177">
          <cell r="D1177" t="str">
            <v>PLAFE27</v>
          </cell>
          <cell r="E1177">
            <v>13.1</v>
          </cell>
        </row>
        <row r="1178">
          <cell r="D1178" t="str">
            <v>PORTACH</v>
          </cell>
          <cell r="E1178">
            <v>765.12</v>
          </cell>
        </row>
        <row r="1179">
          <cell r="D1179" t="str">
            <v>PORT-TELA</v>
          </cell>
          <cell r="E1179">
            <v>285.3</v>
          </cell>
        </row>
        <row r="1180">
          <cell r="D1180" t="str">
            <v>PORTLUV</v>
          </cell>
          <cell r="E1180">
            <v>21</v>
          </cell>
        </row>
        <row r="1181">
          <cell r="D1181" t="str">
            <v>PORTLAM100</v>
          </cell>
          <cell r="E1181">
            <v>23.4</v>
          </cell>
        </row>
        <row r="1182">
          <cell r="D1182" t="str">
            <v>PROL-CHSEC</v>
          </cell>
          <cell r="E1182">
            <v>29</v>
          </cell>
        </row>
        <row r="1183">
          <cell r="D1183" t="str">
            <v>SPT-1ISOL</v>
          </cell>
          <cell r="E1183">
            <v>7.12</v>
          </cell>
        </row>
        <row r="1184">
          <cell r="D1184" t="str">
            <v>SPT-VARA</v>
          </cell>
          <cell r="E1184">
            <v>12.2</v>
          </cell>
        </row>
        <row r="1185">
          <cell r="D1185" t="str">
            <v>VARA</v>
          </cell>
          <cell r="E1185">
            <v>180</v>
          </cell>
        </row>
        <row r="1186">
          <cell r="D1186" t="str">
            <v>VITRO1X1</v>
          </cell>
          <cell r="E1186">
            <v>129.99</v>
          </cell>
        </row>
        <row r="1187">
          <cell r="D1187" t="str">
            <v>PR-EXT15K</v>
          </cell>
          <cell r="E1187">
            <v>110</v>
          </cell>
        </row>
        <row r="1188">
          <cell r="D1188" t="str">
            <v>PR-INT15K</v>
          </cell>
          <cell r="E1188">
            <v>110</v>
          </cell>
        </row>
        <row r="1189">
          <cell r="D1189" t="str">
            <v>VERG3/8</v>
          </cell>
          <cell r="E1189">
            <v>73.099999999999994</v>
          </cell>
        </row>
        <row r="1190">
          <cell r="D1190" t="str">
            <v>T-VERG3/8</v>
          </cell>
          <cell r="E1190">
            <v>6.6</v>
          </cell>
        </row>
        <row r="1191">
          <cell r="D1191" t="str">
            <v>TERM ANG3/8</v>
          </cell>
          <cell r="E1191">
            <v>4.1900000000000004</v>
          </cell>
        </row>
        <row r="1192">
          <cell r="D1192" t="str">
            <v>TERM CEN3/8</v>
          </cell>
          <cell r="E1192">
            <v>4.1900000000000004</v>
          </cell>
        </row>
        <row r="1193">
          <cell r="D1193" t="str">
            <v>TERM LAT3/8</v>
          </cell>
          <cell r="E1193">
            <v>4.3</v>
          </cell>
        </row>
        <row r="1194">
          <cell r="D1194" t="str">
            <v>T PROT#13-1m</v>
          </cell>
          <cell r="E1194">
            <v>105</v>
          </cell>
        </row>
        <row r="1195">
          <cell r="D1195" t="str">
            <v>T PROT#25-2,2m</v>
          </cell>
          <cell r="E1195">
            <v>419.1</v>
          </cell>
        </row>
        <row r="1196">
          <cell r="D1196" t="str">
            <v>T PROT#25-2,5m</v>
          </cell>
          <cell r="E1196">
            <v>508</v>
          </cell>
        </row>
        <row r="1198">
          <cell r="D1198" t="str">
            <v>SUP2TFO15K</v>
          </cell>
          <cell r="E1198">
            <v>56</v>
          </cell>
        </row>
        <row r="1199">
          <cell r="D1199" t="str">
            <v>TF POTC/FUS</v>
          </cell>
          <cell r="E1199">
            <v>965</v>
          </cell>
        </row>
        <row r="1200">
          <cell r="D1200" t="str">
            <v>SUP P/ TRAF15K</v>
          </cell>
          <cell r="E1200">
            <v>47</v>
          </cell>
        </row>
        <row r="1201">
          <cell r="D1201" t="str">
            <v>TFC15K</v>
          </cell>
          <cell r="E1201">
            <v>575</v>
          </cell>
        </row>
        <row r="1202">
          <cell r="D1202" t="str">
            <v>DISJ-PLC 15KV</v>
          </cell>
          <cell r="E1202">
            <v>13152.95</v>
          </cell>
        </row>
        <row r="1203">
          <cell r="D1203" t="str">
            <v>PAIPRT-IND</v>
          </cell>
          <cell r="E1203">
            <v>3800</v>
          </cell>
        </row>
        <row r="1204">
          <cell r="E1204">
            <v>11.5</v>
          </cell>
        </row>
        <row r="1205">
          <cell r="E1205">
            <v>5.3</v>
          </cell>
        </row>
        <row r="1206">
          <cell r="E1206">
            <v>5.3</v>
          </cell>
        </row>
        <row r="1207">
          <cell r="E1207">
            <v>0.65</v>
          </cell>
        </row>
        <row r="1208">
          <cell r="D1208" t="str">
            <v>FIO#2,5</v>
          </cell>
          <cell r="E1208">
            <v>0.65</v>
          </cell>
        </row>
        <row r="1210">
          <cell r="E1210">
            <v>56</v>
          </cell>
        </row>
        <row r="1211">
          <cell r="D1211" t="str">
            <v>CAV MED15K</v>
          </cell>
          <cell r="E1211">
            <v>331</v>
          </cell>
        </row>
        <row r="1212">
          <cell r="E1212">
            <v>11.5</v>
          </cell>
        </row>
        <row r="1213">
          <cell r="E1213">
            <v>5.3</v>
          </cell>
        </row>
        <row r="1214">
          <cell r="E1214">
            <v>5.3</v>
          </cell>
        </row>
        <row r="1215">
          <cell r="E1215">
            <v>0.65</v>
          </cell>
        </row>
        <row r="1216">
          <cell r="E1216">
            <v>0.65</v>
          </cell>
        </row>
        <row r="1218">
          <cell r="E1218">
            <v>56</v>
          </cell>
        </row>
        <row r="1219">
          <cell r="E1219">
            <v>965</v>
          </cell>
        </row>
        <row r="1220">
          <cell r="E1220">
            <v>47</v>
          </cell>
        </row>
        <row r="1221">
          <cell r="E1221">
            <v>575</v>
          </cell>
        </row>
        <row r="1222">
          <cell r="E1222">
            <v>13152.95</v>
          </cell>
        </row>
        <row r="1223">
          <cell r="E1223">
            <v>3800</v>
          </cell>
        </row>
        <row r="1224">
          <cell r="E1224">
            <v>11.5</v>
          </cell>
        </row>
        <row r="1225">
          <cell r="E1225">
            <v>5.3</v>
          </cell>
        </row>
        <row r="1226">
          <cell r="E1226">
            <v>5.3</v>
          </cell>
        </row>
        <row r="1227">
          <cell r="E1227">
            <v>0.65</v>
          </cell>
        </row>
        <row r="1228">
          <cell r="E1228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MP GERAL"/>
      <sheetName val="GINÁSIO TÉRREO"/>
      <sheetName val="GINÁSIO SUB SOLO"/>
      <sheetName val="IMP_GERAL"/>
      <sheetName val="GINÁSIO_TÉRREO"/>
      <sheetName val="GINÁSIO_SUB_SOLO"/>
      <sheetName val="MATERIAIS_ELETRICOS"/>
    </sheetNames>
    <sheetDataSet>
      <sheetData sheetId="0"/>
      <sheetData sheetId="1">
        <row r="151">
          <cell r="F151">
            <v>0.96599999999999997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96"/>
  <sheetViews>
    <sheetView showGridLines="0" workbookViewId="0">
      <selection activeCell="F12" sqref="F12"/>
    </sheetView>
  </sheetViews>
  <sheetFormatPr defaultRowHeight="15" x14ac:dyDescent="0.25"/>
  <cols>
    <col min="2" max="2" width="117.5703125" customWidth="1"/>
    <col min="3" max="5" width="12.7109375" customWidth="1"/>
    <col min="6" max="6" width="13.5703125" customWidth="1"/>
    <col min="7" max="8" width="12.7109375" customWidth="1"/>
    <col min="9" max="9" width="16.42578125" customWidth="1"/>
    <col min="10" max="10" width="11.7109375" bestFit="1" customWidth="1"/>
  </cols>
  <sheetData>
    <row r="1" spans="1:9" ht="15" customHeigh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6"/>
    </row>
    <row r="2" spans="1:9" ht="15" customHeight="1" x14ac:dyDescent="0.25">
      <c r="A2" s="177" t="s">
        <v>1</v>
      </c>
      <c r="B2" s="178"/>
      <c r="C2" s="178"/>
      <c r="D2" s="178"/>
      <c r="E2" s="178"/>
      <c r="F2" s="178"/>
      <c r="G2" s="178"/>
      <c r="H2" s="178"/>
      <c r="I2" s="179"/>
    </row>
    <row r="3" spans="1:9" ht="15" customHeight="1" x14ac:dyDescent="0.2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15" customHeight="1" x14ac:dyDescent="0.25">
      <c r="A4" s="1"/>
      <c r="B4" s="16" t="s">
        <v>2</v>
      </c>
      <c r="C4" s="2"/>
      <c r="D4" s="3"/>
      <c r="E4" s="4"/>
      <c r="F4" s="5"/>
      <c r="G4" s="25"/>
      <c r="H4" s="26"/>
      <c r="I4" s="52"/>
    </row>
    <row r="5" spans="1:9" ht="15" customHeight="1" x14ac:dyDescent="0.25">
      <c r="A5" s="1"/>
      <c r="B5" s="18"/>
      <c r="C5" s="17"/>
      <c r="D5" s="19"/>
      <c r="E5" s="7"/>
      <c r="F5" s="8"/>
      <c r="G5" s="27"/>
      <c r="H5" s="17" t="s">
        <v>3</v>
      </c>
      <c r="I5" s="6" t="s">
        <v>42</v>
      </c>
    </row>
    <row r="6" spans="1:9" ht="15" customHeight="1" x14ac:dyDescent="0.25">
      <c r="A6" s="20"/>
      <c r="B6" s="21"/>
      <c r="C6" s="21"/>
      <c r="D6" s="21"/>
      <c r="E6" s="21"/>
      <c r="F6" s="21"/>
      <c r="G6" s="28"/>
      <c r="H6" s="17"/>
      <c r="I6" s="6" t="s">
        <v>43</v>
      </c>
    </row>
    <row r="7" spans="1:9" ht="15" customHeight="1" x14ac:dyDescent="0.25">
      <c r="A7" s="180" t="s">
        <v>1243</v>
      </c>
      <c r="B7" s="181"/>
      <c r="C7" s="181"/>
      <c r="D7" s="181"/>
      <c r="E7" s="4"/>
      <c r="F7" s="5"/>
      <c r="G7" s="25"/>
      <c r="H7" s="17"/>
      <c r="I7" s="6" t="s">
        <v>44</v>
      </c>
    </row>
    <row r="8" spans="1:9" ht="15" customHeight="1" x14ac:dyDescent="0.25">
      <c r="A8" s="53"/>
      <c r="B8" s="29"/>
      <c r="C8" s="29"/>
      <c r="D8" s="29"/>
      <c r="E8" s="4"/>
      <c r="F8" s="5"/>
      <c r="G8" s="25"/>
      <c r="H8" s="17"/>
      <c r="I8" s="6" t="s">
        <v>45</v>
      </c>
    </row>
    <row r="9" spans="1:9" ht="20.100000000000001" customHeight="1" x14ac:dyDescent="0.25">
      <c r="A9" s="30"/>
      <c r="B9" s="31"/>
      <c r="C9" s="32"/>
      <c r="D9" s="32"/>
      <c r="E9" s="33"/>
      <c r="F9" s="22">
        <v>1.25</v>
      </c>
      <c r="G9" s="34"/>
      <c r="H9" s="30"/>
      <c r="I9" s="30"/>
    </row>
    <row r="10" spans="1:9" ht="20.100000000000001" customHeight="1" x14ac:dyDescent="0.25">
      <c r="A10" s="182" t="s">
        <v>4</v>
      </c>
      <c r="B10" s="183" t="s">
        <v>5</v>
      </c>
      <c r="C10" s="183" t="s">
        <v>6</v>
      </c>
      <c r="D10" s="173" t="s">
        <v>46</v>
      </c>
      <c r="E10" s="184" t="s">
        <v>7</v>
      </c>
      <c r="F10" s="185" t="s">
        <v>8</v>
      </c>
      <c r="G10" s="172" t="s">
        <v>9</v>
      </c>
      <c r="H10" s="173" t="s">
        <v>10</v>
      </c>
      <c r="I10" s="173" t="s">
        <v>11</v>
      </c>
    </row>
    <row r="11" spans="1:9" ht="20.100000000000001" customHeight="1" x14ac:dyDescent="0.25">
      <c r="A11" s="182"/>
      <c r="B11" s="183"/>
      <c r="C11" s="183"/>
      <c r="D11" s="173"/>
      <c r="E11" s="184"/>
      <c r="F11" s="185"/>
      <c r="G11" s="172"/>
      <c r="H11" s="173" t="s">
        <v>10</v>
      </c>
      <c r="I11" s="173" t="s">
        <v>11</v>
      </c>
    </row>
    <row r="12" spans="1:9" ht="21.95" customHeight="1" x14ac:dyDescent="0.25">
      <c r="A12" s="35"/>
      <c r="B12" s="9" t="s">
        <v>33</v>
      </c>
      <c r="C12" s="23" t="s">
        <v>24</v>
      </c>
      <c r="D12" s="58">
        <f>'PLANILHA EMPRESA'!D22</f>
        <v>3600</v>
      </c>
      <c r="E12" s="12" t="e">
        <f>'PLANILHA EMPRESA'!#REF!</f>
        <v>#REF!</v>
      </c>
      <c r="F12" s="13" t="e">
        <f>ROUND(E12*$F$9,2)</f>
        <v>#REF!</v>
      </c>
      <c r="G12" s="14" t="e">
        <f>ROUND(D12*F12,2)</f>
        <v>#REF!</v>
      </c>
      <c r="H12" s="24" t="s">
        <v>17</v>
      </c>
      <c r="I12" s="10">
        <v>248</v>
      </c>
    </row>
    <row r="13" spans="1:9" ht="21.95" customHeight="1" x14ac:dyDescent="0.25">
      <c r="A13" s="35"/>
      <c r="B13" s="9" t="s">
        <v>724</v>
      </c>
      <c r="C13" s="10" t="s">
        <v>68</v>
      </c>
      <c r="D13" s="11">
        <f>'PLANILHA EMPRESA'!D355</f>
        <v>108.64</v>
      </c>
      <c r="E13" s="36" t="e">
        <f>'PLANILHA EMPRESA'!#REF!</f>
        <v>#REF!</v>
      </c>
      <c r="F13" s="13" t="e">
        <f t="shared" ref="F13:F76" si="0">ROUND(E13*$F$9,2)</f>
        <v>#REF!</v>
      </c>
      <c r="G13" s="14" t="e">
        <f t="shared" ref="G13:G16" si="1">ROUND(D13*F13,2)</f>
        <v>#REF!</v>
      </c>
      <c r="H13" s="10" t="s">
        <v>17</v>
      </c>
      <c r="I13" s="37" t="s">
        <v>725</v>
      </c>
    </row>
    <row r="14" spans="1:9" ht="21.95" customHeight="1" x14ac:dyDescent="0.25">
      <c r="A14" s="35"/>
      <c r="B14" s="9" t="s">
        <v>183</v>
      </c>
      <c r="C14" s="10" t="s">
        <v>93</v>
      </c>
      <c r="D14" s="11">
        <f>'PLANILHA EMPRESA'!D137+'PLANILHA EMPRESA'!D1045</f>
        <v>4</v>
      </c>
      <c r="E14" s="36" t="e">
        <f>'PLANILHA EMPRESA'!#REF!</f>
        <v>#REF!</v>
      </c>
      <c r="F14" s="13" t="e">
        <f t="shared" si="0"/>
        <v>#REF!</v>
      </c>
      <c r="G14" s="14" t="e">
        <f t="shared" si="1"/>
        <v>#REF!</v>
      </c>
      <c r="H14" s="10" t="s">
        <v>17</v>
      </c>
      <c r="I14" s="24" t="s">
        <v>184</v>
      </c>
    </row>
    <row r="15" spans="1:9" ht="21.95" customHeight="1" x14ac:dyDescent="0.25">
      <c r="A15" s="35"/>
      <c r="B15" s="9" t="s">
        <v>29</v>
      </c>
      <c r="C15" s="10" t="s">
        <v>24</v>
      </c>
      <c r="D15" s="11">
        <f>'PLANILHA EMPRESA'!D20</f>
        <v>3600</v>
      </c>
      <c r="E15" s="36" t="e">
        <f>'PLANILHA EMPRESA'!#REF!</f>
        <v>#REF!</v>
      </c>
      <c r="F15" s="13" t="e">
        <f t="shared" si="0"/>
        <v>#REF!</v>
      </c>
      <c r="G15" s="14" t="e">
        <f t="shared" si="1"/>
        <v>#REF!</v>
      </c>
      <c r="H15" s="10" t="s">
        <v>17</v>
      </c>
      <c r="I15" s="37">
        <v>253</v>
      </c>
    </row>
    <row r="16" spans="1:9" ht="21.95" customHeight="1" x14ac:dyDescent="0.25">
      <c r="A16" s="35"/>
      <c r="B16" s="9" t="s">
        <v>15</v>
      </c>
      <c r="C16" s="10" t="s">
        <v>16</v>
      </c>
      <c r="D16" s="11">
        <f>'PLANILHA EMPRESA'!D14</f>
        <v>24</v>
      </c>
      <c r="E16" s="36" t="e">
        <f>'PLANILHA EMPRESA'!#REF!</f>
        <v>#REF!</v>
      </c>
      <c r="F16" s="13" t="e">
        <f t="shared" si="0"/>
        <v>#REF!</v>
      </c>
      <c r="G16" s="14" t="e">
        <f t="shared" si="1"/>
        <v>#REF!</v>
      </c>
      <c r="H16" s="10" t="s">
        <v>17</v>
      </c>
      <c r="I16" s="24" t="s">
        <v>18</v>
      </c>
    </row>
    <row r="17" spans="1:11" ht="21.95" customHeight="1" x14ac:dyDescent="0.25">
      <c r="A17" s="35"/>
      <c r="B17" s="9" t="s">
        <v>1008</v>
      </c>
      <c r="C17" s="10" t="s">
        <v>68</v>
      </c>
      <c r="D17" s="11">
        <f>'PLANILHA EMPRESA'!D601</f>
        <v>43.2</v>
      </c>
      <c r="E17" s="36" t="e">
        <f>'PLANILHA EMPRESA'!#REF!</f>
        <v>#REF!</v>
      </c>
      <c r="F17" s="13" t="e">
        <f t="shared" si="0"/>
        <v>#REF!</v>
      </c>
      <c r="G17" s="14" t="e">
        <f t="shared" ref="G17:G25" si="2">ROUND(D17*F17,2)</f>
        <v>#REF!</v>
      </c>
      <c r="H17" s="10" t="s">
        <v>17</v>
      </c>
      <c r="I17" s="24" t="s">
        <v>1009</v>
      </c>
    </row>
    <row r="18" spans="1:11" ht="21.95" customHeight="1" x14ac:dyDescent="0.25">
      <c r="A18" s="35"/>
      <c r="B18" s="9" t="s">
        <v>139</v>
      </c>
      <c r="C18" s="10" t="s">
        <v>68</v>
      </c>
      <c r="D18" s="11">
        <f>'PLANILHA EMPRESA'!D120+'PLANILHA EMPRESA'!D311+'PLANILHA EMPRESA'!D346+'PLANILHA EMPRESA'!D382+'PLANILHA EMPRESA'!D920+'PLANILHA EMPRESA'!D941+'PLANILHA EMPRESA'!D975+'PLANILHA EMPRESA'!D1028</f>
        <v>1294.7099999999998</v>
      </c>
      <c r="E18" s="36" t="e">
        <f>'PLANILHA EMPRESA'!#REF!</f>
        <v>#REF!</v>
      </c>
      <c r="F18" s="13" t="e">
        <f t="shared" si="0"/>
        <v>#REF!</v>
      </c>
      <c r="G18" s="14" t="e">
        <f t="shared" si="2"/>
        <v>#REF!</v>
      </c>
      <c r="H18" s="10" t="s">
        <v>17</v>
      </c>
      <c r="I18" s="24" t="s">
        <v>538</v>
      </c>
    </row>
    <row r="19" spans="1:11" ht="21.95" customHeight="1" x14ac:dyDescent="0.25">
      <c r="A19" s="35"/>
      <c r="B19" s="9" t="s">
        <v>122</v>
      </c>
      <c r="C19" s="10" t="s">
        <v>49</v>
      </c>
      <c r="D19" s="11">
        <f>'PLANILHA EMPRESA'!D112+'PLANILHA EMPRESA'!D1020</f>
        <v>27.189999999999998</v>
      </c>
      <c r="E19" s="36" t="e">
        <f>'PLANILHA EMPRESA'!#REF!</f>
        <v>#REF!</v>
      </c>
      <c r="F19" s="13" t="e">
        <f t="shared" si="0"/>
        <v>#REF!</v>
      </c>
      <c r="G19" s="14" t="e">
        <f t="shared" si="2"/>
        <v>#REF!</v>
      </c>
      <c r="H19" s="10" t="s">
        <v>17</v>
      </c>
      <c r="I19" s="24" t="s">
        <v>536</v>
      </c>
    </row>
    <row r="20" spans="1:11" ht="21.95" customHeight="1" x14ac:dyDescent="0.25">
      <c r="A20" s="35"/>
      <c r="B20" s="9" t="s">
        <v>1158</v>
      </c>
      <c r="C20" s="10" t="s">
        <v>93</v>
      </c>
      <c r="D20" s="11">
        <f>'PLANILHA EMPRESA'!D962</f>
        <v>1</v>
      </c>
      <c r="E20" s="36" t="e">
        <f>'PLANILHA EMPRESA'!#REF!</f>
        <v>#REF!</v>
      </c>
      <c r="F20" s="13" t="e">
        <f t="shared" si="0"/>
        <v>#REF!</v>
      </c>
      <c r="G20" s="14" t="e">
        <f t="shared" si="2"/>
        <v>#REF!</v>
      </c>
      <c r="H20" s="10" t="s">
        <v>96</v>
      </c>
      <c r="I20" s="24" t="s">
        <v>1252</v>
      </c>
    </row>
    <row r="21" spans="1:11" ht="21.95" customHeight="1" x14ac:dyDescent="0.25">
      <c r="A21" s="35"/>
      <c r="B21" s="9" t="s">
        <v>720</v>
      </c>
      <c r="C21" s="10" t="s">
        <v>68</v>
      </c>
      <c r="D21" s="11">
        <f>'PLANILHA EMPRESA'!D353</f>
        <v>171.55</v>
      </c>
      <c r="E21" s="36" t="e">
        <f>'PLANILHA EMPRESA'!#REF!</f>
        <v>#REF!</v>
      </c>
      <c r="F21" s="13" t="e">
        <f t="shared" si="0"/>
        <v>#REF!</v>
      </c>
      <c r="G21" s="14" t="e">
        <f t="shared" si="2"/>
        <v>#REF!</v>
      </c>
      <c r="H21" s="10" t="s">
        <v>17</v>
      </c>
      <c r="I21" s="24" t="s">
        <v>721</v>
      </c>
    </row>
    <row r="22" spans="1:11" ht="21.95" customHeight="1" x14ac:dyDescent="0.25">
      <c r="A22" s="35"/>
      <c r="B22" s="9" t="s">
        <v>324</v>
      </c>
      <c r="C22" s="10" t="s">
        <v>68</v>
      </c>
      <c r="D22" s="11">
        <f>'PLANILHA EMPRESA'!D216+'PLANILHA EMPRESA'!D1127</f>
        <v>1584.6000000000001</v>
      </c>
      <c r="E22" s="36" t="e">
        <f>'PLANILHA EMPRESA'!#REF!</f>
        <v>#REF!</v>
      </c>
      <c r="F22" s="13" t="e">
        <f t="shared" si="0"/>
        <v>#REF!</v>
      </c>
      <c r="G22" s="14" t="e">
        <f t="shared" si="2"/>
        <v>#REF!</v>
      </c>
      <c r="H22" s="10" t="s">
        <v>17</v>
      </c>
      <c r="I22" s="37">
        <v>88497</v>
      </c>
    </row>
    <row r="23" spans="1:11" ht="21.95" customHeight="1" x14ac:dyDescent="0.25">
      <c r="A23" s="35"/>
      <c r="B23" s="9" t="s">
        <v>320</v>
      </c>
      <c r="C23" s="10" t="s">
        <v>68</v>
      </c>
      <c r="D23" s="11">
        <f>'PLANILHA EMPRESA'!D214+'PLANILHA EMPRESA'!D316+'PLANILHA EMPRESA'!D349+'PLANILHA EMPRESA'!D387+'PLANILHA EMPRESA'!D925+'PLANILHA EMPRESA'!D946+'PLANILHA EMPRESA'!D978+'PLANILHA EMPRESA'!D1125</f>
        <v>2206.64</v>
      </c>
      <c r="E23" s="36" t="e">
        <f>'PLANILHA EMPRESA'!#REF!</f>
        <v>#REF!</v>
      </c>
      <c r="F23" s="13" t="e">
        <f t="shared" si="0"/>
        <v>#REF!</v>
      </c>
      <c r="G23" s="14" t="e">
        <f t="shared" si="2"/>
        <v>#REF!</v>
      </c>
      <c r="H23" s="10" t="s">
        <v>17</v>
      </c>
      <c r="I23" s="24" t="s">
        <v>603</v>
      </c>
    </row>
    <row r="24" spans="1:11" ht="21.95" customHeight="1" x14ac:dyDescent="0.25">
      <c r="A24" s="35"/>
      <c r="B24" s="9" t="s">
        <v>322</v>
      </c>
      <c r="C24" s="10" t="s">
        <v>68</v>
      </c>
      <c r="D24" s="11">
        <f>'PLANILHA EMPRESA'!D215+'PLANILHA EMPRESA'!D1126</f>
        <v>73.67</v>
      </c>
      <c r="E24" s="36" t="e">
        <f>'PLANILHA EMPRESA'!#REF!</f>
        <v>#REF!</v>
      </c>
      <c r="F24" s="13" t="e">
        <f t="shared" si="0"/>
        <v>#REF!</v>
      </c>
      <c r="G24" s="14" t="e">
        <f t="shared" si="2"/>
        <v>#REF!</v>
      </c>
      <c r="H24" s="10" t="s">
        <v>17</v>
      </c>
      <c r="I24" s="37">
        <v>88489</v>
      </c>
    </row>
    <row r="25" spans="1:11" ht="21.95" customHeight="1" x14ac:dyDescent="0.25">
      <c r="A25" s="35"/>
      <c r="B25" s="9" t="s">
        <v>479</v>
      </c>
      <c r="C25" s="10" t="s">
        <v>116</v>
      </c>
      <c r="D25" s="11">
        <f>'PLANILHA EMPRESA'!D65+'PLANILHA EMPRESA'!D402+'PLANILHA EMPRESA'!D419+'PLANILHA EMPRESA'!D949</f>
        <v>53787.5</v>
      </c>
      <c r="E25" s="36" t="e">
        <f>'PLANILHA EMPRESA'!#REF!</f>
        <v>#REF!</v>
      </c>
      <c r="F25" s="13" t="e">
        <f t="shared" si="0"/>
        <v>#REF!</v>
      </c>
      <c r="G25" s="14" t="e">
        <f t="shared" si="2"/>
        <v>#REF!</v>
      </c>
      <c r="H25" s="10" t="s">
        <v>17</v>
      </c>
      <c r="I25" s="24" t="s">
        <v>480</v>
      </c>
    </row>
    <row r="26" spans="1:11" ht="21.95" customHeight="1" x14ac:dyDescent="0.25">
      <c r="A26" s="35"/>
      <c r="B26" s="41" t="s">
        <v>115</v>
      </c>
      <c r="C26" s="46" t="s">
        <v>116</v>
      </c>
      <c r="D26" s="69">
        <f>'PLANILHA EMPRESA'!D110+'PLANILHA EMPRESA'!D117+'PLANILHA EMPRESA'!D229+'PLANILHA EMPRESA'!D268+'PLANILHA EMPRESA'!D274+'PLANILHA EMPRESA'!D286+'PLANILHA EMPRESA'!D292+'PLANILHA EMPRESA'!D306+'PLANILHA EMPRESA'!D312+'PLANILHA EMPRESA'!D340+'PLANILHA EMPRESA'!D377+'PLANILHA EMPRESA'!D383+'PLANILHA EMPRESA'!D488+'PLANILHA EMPRESA'!D550+'PLANILHA EMPRESA'!D580+'PLANILHA EMPRESA'!D599+'PLANILHA EMPRESA'!D644+'PLANILHA EMPRESA'!D670+'PLANILHA EMPRESA'!D708+'PLANILHA EMPRESA'!D730+'PLANILHA EMPRESA'!D750+'PLANILHA EMPRESA'!D776+'PLANILHA EMPRESA'!D841+'PLANILHA EMPRESA'!D864+'PLANILHA EMPRESA'!D896+'PLANILHA EMPRESA'!D915+'PLANILHA EMPRESA'!D921+'PLANILHA EMPRESA'!D936+'PLANILHA EMPRESA'!D942+'PLANILHA EMPRESA'!D969+'PLANILHA EMPRESA'!D1018+'PLANILHA EMPRESA'!D1025</f>
        <v>74999.289999999994</v>
      </c>
      <c r="E26" s="36" t="e">
        <f>'PLANILHA EMPRESA'!#REF!</f>
        <v>#REF!</v>
      </c>
      <c r="F26" s="70" t="e">
        <f t="shared" si="0"/>
        <v>#REF!</v>
      </c>
      <c r="G26" s="71" t="e">
        <f t="shared" ref="G26:G35" si="3">ROUND(D26*F26,2)</f>
        <v>#REF!</v>
      </c>
      <c r="H26" s="46" t="s">
        <v>17</v>
      </c>
      <c r="I26" s="73" t="s">
        <v>117</v>
      </c>
      <c r="J26" s="65"/>
      <c r="K26" s="68"/>
    </row>
    <row r="27" spans="1:11" ht="21.95" customHeight="1" x14ac:dyDescent="0.25">
      <c r="A27" s="35"/>
      <c r="B27" s="9" t="s">
        <v>83</v>
      </c>
      <c r="C27" s="10" t="s">
        <v>84</v>
      </c>
      <c r="D27" s="11">
        <f>'PLANILHA EMPRESA'!D1002</f>
        <v>52.86</v>
      </c>
      <c r="E27" s="36" t="e">
        <f>'PLANILHA EMPRESA'!#REF!</f>
        <v>#REF!</v>
      </c>
      <c r="F27" s="13" t="e">
        <f t="shared" si="0"/>
        <v>#REF!</v>
      </c>
      <c r="G27" s="14" t="e">
        <f t="shared" si="3"/>
        <v>#REF!</v>
      </c>
      <c r="H27" s="10" t="s">
        <v>482</v>
      </c>
      <c r="I27" s="24" t="s">
        <v>1253</v>
      </c>
    </row>
    <row r="28" spans="1:11" ht="21.95" customHeight="1" x14ac:dyDescent="0.25">
      <c r="A28" s="35"/>
      <c r="B28" s="9" t="s">
        <v>1254</v>
      </c>
      <c r="C28" s="10" t="s">
        <v>84</v>
      </c>
      <c r="D28" s="11">
        <f>'PLANILHA EMPRESA'!D463+'PLANILHA EMPRESA'!D887</f>
        <v>86.3</v>
      </c>
      <c r="E28" s="36" t="e">
        <f>'PLANILHA EMPRESA'!#REF!</f>
        <v>#REF!</v>
      </c>
      <c r="F28" s="13" t="e">
        <f t="shared" si="0"/>
        <v>#REF!</v>
      </c>
      <c r="G28" s="14" t="e">
        <f t="shared" si="3"/>
        <v>#REF!</v>
      </c>
      <c r="H28" s="10" t="s">
        <v>96</v>
      </c>
      <c r="I28" s="24">
        <v>60100</v>
      </c>
    </row>
    <row r="29" spans="1:11" ht="21.95" customHeight="1" x14ac:dyDescent="0.25">
      <c r="A29" s="35"/>
      <c r="B29" s="9" t="s">
        <v>508</v>
      </c>
      <c r="C29" s="10" t="s">
        <v>93</v>
      </c>
      <c r="D29" s="11">
        <f>'PLANILHA EMPRESA'!D80</f>
        <v>6</v>
      </c>
      <c r="E29" s="36" t="e">
        <f>'PLANILHA EMPRESA'!#REF!</f>
        <v>#REF!</v>
      </c>
      <c r="F29" s="13" t="e">
        <f t="shared" si="0"/>
        <v>#REF!</v>
      </c>
      <c r="G29" s="14" t="e">
        <f t="shared" si="3"/>
        <v>#REF!</v>
      </c>
      <c r="H29" s="10" t="s">
        <v>94</v>
      </c>
      <c r="I29" s="24" t="s">
        <v>1255</v>
      </c>
    </row>
    <row r="30" spans="1:11" ht="21.95" customHeight="1" x14ac:dyDescent="0.25">
      <c r="A30" s="35"/>
      <c r="B30" s="9" t="s">
        <v>985</v>
      </c>
      <c r="C30" s="10" t="s">
        <v>93</v>
      </c>
      <c r="D30" s="11">
        <f>'PLANILHA EMPRESA'!D485+'PLANILHA EMPRESA'!D576+'PLANILHA EMPRESA'!D667+'PLANILHA EMPRESA'!D775+'PLANILHA EMPRESA'!D861+'PLANILHA EMPRESA'!D892</f>
        <v>30</v>
      </c>
      <c r="E30" s="36" t="e">
        <f>'PLANILHA EMPRESA'!#REF!</f>
        <v>#REF!</v>
      </c>
      <c r="F30" s="13" t="e">
        <f t="shared" si="0"/>
        <v>#REF!</v>
      </c>
      <c r="G30" s="14" t="e">
        <f t="shared" si="3"/>
        <v>#REF!</v>
      </c>
      <c r="H30" s="10" t="s">
        <v>17</v>
      </c>
      <c r="I30" s="24" t="s">
        <v>986</v>
      </c>
    </row>
    <row r="31" spans="1:11" ht="21.95" customHeight="1" x14ac:dyDescent="0.25">
      <c r="A31" s="35"/>
      <c r="B31" s="9" t="s">
        <v>975</v>
      </c>
      <c r="C31" s="10" t="s">
        <v>84</v>
      </c>
      <c r="D31" s="11">
        <f>'PLANILHA EMPRESA'!D475+'PLANILHA EMPRESA'!D571+'PLANILHA EMPRESA'!D660</f>
        <v>54.5</v>
      </c>
      <c r="E31" s="36" t="e">
        <f>'PLANILHA EMPRESA'!#REF!</f>
        <v>#REF!</v>
      </c>
      <c r="F31" s="13" t="e">
        <f t="shared" si="0"/>
        <v>#REF!</v>
      </c>
      <c r="G31" s="14" t="e">
        <f t="shared" si="3"/>
        <v>#REF!</v>
      </c>
      <c r="H31" s="10" t="s">
        <v>17</v>
      </c>
      <c r="I31" s="24" t="s">
        <v>976</v>
      </c>
    </row>
    <row r="32" spans="1:11" ht="21.95" customHeight="1" x14ac:dyDescent="0.25">
      <c r="A32" s="35"/>
      <c r="B32" s="9" t="s">
        <v>884</v>
      </c>
      <c r="C32" s="10" t="s">
        <v>84</v>
      </c>
      <c r="D32" s="11">
        <f>'PLANILHA EMPRESA'!D477+'PLANILHA EMPRESA'!D573+'PLANILHA EMPRESA'!D662+'PLANILHA EMPRESA'!D888</f>
        <v>331.5</v>
      </c>
      <c r="E32" s="36" t="e">
        <f>'PLANILHA EMPRESA'!#REF!</f>
        <v>#REF!</v>
      </c>
      <c r="F32" s="13" t="e">
        <f t="shared" si="0"/>
        <v>#REF!</v>
      </c>
      <c r="G32" s="14" t="e">
        <f t="shared" si="3"/>
        <v>#REF!</v>
      </c>
      <c r="H32" s="10" t="s">
        <v>17</v>
      </c>
      <c r="I32" s="24" t="s">
        <v>885</v>
      </c>
    </row>
    <row r="33" spans="1:9" ht="21.95" customHeight="1" x14ac:dyDescent="0.25">
      <c r="A33" s="35"/>
      <c r="B33" s="9" t="s">
        <v>1025</v>
      </c>
      <c r="C33" s="10" t="s">
        <v>84</v>
      </c>
      <c r="D33" s="11">
        <f>'PLANILHA EMPRESA'!D664+'PLANILHA EMPRESA'!D479+'PLANILHA EMPRESA'!D771+'PLANILHA EMPRESA'!D857</f>
        <v>19</v>
      </c>
      <c r="E33" s="36" t="e">
        <f>'PLANILHA EMPRESA'!#REF!</f>
        <v>#REF!</v>
      </c>
      <c r="F33" s="13" t="e">
        <f t="shared" si="0"/>
        <v>#REF!</v>
      </c>
      <c r="G33" s="14" t="e">
        <f t="shared" si="3"/>
        <v>#REF!</v>
      </c>
      <c r="H33" s="10" t="s">
        <v>17</v>
      </c>
      <c r="I33" s="24" t="s">
        <v>891</v>
      </c>
    </row>
    <row r="34" spans="1:9" ht="21.95" customHeight="1" x14ac:dyDescent="0.25">
      <c r="A34" s="35"/>
      <c r="B34" s="9" t="s">
        <v>1256</v>
      </c>
      <c r="C34" s="10" t="s">
        <v>84</v>
      </c>
      <c r="D34" s="11">
        <f>'PLANILHA EMPRESA'!D481+'PLANILHA EMPRESA'!D863</f>
        <v>21.5</v>
      </c>
      <c r="E34" s="36" t="e">
        <f>'PLANILHA EMPRESA'!#REF!</f>
        <v>#REF!</v>
      </c>
      <c r="F34" s="13" t="e">
        <f t="shared" si="0"/>
        <v>#REF!</v>
      </c>
      <c r="G34" s="14" t="e">
        <f t="shared" si="3"/>
        <v>#REF!</v>
      </c>
      <c r="H34" s="10" t="s">
        <v>17</v>
      </c>
      <c r="I34" s="24" t="s">
        <v>1257</v>
      </c>
    </row>
    <row r="35" spans="1:9" ht="21.95" customHeight="1" x14ac:dyDescent="0.25">
      <c r="A35" s="35"/>
      <c r="B35" s="9" t="s">
        <v>1258</v>
      </c>
      <c r="C35" s="10" t="s">
        <v>84</v>
      </c>
      <c r="D35" s="11">
        <f>'PLANILHA EMPRESA'!D894</f>
        <v>98.5</v>
      </c>
      <c r="E35" s="36" t="e">
        <f>'PLANILHA EMPRESA'!#REF!</f>
        <v>#REF!</v>
      </c>
      <c r="F35" s="13" t="e">
        <f t="shared" si="0"/>
        <v>#REF!</v>
      </c>
      <c r="G35" s="14" t="e">
        <f t="shared" si="3"/>
        <v>#REF!</v>
      </c>
      <c r="H35" s="10" t="s">
        <v>17</v>
      </c>
      <c r="I35" s="24" t="s">
        <v>1259</v>
      </c>
    </row>
    <row r="36" spans="1:9" ht="21.95" customHeight="1" x14ac:dyDescent="0.25">
      <c r="A36" s="35"/>
      <c r="B36" s="9" t="s">
        <v>37</v>
      </c>
      <c r="C36" s="10" t="s">
        <v>24</v>
      </c>
      <c r="D36" s="11">
        <f>'PLANILHA EMPRESA'!D24</f>
        <v>1440</v>
      </c>
      <c r="E36" s="36" t="e">
        <f>'PLANILHA EMPRESA'!#REF!</f>
        <v>#REF!</v>
      </c>
      <c r="F36" s="13" t="e">
        <f t="shared" si="0"/>
        <v>#REF!</v>
      </c>
      <c r="G36" s="14" t="e">
        <f t="shared" ref="G36" si="4">ROUND(D36*F36,2)</f>
        <v>#REF!</v>
      </c>
      <c r="H36" s="10" t="s">
        <v>17</v>
      </c>
      <c r="I36" s="37">
        <v>244</v>
      </c>
    </row>
    <row r="37" spans="1:9" ht="21.95" customHeight="1" x14ac:dyDescent="0.25">
      <c r="A37" s="35"/>
      <c r="B37" s="9" t="s">
        <v>301</v>
      </c>
      <c r="C37" s="10" t="s">
        <v>68</v>
      </c>
      <c r="D37" s="11">
        <f>'PLANILHA EMPRESA'!D204+'PLANILHA EMPRESA'!D1117</f>
        <v>82.800000000000011</v>
      </c>
      <c r="E37" s="36" t="e">
        <f>'PLANILHA EMPRESA'!#REF!</f>
        <v>#REF!</v>
      </c>
      <c r="F37" s="13" t="e">
        <f t="shared" si="0"/>
        <v>#REF!</v>
      </c>
      <c r="G37" s="14" t="e">
        <f t="shared" ref="G37:G38" si="5">ROUND(D37*F37,2)</f>
        <v>#REF!</v>
      </c>
      <c r="H37" s="10" t="s">
        <v>96</v>
      </c>
      <c r="I37" s="24">
        <v>110225</v>
      </c>
    </row>
    <row r="38" spans="1:9" ht="21.95" customHeight="1" x14ac:dyDescent="0.25">
      <c r="A38" s="35"/>
      <c r="B38" s="9" t="s">
        <v>284</v>
      </c>
      <c r="C38" s="10" t="s">
        <v>93</v>
      </c>
      <c r="D38" s="11">
        <f>'PLANILHA EMPRESA'!D197+'PLANILHA EMPRESA'!D1110</f>
        <v>3</v>
      </c>
      <c r="E38" s="36" t="e">
        <f>'PLANILHA EMPRESA'!#REF!</f>
        <v>#REF!</v>
      </c>
      <c r="F38" s="13" t="e">
        <f t="shared" si="0"/>
        <v>#REF!</v>
      </c>
      <c r="G38" s="14" t="e">
        <f t="shared" si="5"/>
        <v>#REF!</v>
      </c>
      <c r="H38" s="10" t="s">
        <v>96</v>
      </c>
      <c r="I38" s="24" t="s">
        <v>1260</v>
      </c>
    </row>
    <row r="39" spans="1:9" ht="21.95" customHeight="1" x14ac:dyDescent="0.25">
      <c r="A39" s="35"/>
      <c r="B39" s="9" t="s">
        <v>836</v>
      </c>
      <c r="C39" s="10" t="s">
        <v>93</v>
      </c>
      <c r="D39" s="11">
        <f>'PLANILHA EMPRESA'!D444+'PLANILHA EMPRESA'!D1187</f>
        <v>2</v>
      </c>
      <c r="E39" s="36" t="e">
        <f>'PLANILHA EMPRESA'!#REF!</f>
        <v>#REF!</v>
      </c>
      <c r="F39" s="13" t="e">
        <f t="shared" si="0"/>
        <v>#REF!</v>
      </c>
      <c r="G39" s="14" t="e">
        <f>ROUND(D39*F39,2)</f>
        <v>#REF!</v>
      </c>
      <c r="H39" s="10" t="s">
        <v>96</v>
      </c>
      <c r="I39" s="24" t="s">
        <v>1261</v>
      </c>
    </row>
    <row r="40" spans="1:9" ht="21.95" customHeight="1" x14ac:dyDescent="0.25">
      <c r="A40" s="35"/>
      <c r="B40" s="9" t="s">
        <v>288</v>
      </c>
      <c r="C40" s="10" t="s">
        <v>93</v>
      </c>
      <c r="D40" s="11">
        <f>'PLANILHA EMPRESA'!D199+'PLANILHA EMPRESA'!D1112</f>
        <v>6</v>
      </c>
      <c r="E40" s="36" t="e">
        <f>'PLANILHA EMPRESA'!#REF!</f>
        <v>#REF!</v>
      </c>
      <c r="F40" s="13" t="e">
        <f t="shared" si="0"/>
        <v>#REF!</v>
      </c>
      <c r="G40" s="14" t="e">
        <f t="shared" ref="G40:G52" si="6">ROUND(D40*F40,2)</f>
        <v>#REF!</v>
      </c>
      <c r="H40" s="10" t="s">
        <v>17</v>
      </c>
      <c r="I40" s="10">
        <v>27399</v>
      </c>
    </row>
    <row r="41" spans="1:9" ht="21.95" customHeight="1" x14ac:dyDescent="0.25">
      <c r="A41" s="35"/>
      <c r="B41" s="9" t="s">
        <v>912</v>
      </c>
      <c r="C41" s="10" t="s">
        <v>49</v>
      </c>
      <c r="D41" s="11">
        <f>'PLANILHA EMPRESA'!D493+'PLANILHA EMPRESA'!D782+'PLANILHA EMPRESA'!D900</f>
        <v>50.18</v>
      </c>
      <c r="E41" s="36" t="e">
        <f>'PLANILHA EMPRESA'!#REF!</f>
        <v>#REF!</v>
      </c>
      <c r="F41" s="13" t="e">
        <f t="shared" si="0"/>
        <v>#REF!</v>
      </c>
      <c r="G41" s="14" t="e">
        <f t="shared" si="6"/>
        <v>#REF!</v>
      </c>
      <c r="H41" s="10" t="s">
        <v>482</v>
      </c>
      <c r="I41" s="24" t="s">
        <v>1262</v>
      </c>
    </row>
    <row r="42" spans="1:9" ht="21.95" customHeight="1" x14ac:dyDescent="0.25">
      <c r="A42" s="35"/>
      <c r="B42" s="9" t="s">
        <v>450</v>
      </c>
      <c r="C42" s="10" t="s">
        <v>49</v>
      </c>
      <c r="D42" s="11">
        <f>'PLANILHA EMPRESA'!D49+'PLANILHA EMPRESA'!D492+'PLANILHA EMPRESA'!D536+'PLANILHA EMPRESA'!D541+'PLANILHA EMPRESA'!D635+'PLANILHA EMPRESA'!D721+'PLANILHA EMPRESA'!D741+'PLANILHA EMPRESA'!D781+'PLANILHA EMPRESA'!D825+'PLANILHA EMPRESA'!D832+'PLANILHA EMPRESA'!D899</f>
        <v>593.1</v>
      </c>
      <c r="E42" s="36" t="e">
        <f>'PLANILHA EMPRESA'!#REF!</f>
        <v>#REF!</v>
      </c>
      <c r="F42" s="13" t="e">
        <f t="shared" si="0"/>
        <v>#REF!</v>
      </c>
      <c r="G42" s="14" t="e">
        <f t="shared" si="6"/>
        <v>#REF!</v>
      </c>
      <c r="H42" s="10" t="s">
        <v>17</v>
      </c>
      <c r="I42" s="24" t="s">
        <v>451</v>
      </c>
    </row>
    <row r="43" spans="1:9" ht="21.95" customHeight="1" x14ac:dyDescent="0.25">
      <c r="A43" s="35"/>
      <c r="B43" s="9" t="s">
        <v>1037</v>
      </c>
      <c r="C43" s="10" t="s">
        <v>93</v>
      </c>
      <c r="D43" s="11">
        <f>'PLANILHA EMPRESA'!D685</f>
        <v>24</v>
      </c>
      <c r="E43" s="36" t="e">
        <f>'PLANILHA EMPRESA'!#REF!</f>
        <v>#REF!</v>
      </c>
      <c r="F43" s="13" t="e">
        <f t="shared" si="0"/>
        <v>#REF!</v>
      </c>
      <c r="G43" s="14" t="e">
        <f t="shared" si="6"/>
        <v>#REF!</v>
      </c>
      <c r="H43" s="10" t="s">
        <v>96</v>
      </c>
      <c r="I43" s="24">
        <v>180371</v>
      </c>
    </row>
    <row r="44" spans="1:9" ht="21.95" customHeight="1" x14ac:dyDescent="0.25">
      <c r="A44" s="35"/>
      <c r="B44" s="9" t="s">
        <v>1027</v>
      </c>
      <c r="C44" s="10" t="s">
        <v>93</v>
      </c>
      <c r="D44" s="11">
        <f>'PLANILHA EMPRESA'!D487+'PLANILHA EMPRESA'!D669+'PLANILHA EMPRESA'!D783</f>
        <v>11</v>
      </c>
      <c r="E44" s="36" t="e">
        <f>'PLANILHA EMPRESA'!#REF!</f>
        <v>#REF!</v>
      </c>
      <c r="F44" s="13" t="e">
        <f t="shared" si="0"/>
        <v>#REF!</v>
      </c>
      <c r="G44" s="14" t="e">
        <f t="shared" si="6"/>
        <v>#REF!</v>
      </c>
      <c r="H44" s="10" t="s">
        <v>482</v>
      </c>
      <c r="I44" s="24">
        <v>62204</v>
      </c>
    </row>
    <row r="45" spans="1:9" ht="21.95" customHeight="1" x14ac:dyDescent="0.25">
      <c r="A45" s="35"/>
      <c r="B45" s="9" t="s">
        <v>1263</v>
      </c>
      <c r="C45" s="10" t="s">
        <v>84</v>
      </c>
      <c r="D45" s="11">
        <f>'PLANILHA EMPRESA'!D148+'PLANILHA EMPRESA'!D1051</f>
        <v>2744</v>
      </c>
      <c r="E45" s="36" t="e">
        <f>'PLANILHA EMPRESA'!#REF!</f>
        <v>#REF!</v>
      </c>
      <c r="F45" s="13" t="e">
        <f t="shared" si="0"/>
        <v>#REF!</v>
      </c>
      <c r="G45" s="14" t="e">
        <f t="shared" si="6"/>
        <v>#REF!</v>
      </c>
      <c r="H45" s="10" t="s">
        <v>17</v>
      </c>
      <c r="I45" s="24" t="s">
        <v>1264</v>
      </c>
    </row>
    <row r="46" spans="1:9" ht="21.95" customHeight="1" x14ac:dyDescent="0.25">
      <c r="A46" s="35"/>
      <c r="B46" s="9" t="s">
        <v>1265</v>
      </c>
      <c r="C46" s="10" t="s">
        <v>84</v>
      </c>
      <c r="D46" s="11">
        <f>'PLANILHA EMPRESA'!D149+'PLANILHA EMPRESA'!D1052</f>
        <v>230</v>
      </c>
      <c r="E46" s="36" t="e">
        <f>'PLANILHA EMPRESA'!#REF!</f>
        <v>#REF!</v>
      </c>
      <c r="F46" s="13" t="e">
        <f t="shared" si="0"/>
        <v>#REF!</v>
      </c>
      <c r="G46" s="14" t="e">
        <f t="shared" si="6"/>
        <v>#REF!</v>
      </c>
      <c r="H46" s="10" t="s">
        <v>17</v>
      </c>
      <c r="I46" s="24" t="s">
        <v>1266</v>
      </c>
    </row>
    <row r="47" spans="1:9" ht="21.95" customHeight="1" x14ac:dyDescent="0.25">
      <c r="A47" s="35"/>
      <c r="B47" s="9" t="s">
        <v>1267</v>
      </c>
      <c r="C47" s="10" t="s">
        <v>84</v>
      </c>
      <c r="D47" s="11">
        <f>'PLANILHA EMPRESA'!D233+'PLANILHA EMPRESA'!D1145</f>
        <v>4393</v>
      </c>
      <c r="E47" s="36" t="e">
        <f>'PLANILHA EMPRESA'!#REF!</f>
        <v>#REF!</v>
      </c>
      <c r="F47" s="13" t="e">
        <f t="shared" si="0"/>
        <v>#REF!</v>
      </c>
      <c r="G47" s="14" t="e">
        <f t="shared" si="6"/>
        <v>#REF!</v>
      </c>
      <c r="H47" s="10" t="s">
        <v>17</v>
      </c>
      <c r="I47" s="10">
        <v>83420</v>
      </c>
    </row>
    <row r="48" spans="1:9" ht="21.95" customHeight="1" x14ac:dyDescent="0.25">
      <c r="A48" s="35"/>
      <c r="B48" s="9" t="s">
        <v>1268</v>
      </c>
      <c r="C48" s="10" t="s">
        <v>93</v>
      </c>
      <c r="D48" s="11">
        <f>'PLANILHA EMPRESA'!D252+'PLANILHA EMPRESA'!D1167</f>
        <v>4</v>
      </c>
      <c r="E48" s="36" t="e">
        <f>'PLANILHA EMPRESA'!#REF!</f>
        <v>#REF!</v>
      </c>
      <c r="F48" s="13" t="e">
        <f t="shared" si="0"/>
        <v>#REF!</v>
      </c>
      <c r="G48" s="14" t="e">
        <f t="shared" si="6"/>
        <v>#REF!</v>
      </c>
      <c r="H48" s="10" t="s">
        <v>17</v>
      </c>
      <c r="I48" s="10" t="s">
        <v>1269</v>
      </c>
    </row>
    <row r="49" spans="1:9" ht="21.95" customHeight="1" x14ac:dyDescent="0.25">
      <c r="A49" s="35"/>
      <c r="B49" s="9" t="s">
        <v>1270</v>
      </c>
      <c r="C49" s="10" t="s">
        <v>93</v>
      </c>
      <c r="D49" s="11">
        <f>'PLANILHA EMPRESA'!D253+'PLANILHA EMPRESA'!D1168</f>
        <v>2</v>
      </c>
      <c r="E49" s="36" t="e">
        <f>'PLANILHA EMPRESA'!#REF!</f>
        <v>#REF!</v>
      </c>
      <c r="F49" s="13" t="e">
        <f t="shared" si="0"/>
        <v>#REF!</v>
      </c>
      <c r="G49" s="14" t="e">
        <f t="shared" si="6"/>
        <v>#REF!</v>
      </c>
      <c r="H49" s="10" t="s">
        <v>17</v>
      </c>
      <c r="I49" s="10">
        <v>72290</v>
      </c>
    </row>
    <row r="50" spans="1:9" ht="21.95" customHeight="1" x14ac:dyDescent="0.25">
      <c r="A50" s="35"/>
      <c r="B50" s="9" t="s">
        <v>1271</v>
      </c>
      <c r="C50" s="10" t="s">
        <v>93</v>
      </c>
      <c r="D50" s="11">
        <f>'PLANILHA EMPRESA'!D234+'PLANILHA EMPRESA'!D243+'PLANILHA EMPRESA'!D1147+'PLANILHA EMPRESA'!D1158</f>
        <v>32</v>
      </c>
      <c r="E50" s="36" t="e">
        <f>'PLANILHA EMPRESA'!#REF!</f>
        <v>#REF!</v>
      </c>
      <c r="F50" s="13" t="e">
        <f t="shared" si="0"/>
        <v>#REF!</v>
      </c>
      <c r="G50" s="14" t="e">
        <f t="shared" si="6"/>
        <v>#REF!</v>
      </c>
      <c r="H50" s="10" t="s">
        <v>17</v>
      </c>
      <c r="I50" s="10">
        <v>83446</v>
      </c>
    </row>
    <row r="51" spans="1:9" ht="21.95" customHeight="1" x14ac:dyDescent="0.25">
      <c r="A51" s="35"/>
      <c r="B51" s="9" t="s">
        <v>1272</v>
      </c>
      <c r="C51" s="10" t="s">
        <v>93</v>
      </c>
      <c r="D51" s="11">
        <f>'PLANILHA EMPRESA'!D244+'PLANILHA EMPRESA'!D248+'PLANILHA EMPRESA'!D1159+'PLANILHA EMPRESA'!D1162</f>
        <v>29</v>
      </c>
      <c r="E51" s="36" t="e">
        <f>'PLANILHA EMPRESA'!#REF!</f>
        <v>#REF!</v>
      </c>
      <c r="F51" s="13" t="e">
        <f t="shared" si="0"/>
        <v>#REF!</v>
      </c>
      <c r="G51" s="14" t="e">
        <f t="shared" si="6"/>
        <v>#REF!</v>
      </c>
      <c r="H51" s="10" t="s">
        <v>17</v>
      </c>
      <c r="I51" s="10">
        <v>83448</v>
      </c>
    </row>
    <row r="52" spans="1:9" ht="21.95" customHeight="1" x14ac:dyDescent="0.25">
      <c r="A52" s="35"/>
      <c r="B52" s="9" t="s">
        <v>1273</v>
      </c>
      <c r="C52" s="10" t="s">
        <v>93</v>
      </c>
      <c r="D52" s="11">
        <f>'PLANILHA EMPRESA'!D156+'PLANILHA EMPRESA'!D1146</f>
        <v>82</v>
      </c>
      <c r="E52" s="36" t="e">
        <f>'PLANILHA EMPRESA'!#REF!</f>
        <v>#REF!</v>
      </c>
      <c r="F52" s="13" t="e">
        <f t="shared" si="0"/>
        <v>#REF!</v>
      </c>
      <c r="G52" s="14" t="e">
        <f t="shared" si="6"/>
        <v>#REF!</v>
      </c>
      <c r="H52" s="10" t="s">
        <v>17</v>
      </c>
      <c r="I52" s="10">
        <v>83388</v>
      </c>
    </row>
    <row r="53" spans="1:9" ht="21.95" customHeight="1" x14ac:dyDescent="0.25">
      <c r="A53" s="35"/>
      <c r="B53" s="9" t="s">
        <v>1274</v>
      </c>
      <c r="C53" s="10" t="s">
        <v>93</v>
      </c>
      <c r="D53" s="11">
        <f>'PLANILHA EMPRESA'!D155+'PLANILHA EMPRESA'!D167+'PLANILHA EMPRESA'!D1059+'PLANILHA EMPRESA'!D1070</f>
        <v>196</v>
      </c>
      <c r="E53" s="36" t="e">
        <f>'PLANILHA EMPRESA'!#REF!</f>
        <v>#REF!</v>
      </c>
      <c r="F53" s="13" t="e">
        <f t="shared" si="0"/>
        <v>#REF!</v>
      </c>
      <c r="G53" s="14" t="e">
        <f t="shared" ref="G53:G58" si="7">ROUND(D53*F53,2)</f>
        <v>#REF!</v>
      </c>
      <c r="H53" s="10" t="s">
        <v>17</v>
      </c>
      <c r="I53" s="10">
        <v>83387</v>
      </c>
    </row>
    <row r="54" spans="1:9" ht="21.95" customHeight="1" x14ac:dyDescent="0.25">
      <c r="A54" s="35"/>
      <c r="B54" s="9" t="s">
        <v>1275</v>
      </c>
      <c r="C54" s="10" t="s">
        <v>93</v>
      </c>
      <c r="D54" s="11">
        <f>'PLANILHA EMPRESA'!D1060</f>
        <v>2</v>
      </c>
      <c r="E54" s="36" t="e">
        <f>'PLANILHA EMPRESA'!#REF!</f>
        <v>#REF!</v>
      </c>
      <c r="F54" s="13" t="e">
        <f t="shared" si="0"/>
        <v>#REF!</v>
      </c>
      <c r="G54" s="14" t="e">
        <f t="shared" si="7"/>
        <v>#REF!</v>
      </c>
      <c r="H54" s="10" t="s">
        <v>17</v>
      </c>
      <c r="I54" s="10">
        <v>83386</v>
      </c>
    </row>
    <row r="55" spans="1:9" ht="21.95" customHeight="1" x14ac:dyDescent="0.25">
      <c r="A55" s="35"/>
      <c r="B55" s="9" t="s">
        <v>1276</v>
      </c>
      <c r="C55" s="10" t="s">
        <v>93</v>
      </c>
      <c r="D55" s="11">
        <f>'PLANILHA EMPRESA'!D239+'PLANILHA EMPRESA'!D1151</f>
        <v>23</v>
      </c>
      <c r="E55" s="36" t="e">
        <f>'PLANILHA EMPRESA'!#REF!</f>
        <v>#REF!</v>
      </c>
      <c r="F55" s="13" t="e">
        <f t="shared" si="0"/>
        <v>#REF!</v>
      </c>
      <c r="G55" s="14" t="e">
        <f t="shared" si="7"/>
        <v>#REF!</v>
      </c>
      <c r="H55" s="10" t="s">
        <v>17</v>
      </c>
      <c r="I55" s="10">
        <v>68066</v>
      </c>
    </row>
    <row r="56" spans="1:9" ht="21.95" customHeight="1" x14ac:dyDescent="0.25">
      <c r="A56" s="35"/>
      <c r="B56" s="9" t="s">
        <v>1277</v>
      </c>
      <c r="C56" s="10" t="s">
        <v>93</v>
      </c>
      <c r="D56" s="11">
        <f>'PLANILHA EMPRESA'!D1170</f>
        <v>1</v>
      </c>
      <c r="E56" s="36" t="e">
        <f>'PLANILHA EMPRESA'!#REF!</f>
        <v>#REF!</v>
      </c>
      <c r="F56" s="13" t="e">
        <f t="shared" si="0"/>
        <v>#REF!</v>
      </c>
      <c r="G56" s="14" t="e">
        <f t="shared" si="7"/>
        <v>#REF!</v>
      </c>
      <c r="H56" s="10" t="s">
        <v>17</v>
      </c>
      <c r="I56" s="10" t="s">
        <v>1278</v>
      </c>
    </row>
    <row r="57" spans="1:9" ht="24" customHeight="1" x14ac:dyDescent="0.25">
      <c r="A57" s="35"/>
      <c r="B57" s="9" t="s">
        <v>385</v>
      </c>
      <c r="C57" s="10" t="s">
        <v>93</v>
      </c>
      <c r="D57" s="11">
        <f>'PLANILHA EMPRESA'!D251+'PLANILHA EMPRESA'!D1166</f>
        <v>10</v>
      </c>
      <c r="E57" s="36" t="e">
        <f>'PLANILHA EMPRESA'!#REF!</f>
        <v>#REF!</v>
      </c>
      <c r="F57" s="13" t="e">
        <f t="shared" si="0"/>
        <v>#REF!</v>
      </c>
      <c r="G57" s="14" t="e">
        <f t="shared" si="7"/>
        <v>#REF!</v>
      </c>
      <c r="H57" s="10" t="s">
        <v>17</v>
      </c>
      <c r="I57" s="10">
        <v>89707</v>
      </c>
    </row>
    <row r="58" spans="1:9" ht="21.95" customHeight="1" x14ac:dyDescent="0.25">
      <c r="A58" s="35"/>
      <c r="B58" s="9" t="s">
        <v>389</v>
      </c>
      <c r="C58" s="10" t="s">
        <v>93</v>
      </c>
      <c r="D58" s="11">
        <f>'PLANILHA EMPRESA'!D254+'PLANILHA EMPRESA'!D1169</f>
        <v>4</v>
      </c>
      <c r="E58" s="36" t="e">
        <f>'PLANILHA EMPRESA'!#REF!</f>
        <v>#REF!</v>
      </c>
      <c r="F58" s="13" t="e">
        <f t="shared" si="0"/>
        <v>#REF!</v>
      </c>
      <c r="G58" s="14" t="e">
        <f t="shared" si="7"/>
        <v>#REF!</v>
      </c>
      <c r="H58" s="10" t="s">
        <v>17</v>
      </c>
      <c r="I58" s="10">
        <v>89491</v>
      </c>
    </row>
    <row r="59" spans="1:9" ht="21.95" customHeight="1" x14ac:dyDescent="0.25">
      <c r="A59" s="35"/>
      <c r="B59" s="9" t="s">
        <v>553</v>
      </c>
      <c r="C59" s="10" t="s">
        <v>68</v>
      </c>
      <c r="D59" s="11">
        <f>'PLANILHA EMPRESA'!D135</f>
        <v>22.72</v>
      </c>
      <c r="E59" s="36" t="e">
        <f>'PLANILHA EMPRESA'!#REF!</f>
        <v>#REF!</v>
      </c>
      <c r="F59" s="13" t="e">
        <f t="shared" si="0"/>
        <v>#REF!</v>
      </c>
      <c r="G59" s="14" t="e">
        <f t="shared" ref="G59" si="8">ROUND(D59*F59,2)</f>
        <v>#REF!</v>
      </c>
      <c r="H59" s="10" t="s">
        <v>17</v>
      </c>
      <c r="I59" s="10" t="s">
        <v>554</v>
      </c>
    </row>
    <row r="60" spans="1:9" ht="21.95" customHeight="1" x14ac:dyDescent="0.25">
      <c r="A60" s="35"/>
      <c r="B60" s="9" t="s">
        <v>779</v>
      </c>
      <c r="C60" s="10" t="s">
        <v>780</v>
      </c>
      <c r="D60" s="11">
        <f>'PLANILHA EMPRESA'!D401+'PLANILHA EMPRESA'!D421+'PLANILHA EMPRESA'!D948</f>
        <v>365820</v>
      </c>
      <c r="E60" s="36" t="e">
        <f>'PLANILHA EMPRESA'!#REF!</f>
        <v>#REF!</v>
      </c>
      <c r="F60" s="13" t="e">
        <f t="shared" si="0"/>
        <v>#REF!</v>
      </c>
      <c r="G60" s="14" t="e">
        <f t="shared" ref="G60:G64" si="9">ROUND(D60*F60,2)</f>
        <v>#REF!</v>
      </c>
      <c r="H60" s="10" t="s">
        <v>482</v>
      </c>
      <c r="I60" s="24">
        <v>101200</v>
      </c>
    </row>
    <row r="61" spans="1:9" ht="21.95" customHeight="1" x14ac:dyDescent="0.25">
      <c r="A61" s="35"/>
      <c r="B61" s="9" t="s">
        <v>152</v>
      </c>
      <c r="C61" s="10" t="s">
        <v>84</v>
      </c>
      <c r="D61" s="11">
        <f>'PLANILHA EMPRESA'!D125+'PLANILHA EMPRESA'!D1033</f>
        <v>144.19999999999999</v>
      </c>
      <c r="E61" s="36" t="e">
        <f>'PLANILHA EMPRESA'!#REF!</f>
        <v>#REF!</v>
      </c>
      <c r="F61" s="13" t="e">
        <f t="shared" si="0"/>
        <v>#REF!</v>
      </c>
      <c r="G61" s="14" t="e">
        <f t="shared" si="9"/>
        <v>#REF!</v>
      </c>
      <c r="H61" s="10" t="s">
        <v>17</v>
      </c>
      <c r="I61" s="10" t="s">
        <v>153</v>
      </c>
    </row>
    <row r="62" spans="1:9" ht="21.95" customHeight="1" x14ac:dyDescent="0.25">
      <c r="A62" s="35"/>
      <c r="B62" s="9" t="s">
        <v>900</v>
      </c>
      <c r="C62" s="10" t="s">
        <v>84</v>
      </c>
      <c r="D62" s="11">
        <f>'PLANILHA EMPRESA'!D484</f>
        <v>24.5</v>
      </c>
      <c r="E62" s="36" t="e">
        <f>'PLANILHA EMPRESA'!#REF!</f>
        <v>#REF!</v>
      </c>
      <c r="F62" s="13" t="e">
        <f t="shared" si="0"/>
        <v>#REF!</v>
      </c>
      <c r="G62" s="14" t="e">
        <f t="shared" si="9"/>
        <v>#REF!</v>
      </c>
      <c r="H62" s="10" t="s">
        <v>17</v>
      </c>
      <c r="I62" s="10" t="s">
        <v>901</v>
      </c>
    </row>
    <row r="63" spans="1:9" ht="21.95" customHeight="1" x14ac:dyDescent="0.25">
      <c r="A63" s="35"/>
      <c r="B63" s="9" t="s">
        <v>497</v>
      </c>
      <c r="C63" s="10" t="s">
        <v>49</v>
      </c>
      <c r="D63" s="11">
        <f>'PLANILHA EMPRESA'!D72+'PLANILHA EMPRESA'!D408+'PLANILHA EMPRESA'!D955</f>
        <v>15.26</v>
      </c>
      <c r="E63" s="36" t="e">
        <f>'PLANILHA EMPRESA'!#REF!</f>
        <v>#REF!</v>
      </c>
      <c r="F63" s="13" t="e">
        <f t="shared" si="0"/>
        <v>#REF!</v>
      </c>
      <c r="G63" s="14" t="e">
        <f t="shared" si="9"/>
        <v>#REF!</v>
      </c>
      <c r="H63" s="10" t="s">
        <v>17</v>
      </c>
      <c r="I63" s="10">
        <v>83683</v>
      </c>
    </row>
    <row r="64" spans="1:9" ht="21.95" customHeight="1" x14ac:dyDescent="0.25">
      <c r="A64" s="35"/>
      <c r="B64" s="9" t="s">
        <v>499</v>
      </c>
      <c r="C64" s="10" t="s">
        <v>84</v>
      </c>
      <c r="D64" s="11">
        <f>'PLANILHA EMPRESA'!D73</f>
        <v>44.3</v>
      </c>
      <c r="E64" s="36" t="e">
        <f>'PLANILHA EMPRESA'!#REF!</f>
        <v>#REF!</v>
      </c>
      <c r="F64" s="13" t="e">
        <f t="shared" si="0"/>
        <v>#REF!</v>
      </c>
      <c r="G64" s="14" t="e">
        <f t="shared" si="9"/>
        <v>#REF!</v>
      </c>
      <c r="H64" s="10" t="s">
        <v>482</v>
      </c>
      <c r="I64" s="24">
        <v>64800</v>
      </c>
    </row>
    <row r="65" spans="1:9" ht="21.95" customHeight="1" x14ac:dyDescent="0.25">
      <c r="A65" s="35"/>
      <c r="B65" s="9" t="s">
        <v>67</v>
      </c>
      <c r="C65" s="10" t="s">
        <v>68</v>
      </c>
      <c r="D65" s="11">
        <f>'PLANILHA EMPRESA'!D29+'PLANILHA EMPRESA'!D86+'PLANILHA EMPRESA'!D390+'PLANILHA EMPRESA'!D504+'PLANILHA EMPRESA'!D610+'PLANILHA EMPRESA'!D790+'PLANILHA EMPRESA'!D995</f>
        <v>14223.18</v>
      </c>
      <c r="E65" s="36" t="e">
        <f>'PLANILHA EMPRESA'!#REF!</f>
        <v>#REF!</v>
      </c>
      <c r="F65" s="13" t="e">
        <f t="shared" si="0"/>
        <v>#REF!</v>
      </c>
      <c r="G65" s="14" t="e">
        <f t="shared" ref="G65:G71" si="10">ROUND(D65*F65,2)</f>
        <v>#REF!</v>
      </c>
      <c r="H65" s="10" t="s">
        <v>17</v>
      </c>
      <c r="I65" s="24" t="s">
        <v>69</v>
      </c>
    </row>
    <row r="66" spans="1:9" ht="21.95" customHeight="1" x14ac:dyDescent="0.25">
      <c r="A66" s="35"/>
      <c r="B66" s="9" t="s">
        <v>1156</v>
      </c>
      <c r="C66" s="10" t="s">
        <v>93</v>
      </c>
      <c r="D66" s="11">
        <f>'PLANILHA EMPRESA'!D961</f>
        <v>1</v>
      </c>
      <c r="E66" s="36" t="e">
        <f>'PLANILHA EMPRESA'!#REF!</f>
        <v>#REF!</v>
      </c>
      <c r="F66" s="13" t="e">
        <f t="shared" si="0"/>
        <v>#REF!</v>
      </c>
      <c r="G66" s="14" t="e">
        <f t="shared" si="10"/>
        <v>#REF!</v>
      </c>
      <c r="H66" s="10" t="s">
        <v>96</v>
      </c>
      <c r="I66" s="24" t="s">
        <v>1279</v>
      </c>
    </row>
    <row r="67" spans="1:9" ht="21.95" customHeight="1" x14ac:dyDescent="0.25">
      <c r="A67" s="35"/>
      <c r="B67" s="9" t="s">
        <v>52</v>
      </c>
      <c r="C67" s="10" t="s">
        <v>49</v>
      </c>
      <c r="D67" s="11">
        <f>'PLANILHA EMPRESA'!D36+'PLANILHA EMPRESA'!D42+'PLANILHA EMPRESA'!D59+'PLANILHA EMPRESA'!D94+'PLANILHA EMPRESA'!D262+'PLANILHA EMPRESA'!D280+'PLANILHA EMPRESA'!D328+'PLANILHA EMPRESA'!D371+'PLANILHA EMPRESA'!D397+'PLANILHA EMPRESA'!D413+'PLANILHA EMPRESA'!D460+'PLANILHA EMPRESA'!D523+'PLANILHA EMPRESA'!D589+'PLANILHA EMPRESA'!D629+'PLANILHA EMPRESA'!D652+'PLANILHA EMPRESA'!D701+'PLANILHA EMPRESA'!D810+'PLANILHA EMPRESA'!D909+'PLANILHA EMPRESA'!D930+'PLANILHA EMPRESA'!D989</f>
        <v>13049.859999999999</v>
      </c>
      <c r="E67" s="36" t="e">
        <f>'PLANILHA EMPRESA'!#REF!</f>
        <v>#REF!</v>
      </c>
      <c r="F67" s="13" t="e">
        <f t="shared" si="0"/>
        <v>#REF!</v>
      </c>
      <c r="G67" s="14" t="e">
        <f t="shared" si="10"/>
        <v>#REF!</v>
      </c>
      <c r="H67" s="10" t="s">
        <v>17</v>
      </c>
      <c r="I67" s="24" t="s">
        <v>53</v>
      </c>
    </row>
    <row r="68" spans="1:9" ht="21.95" customHeight="1" x14ac:dyDescent="0.25">
      <c r="A68" s="35"/>
      <c r="B68" s="9" t="s">
        <v>86</v>
      </c>
      <c r="C68" s="10" t="s">
        <v>49</v>
      </c>
      <c r="D68" s="11">
        <f>'PLANILHA EMPRESA'!D452+'PLANILHA EMPRESA'!D497+'PLANILHA EMPRESA'!D512+'PLANILHA EMPRESA'!D517+'PLANILHA EMPRESA'!D618+'PLANILHA EMPRESA'!D623+'PLANILHA EMPRESA'!D677+'PLANILHA EMPRESA'!D694+'PLANILHA EMPRESA'!D715+'PLANILHA EMPRESA'!D735+'PLANILHA EMPRESA'!D799+'PLANILHA EMPRESA'!D804+'PLANILHA EMPRESA'!D1003</f>
        <v>3165.2799999999997</v>
      </c>
      <c r="E68" s="36" t="e">
        <f>'PLANILHA EMPRESA'!#REF!</f>
        <v>#REF!</v>
      </c>
      <c r="F68" s="13" t="e">
        <f t="shared" si="0"/>
        <v>#REF!</v>
      </c>
      <c r="G68" s="14" t="e">
        <f t="shared" si="10"/>
        <v>#REF!</v>
      </c>
      <c r="H68" s="10" t="s">
        <v>17</v>
      </c>
      <c r="I68" s="24" t="s">
        <v>87</v>
      </c>
    </row>
    <row r="69" spans="1:9" ht="21.95" customHeight="1" x14ac:dyDescent="0.25">
      <c r="A69" s="35"/>
      <c r="B69" s="9" t="s">
        <v>71</v>
      </c>
      <c r="C69" s="10" t="s">
        <v>49</v>
      </c>
      <c r="D69" s="11">
        <f>'PLANILHA EMPRESA'!D30+'PLANILHA EMPRESA'!D87+'PLANILHA EMPRESA'!D103+'PLANILHA EMPRESA'!D300+'PLANILHA EMPRESA'!D343+'PLANILHA EMPRESA'!D391+'PLANILHA EMPRESA'!D505+'PLANILHA EMPRESA'!D529+'PLANILHA EMPRESA'!D544+'PLANILHA EMPRESA'!D562+'PLANILHA EMPRESA'!D611+'PLANILHA EMPRESA'!D638+'PLANILHA EMPRESA'!D724+'PLANILHA EMPRESA'!D744+'PLANILHA EMPRESA'!D791+'PLANILHA EMPRESA'!D821+'PLANILHA EMPRESA'!D828+'PLANILHA EMPRESA'!D835+'PLANILHA EMPRESA'!D849+'PLANILHA EMPRESA'!D874+'PLANILHA EMPRESA'!D972+'PLANILHA EMPRESA'!D996+'PLANILHA EMPRESA'!D1011</f>
        <v>15886.940000000002</v>
      </c>
      <c r="E69" s="36" t="e">
        <f>'PLANILHA EMPRESA'!#REF!</f>
        <v>#REF!</v>
      </c>
      <c r="F69" s="13" t="e">
        <f t="shared" si="0"/>
        <v>#REF!</v>
      </c>
      <c r="G69" s="14" t="e">
        <f t="shared" si="10"/>
        <v>#REF!</v>
      </c>
      <c r="H69" s="10" t="s">
        <v>17</v>
      </c>
      <c r="I69" s="24" t="s">
        <v>72</v>
      </c>
    </row>
    <row r="70" spans="1:9" ht="21.95" customHeight="1" x14ac:dyDescent="0.25">
      <c r="A70" s="35"/>
      <c r="B70" s="9" t="s">
        <v>453</v>
      </c>
      <c r="C70" s="10" t="s">
        <v>58</v>
      </c>
      <c r="D70" s="11">
        <f>'PLANILHA EMPRESA'!D50+'PLANILHA EMPRESA'!D469+'PLANILHA EMPRESA'!D537+'PLANILHA EMPRESA'!D764+'PLANILHA EMPRESA'!D817+'PLANILHA EMPRESA'!D883</f>
        <v>104.21</v>
      </c>
      <c r="E70" s="12" t="e">
        <f>'PLANILHA EMPRESA'!#REF!</f>
        <v>#REF!</v>
      </c>
      <c r="F70" s="13" t="e">
        <f t="shared" si="0"/>
        <v>#REF!</v>
      </c>
      <c r="G70" s="14" t="e">
        <f t="shared" si="10"/>
        <v>#REF!</v>
      </c>
      <c r="H70" s="10" t="s">
        <v>17</v>
      </c>
      <c r="I70" s="37" t="s">
        <v>454</v>
      </c>
    </row>
    <row r="71" spans="1:9" ht="21.95" customHeight="1" x14ac:dyDescent="0.25">
      <c r="A71" s="35"/>
      <c r="B71" s="9" t="s">
        <v>1280</v>
      </c>
      <c r="C71" s="10" t="s">
        <v>58</v>
      </c>
      <c r="D71" s="11">
        <f>'PLANILHA EMPRESA'!D755</f>
        <v>990.44</v>
      </c>
      <c r="E71" s="36" t="e">
        <f>'PLANILHA EMPRESA'!#REF!</f>
        <v>#REF!</v>
      </c>
      <c r="F71" s="13" t="e">
        <f t="shared" si="0"/>
        <v>#REF!</v>
      </c>
      <c r="G71" s="14" t="e">
        <f t="shared" si="10"/>
        <v>#REF!</v>
      </c>
      <c r="H71" s="10" t="s">
        <v>17</v>
      </c>
      <c r="I71" s="10">
        <v>72844</v>
      </c>
    </row>
    <row r="72" spans="1:9" ht="21.95" customHeight="1" x14ac:dyDescent="0.25">
      <c r="A72" s="35"/>
      <c r="B72" s="9" t="s">
        <v>178</v>
      </c>
      <c r="C72" s="10" t="s">
        <v>68</v>
      </c>
      <c r="D72" s="11">
        <f>'PLANILHA EMPRESA'!D133+'PLANILHA EMPRESA'!D1043</f>
        <v>8.3200000000000021</v>
      </c>
      <c r="E72" s="36" t="e">
        <f>'PLANILHA EMPRESA'!#REF!</f>
        <v>#REF!</v>
      </c>
      <c r="F72" s="13" t="e">
        <f t="shared" si="0"/>
        <v>#REF!</v>
      </c>
      <c r="G72" s="14" t="e">
        <f t="shared" ref="G72:G134" si="11">ROUND(D72*F72,2)</f>
        <v>#REF!</v>
      </c>
      <c r="H72" s="10" t="s">
        <v>96</v>
      </c>
      <c r="I72" s="24" t="s">
        <v>1281</v>
      </c>
    </row>
    <row r="73" spans="1:9" ht="21.95" customHeight="1" x14ac:dyDescent="0.25">
      <c r="A73" s="35"/>
      <c r="B73" s="9" t="s">
        <v>898</v>
      </c>
      <c r="C73" s="10" t="s">
        <v>84</v>
      </c>
      <c r="D73" s="11">
        <f>'PLANILHA EMPRESA'!D483+'PLANILHA EMPRESA'!D575+'PLANILHA EMPRESA'!D666+'PLANILHA EMPRESA'!D773+'PLANILHA EMPRESA'!D859+'PLANILHA EMPRESA'!D890</f>
        <v>12</v>
      </c>
      <c r="E73" s="36" t="e">
        <f>'PLANILHA EMPRESA'!#REF!</f>
        <v>#REF!</v>
      </c>
      <c r="F73" s="13" t="e">
        <f t="shared" si="0"/>
        <v>#REF!</v>
      </c>
      <c r="G73" s="14" t="e">
        <f t="shared" si="11"/>
        <v>#REF!</v>
      </c>
      <c r="H73" s="10" t="s">
        <v>17</v>
      </c>
      <c r="I73" s="10">
        <v>83715</v>
      </c>
    </row>
    <row r="74" spans="1:9" ht="21.95" customHeight="1" x14ac:dyDescent="0.25">
      <c r="A74" s="35"/>
      <c r="B74" s="9" t="s">
        <v>186</v>
      </c>
      <c r="C74" s="10" t="s">
        <v>116</v>
      </c>
      <c r="D74" s="11">
        <f>'PLANILHA EMPRESA'!D138+'PLANILHA EMPRESA'!D1046</f>
        <v>107.48</v>
      </c>
      <c r="E74" s="36" t="e">
        <f>'PLANILHA EMPRESA'!#REF!</f>
        <v>#REF!</v>
      </c>
      <c r="F74" s="13" t="e">
        <f t="shared" si="0"/>
        <v>#REF!</v>
      </c>
      <c r="G74" s="14" t="e">
        <f t="shared" si="11"/>
        <v>#REF!</v>
      </c>
      <c r="H74" s="10" t="s">
        <v>17</v>
      </c>
      <c r="I74" s="24" t="s">
        <v>187</v>
      </c>
    </row>
    <row r="75" spans="1:9" ht="21.95" customHeight="1" x14ac:dyDescent="0.25">
      <c r="A75" s="35"/>
      <c r="B75" s="9" t="s">
        <v>292</v>
      </c>
      <c r="C75" s="10" t="s">
        <v>68</v>
      </c>
      <c r="D75" s="11">
        <f>'PLANILHA EMPRESA'!D201+'PLANILHA EMPRESA'!D314+'PLANILHA EMPRESA'!D347+'PLANILHA EMPRESA'!D385+'PLANILHA EMPRESA'!D923+'PLANILHA EMPRESA'!D944+'PLANILHA EMPRESA'!D976+'PLANILHA EMPRESA'!D1114</f>
        <v>2289.44</v>
      </c>
      <c r="E75" s="36" t="e">
        <f>'PLANILHA EMPRESA'!#REF!</f>
        <v>#REF!</v>
      </c>
      <c r="F75" s="13" t="e">
        <f t="shared" si="0"/>
        <v>#REF!</v>
      </c>
      <c r="G75" s="14" t="e">
        <f t="shared" si="11"/>
        <v>#REF!</v>
      </c>
      <c r="H75" s="10" t="s">
        <v>17</v>
      </c>
      <c r="I75" s="24" t="s">
        <v>293</v>
      </c>
    </row>
    <row r="76" spans="1:9" ht="21.95" customHeight="1" x14ac:dyDescent="0.25">
      <c r="A76" s="35"/>
      <c r="B76" s="9" t="s">
        <v>477</v>
      </c>
      <c r="C76" s="10" t="s">
        <v>116</v>
      </c>
      <c r="D76" s="11">
        <f>'PLANILHA EMPRESA'!D64</f>
        <v>47300</v>
      </c>
      <c r="E76" s="36" t="e">
        <f>'PLANILHA EMPRESA'!#REF!</f>
        <v>#REF!</v>
      </c>
      <c r="F76" s="13" t="e">
        <f t="shared" si="0"/>
        <v>#REF!</v>
      </c>
      <c r="G76" s="14" t="e">
        <f t="shared" si="11"/>
        <v>#REF!</v>
      </c>
      <c r="H76" s="10" t="s">
        <v>17</v>
      </c>
      <c r="I76" s="37">
        <v>1379</v>
      </c>
    </row>
    <row r="77" spans="1:9" ht="21.95" customHeight="1" x14ac:dyDescent="0.25">
      <c r="A77" s="35"/>
      <c r="B77" s="9" t="s">
        <v>146</v>
      </c>
      <c r="C77" s="10" t="s">
        <v>68</v>
      </c>
      <c r="D77" s="11">
        <f>'PLANILHA EMPRESA'!D123+'PLANILHA EMPRESA'!D1031</f>
        <v>877.01</v>
      </c>
      <c r="E77" s="36" t="e">
        <f>'PLANILHA EMPRESA'!#REF!</f>
        <v>#REF!</v>
      </c>
      <c r="F77" s="13" t="e">
        <f t="shared" ref="F77:F140" si="12">ROUND(E77*$F$9,2)</f>
        <v>#REF!</v>
      </c>
      <c r="G77" s="14" t="e">
        <f t="shared" si="11"/>
        <v>#REF!</v>
      </c>
      <c r="H77" s="10" t="s">
        <v>17</v>
      </c>
      <c r="I77" s="24" t="s">
        <v>147</v>
      </c>
    </row>
    <row r="78" spans="1:9" ht="21.95" customHeight="1" x14ac:dyDescent="0.25">
      <c r="A78" s="35"/>
      <c r="B78" s="9" t="s">
        <v>870</v>
      </c>
      <c r="C78" s="10" t="s">
        <v>58</v>
      </c>
      <c r="D78" s="11">
        <f>'PLANILHA EMPRESA'!D465+'PLANILHA EMPRESA'!D759+'PLANILHA EMPRESA'!D878</f>
        <v>30.110000000000003</v>
      </c>
      <c r="E78" s="36" t="e">
        <f>'PLANILHA EMPRESA'!#REF!</f>
        <v>#REF!</v>
      </c>
      <c r="F78" s="13" t="e">
        <f t="shared" si="12"/>
        <v>#REF!</v>
      </c>
      <c r="G78" s="14" t="e">
        <f t="shared" si="11"/>
        <v>#REF!</v>
      </c>
      <c r="H78" s="10" t="s">
        <v>17</v>
      </c>
      <c r="I78" s="37">
        <v>72964</v>
      </c>
    </row>
    <row r="79" spans="1:9" ht="21.95" customHeight="1" x14ac:dyDescent="0.25">
      <c r="A79" s="35"/>
      <c r="B79" s="9" t="s">
        <v>675</v>
      </c>
      <c r="C79" s="10" t="s">
        <v>49</v>
      </c>
      <c r="D79" s="11">
        <f>'PLANILHA EMPRESA'!D313+'PLANILHA EMPRESA'!D384+'PLANILHA EMPRESA'!D922+'PLANILHA EMPRESA'!D943</f>
        <v>48.58</v>
      </c>
      <c r="E79" s="36" t="e">
        <f>'PLANILHA EMPRESA'!#REF!</f>
        <v>#REF!</v>
      </c>
      <c r="F79" s="13" t="e">
        <f t="shared" si="12"/>
        <v>#REF!</v>
      </c>
      <c r="G79" s="14" t="e">
        <f t="shared" si="11"/>
        <v>#REF!</v>
      </c>
      <c r="H79" s="10" t="s">
        <v>17</v>
      </c>
      <c r="I79" s="24" t="s">
        <v>676</v>
      </c>
    </row>
    <row r="80" spans="1:9" ht="21.95" customHeight="1" x14ac:dyDescent="0.25">
      <c r="A80" s="35"/>
      <c r="B80" s="9" t="s">
        <v>353</v>
      </c>
      <c r="C80" s="10" t="s">
        <v>49</v>
      </c>
      <c r="D80" s="11">
        <f>'PLANILHA EMPRESA'!D53+'PLANILHA EMPRESA'!D418+'PLANILHA EMPRESA'!D489+'PLANILHA EMPRESA'!D552+'PLANILHA EMPRESA'!D565+'PLANILHA EMPRESA'!D654+'PLANILHA EMPRESA'!D671+'PLANILHA EMPRESA'!D779+'PLANILHA EMPRESA'!D865+'PLANILHA EMPRESA'!D897+'PLANILHA EMPRESA'!D1140</f>
        <v>164.85999999999999</v>
      </c>
      <c r="E80" s="36" t="e">
        <f>'PLANILHA EMPRESA'!#REF!</f>
        <v>#REF!</v>
      </c>
      <c r="F80" s="13" t="e">
        <f t="shared" si="12"/>
        <v>#REF!</v>
      </c>
      <c r="G80" s="14" t="e">
        <f t="shared" si="11"/>
        <v>#REF!</v>
      </c>
      <c r="H80" s="10" t="s">
        <v>17</v>
      </c>
      <c r="I80" s="24" t="s">
        <v>354</v>
      </c>
    </row>
    <row r="81" spans="1:9" ht="21.95" customHeight="1" x14ac:dyDescent="0.25">
      <c r="A81" s="35"/>
      <c r="B81" s="9" t="s">
        <v>940</v>
      </c>
      <c r="C81" s="10" t="s">
        <v>49</v>
      </c>
      <c r="D81" s="11">
        <f>'PLANILHA EMPRESA'!D540+'PLANILHA EMPRESA'!D548+'PLANILHA EMPRESA'!D634+'PLANILHA EMPRESA'!D642+'PLANILHA EMPRESA'!D720+'PLANILHA EMPRESA'!D728+'PLANILHA EMPRESA'!D740+'PLANILHA EMPRESA'!D748+'PLANILHA EMPRESA'!D824+'PLANILHA EMPRESA'!D831+'PLANILHA EMPRESA'!D839</f>
        <v>635.98</v>
      </c>
      <c r="E81" s="36" t="e">
        <f>'PLANILHA EMPRESA'!#REF!</f>
        <v>#REF!</v>
      </c>
      <c r="F81" s="13" t="e">
        <f t="shared" si="12"/>
        <v>#REF!</v>
      </c>
      <c r="G81" s="14" t="e">
        <f t="shared" si="11"/>
        <v>#REF!</v>
      </c>
      <c r="H81" s="10" t="s">
        <v>17</v>
      </c>
      <c r="I81" s="24" t="s">
        <v>941</v>
      </c>
    </row>
    <row r="82" spans="1:9" ht="21.95" customHeight="1" x14ac:dyDescent="0.25">
      <c r="A82" s="35"/>
      <c r="B82" s="9" t="s">
        <v>629</v>
      </c>
      <c r="C82" s="10" t="s">
        <v>49</v>
      </c>
      <c r="D82" s="11">
        <f>'PLANILHA EMPRESA'!D269+'PLANILHA EMPRESA'!D275+'PLANILHA EMPRESA'!D287+'PLANILHA EMPRESA'!D293+'PLANILHA EMPRESA'!D307+'PLANILHA EMPRESA'!D341+'PLANILHA EMPRESA'!D378+'PLANILHA EMPRESA'!D417+'PLANILHA EMPRESA'!D490+'PLANILHA EMPRESA'!D600+'PLANILHA EMPRESA'!D709+'PLANILHA EMPRESA'!D916+'PLANILHA EMPRESA'!D937+'PLANILHA EMPRESA'!D970</f>
        <v>330.35</v>
      </c>
      <c r="E82" s="36" t="e">
        <f>'PLANILHA EMPRESA'!#REF!</f>
        <v>#REF!</v>
      </c>
      <c r="F82" s="13" t="e">
        <f t="shared" si="12"/>
        <v>#REF!</v>
      </c>
      <c r="G82" s="14" t="e">
        <f t="shared" si="11"/>
        <v>#REF!</v>
      </c>
      <c r="H82" s="10" t="s">
        <v>17</v>
      </c>
      <c r="I82" s="24" t="s">
        <v>630</v>
      </c>
    </row>
    <row r="83" spans="1:9" ht="21.95" customHeight="1" x14ac:dyDescent="0.25">
      <c r="A83" s="35"/>
      <c r="B83" s="9" t="s">
        <v>119</v>
      </c>
      <c r="C83" s="10" t="s">
        <v>49</v>
      </c>
      <c r="D83" s="11">
        <f>'PLANILHA EMPRESA'!D111+'PLANILHA EMPRESA'!D118+'PLANILHA EMPRESA'!D230+'PLANILHA EMPRESA'!D352+'PLANILHA EMPRESA'!D491+'PLANILHA EMPRESA'!D777+'PLANILHA EMPRESA'!D866+'PLANILHA EMPRESA'!D898+'PLANILHA EMPRESA'!D1019+'PLANILHA EMPRESA'!D1026+'PLANILHA EMPRESA'!D581+'PLANILHA EMPRESA'!D672</f>
        <v>506.71</v>
      </c>
      <c r="E83" s="36" t="e">
        <f>'PLANILHA EMPRESA'!#REF!</f>
        <v>#REF!</v>
      </c>
      <c r="F83" s="13" t="e">
        <f t="shared" si="12"/>
        <v>#REF!</v>
      </c>
      <c r="G83" s="14" t="e">
        <f t="shared" si="11"/>
        <v>#REF!</v>
      </c>
      <c r="H83" s="10" t="s">
        <v>17</v>
      </c>
      <c r="I83" s="24" t="s">
        <v>120</v>
      </c>
    </row>
    <row r="84" spans="1:9" ht="21.95" customHeight="1" x14ac:dyDescent="0.25">
      <c r="A84" s="35"/>
      <c r="B84" s="9" t="s">
        <v>1282</v>
      </c>
      <c r="C84" s="10" t="s">
        <v>84</v>
      </c>
      <c r="D84" s="11">
        <f>'PLANILHA EMPRESA'!D247+'PLANILHA EMPRESA'!D1076</f>
        <v>307</v>
      </c>
      <c r="E84" s="36" t="e">
        <f>'PLANILHA EMPRESA'!#REF!</f>
        <v>#REF!</v>
      </c>
      <c r="F84" s="13" t="e">
        <f t="shared" si="12"/>
        <v>#REF!</v>
      </c>
      <c r="G84" s="14" t="e">
        <f t="shared" si="11"/>
        <v>#REF!</v>
      </c>
      <c r="H84" s="10" t="s">
        <v>17</v>
      </c>
      <c r="I84" s="37">
        <v>72929</v>
      </c>
    </row>
    <row r="85" spans="1:9" ht="21.95" customHeight="1" x14ac:dyDescent="0.25">
      <c r="A85" s="35"/>
      <c r="B85" s="9" t="s">
        <v>1283</v>
      </c>
      <c r="C85" s="10" t="s">
        <v>84</v>
      </c>
      <c r="D85" s="11">
        <f>'PLANILHA EMPRESA'!D174+'PLANILHA EMPRESA'!D1077</f>
        <v>199</v>
      </c>
      <c r="E85" s="36" t="e">
        <f>'PLANILHA EMPRESA'!#REF!</f>
        <v>#REF!</v>
      </c>
      <c r="F85" s="13" t="e">
        <f t="shared" si="12"/>
        <v>#REF!</v>
      </c>
      <c r="G85" s="14" t="e">
        <f t="shared" si="11"/>
        <v>#REF!</v>
      </c>
      <c r="H85" s="10" t="s">
        <v>17</v>
      </c>
      <c r="I85" s="37">
        <v>72930</v>
      </c>
    </row>
    <row r="86" spans="1:9" ht="21.95" customHeight="1" x14ac:dyDescent="0.25">
      <c r="A86" s="35"/>
      <c r="B86" s="9" t="s">
        <v>563</v>
      </c>
      <c r="C86" s="10" t="s">
        <v>84</v>
      </c>
      <c r="D86" s="11">
        <f>'PLANILHA EMPRESA'!D142</f>
        <v>3.8</v>
      </c>
      <c r="E86" s="36" t="e">
        <f>'PLANILHA EMPRESA'!#REF!</f>
        <v>#REF!</v>
      </c>
      <c r="F86" s="13" t="e">
        <f t="shared" si="12"/>
        <v>#REF!</v>
      </c>
      <c r="G86" s="14" t="e">
        <f t="shared" si="11"/>
        <v>#REF!</v>
      </c>
      <c r="H86" s="10" t="s">
        <v>17</v>
      </c>
      <c r="I86" s="24" t="s">
        <v>564</v>
      </c>
    </row>
    <row r="87" spans="1:9" ht="21.95" customHeight="1" x14ac:dyDescent="0.25">
      <c r="A87" s="35"/>
      <c r="B87" s="9" t="s">
        <v>1153</v>
      </c>
      <c r="C87" s="10" t="s">
        <v>84</v>
      </c>
      <c r="D87" s="11">
        <f>'PLANILHA EMPRESA'!D960</f>
        <v>80.97999999999999</v>
      </c>
      <c r="E87" s="36" t="e">
        <f>'PLANILHA EMPRESA'!#REF!</f>
        <v>#REF!</v>
      </c>
      <c r="F87" s="13" t="e">
        <f t="shared" si="12"/>
        <v>#REF!</v>
      </c>
      <c r="G87" s="14" t="e">
        <f t="shared" si="11"/>
        <v>#REF!</v>
      </c>
      <c r="H87" s="10" t="s">
        <v>17</v>
      </c>
      <c r="I87" s="24" t="s">
        <v>1154</v>
      </c>
    </row>
    <row r="88" spans="1:9" ht="21.95" customHeight="1" x14ac:dyDescent="0.25">
      <c r="A88" s="35"/>
      <c r="B88" s="9" t="s">
        <v>98</v>
      </c>
      <c r="C88" s="10" t="s">
        <v>93</v>
      </c>
      <c r="D88" s="11">
        <f>'PLANILHA EMPRESA'!D101+'PLANILHA EMPRESA'!D259+'PLANILHA EMPRESA'!D297+'PLANILHA EMPRESA'!D586+'PLANILHA EMPRESA'!D700+'PLANILHA EMPRESA'!D1009</f>
        <v>331</v>
      </c>
      <c r="E88" s="36" t="e">
        <f>'PLANILHA EMPRESA'!#REF!</f>
        <v>#REF!</v>
      </c>
      <c r="F88" s="13" t="e">
        <f t="shared" si="12"/>
        <v>#REF!</v>
      </c>
      <c r="G88" s="14" t="e">
        <f t="shared" si="11"/>
        <v>#REF!</v>
      </c>
      <c r="H88" s="10" t="s">
        <v>17</v>
      </c>
      <c r="I88" s="37">
        <v>72820</v>
      </c>
    </row>
    <row r="89" spans="1:9" ht="21.95" customHeight="1" x14ac:dyDescent="0.25">
      <c r="A89" s="35"/>
      <c r="B89" s="9" t="s">
        <v>149</v>
      </c>
      <c r="C89" s="10" t="s">
        <v>84</v>
      </c>
      <c r="D89" s="11">
        <f>'PLANILHA EMPRESA'!D124+'PLANILHA EMPRESA'!D1032</f>
        <v>64.2</v>
      </c>
      <c r="E89" s="36" t="e">
        <f>'PLANILHA EMPRESA'!#REF!</f>
        <v>#REF!</v>
      </c>
      <c r="F89" s="13" t="e">
        <f t="shared" si="12"/>
        <v>#REF!</v>
      </c>
      <c r="G89" s="14" t="e">
        <f t="shared" si="11"/>
        <v>#REF!</v>
      </c>
      <c r="H89" s="10" t="s">
        <v>17</v>
      </c>
      <c r="I89" s="24" t="s">
        <v>150</v>
      </c>
    </row>
    <row r="90" spans="1:9" ht="21.95" customHeight="1" x14ac:dyDescent="0.25">
      <c r="A90" s="35"/>
      <c r="B90" s="9" t="s">
        <v>20</v>
      </c>
      <c r="C90" s="10" t="s">
        <v>21</v>
      </c>
      <c r="D90" s="11">
        <f>'PLANILHA EMPRESA'!D15</f>
        <v>16</v>
      </c>
      <c r="E90" s="36" t="e">
        <f>'PLANILHA EMPRESA'!#REF!</f>
        <v>#REF!</v>
      </c>
      <c r="F90" s="13" t="e">
        <f t="shared" si="12"/>
        <v>#REF!</v>
      </c>
      <c r="G90" s="14" t="e">
        <f t="shared" si="11"/>
        <v>#REF!</v>
      </c>
      <c r="H90" s="10" t="s">
        <v>17</v>
      </c>
      <c r="I90" s="37">
        <v>73467</v>
      </c>
    </row>
    <row r="91" spans="1:9" ht="21.95" customHeight="1" x14ac:dyDescent="0.25">
      <c r="A91" s="35"/>
      <c r="B91" s="9" t="s">
        <v>844</v>
      </c>
      <c r="C91" s="10" t="s">
        <v>49</v>
      </c>
      <c r="D91" s="11">
        <f>'PLANILHA EMPRESA'!D448+'PLANILHA EMPRESA'!D509+'PLANILHA EMPRESA'!D615+'PLANILHA EMPRESA'!D690+'PLANILHA EMPRESA'!D795</f>
        <v>1364.1</v>
      </c>
      <c r="E91" s="36" t="e">
        <f>'PLANILHA EMPRESA'!#REF!</f>
        <v>#REF!</v>
      </c>
      <c r="F91" s="13" t="e">
        <f t="shared" si="12"/>
        <v>#REF!</v>
      </c>
      <c r="G91" s="14" t="e">
        <f t="shared" si="11"/>
        <v>#REF!</v>
      </c>
      <c r="H91" s="10" t="s">
        <v>17</v>
      </c>
      <c r="I91" s="24" t="s">
        <v>845</v>
      </c>
    </row>
    <row r="92" spans="1:9" ht="21.95" customHeight="1" x14ac:dyDescent="0.25">
      <c r="A92" s="35"/>
      <c r="B92" s="9" t="s">
        <v>1032</v>
      </c>
      <c r="C92" s="10" t="s">
        <v>49</v>
      </c>
      <c r="D92" s="11">
        <f>'PLANILHA EMPRESA'!D495+'PLANILHA EMPRESA'!D675</f>
        <v>36</v>
      </c>
      <c r="E92" s="36" t="e">
        <f>'PLANILHA EMPRESA'!#REF!</f>
        <v>#REF!</v>
      </c>
      <c r="F92" s="13" t="e">
        <f t="shared" si="12"/>
        <v>#REF!</v>
      </c>
      <c r="G92" s="14" t="e">
        <f t="shared" si="11"/>
        <v>#REF!</v>
      </c>
      <c r="H92" s="10" t="s">
        <v>17</v>
      </c>
      <c r="I92" s="24" t="s">
        <v>1284</v>
      </c>
    </row>
    <row r="93" spans="1:9" ht="21.95" customHeight="1" x14ac:dyDescent="0.25">
      <c r="A93" s="35"/>
      <c r="B93" s="9" t="s">
        <v>1030</v>
      </c>
      <c r="C93" s="10" t="s">
        <v>49</v>
      </c>
      <c r="D93" s="11">
        <f>'PLANILHA EMPRESA'!D494+'PLANILHA EMPRESA'!D674</f>
        <v>2</v>
      </c>
      <c r="E93" s="36" t="e">
        <f>'PLANILHA EMPRESA'!#REF!</f>
        <v>#REF!</v>
      </c>
      <c r="F93" s="13" t="e">
        <f t="shared" si="12"/>
        <v>#REF!</v>
      </c>
      <c r="G93" s="14" t="e">
        <f t="shared" si="11"/>
        <v>#REF!</v>
      </c>
      <c r="H93" s="10" t="s">
        <v>17</v>
      </c>
      <c r="I93" s="24" t="s">
        <v>1285</v>
      </c>
    </row>
    <row r="94" spans="1:9" ht="21.95" customHeight="1" x14ac:dyDescent="0.25">
      <c r="A94" s="35"/>
      <c r="B94" s="9" t="s">
        <v>851</v>
      </c>
      <c r="C94" s="10" t="s">
        <v>68</v>
      </c>
      <c r="D94" s="11">
        <f>'PLANILHA EMPRESA'!D451+'PLANILHA EMPRESA'!D693+'PLANILHA EMPRESA'!D798</f>
        <v>1670.0599999999997</v>
      </c>
      <c r="E94" s="36" t="e">
        <f>'PLANILHA EMPRESA'!#REF!</f>
        <v>#REF!</v>
      </c>
      <c r="F94" s="13" t="e">
        <f t="shared" si="12"/>
        <v>#REF!</v>
      </c>
      <c r="G94" s="14" t="e">
        <f t="shared" si="11"/>
        <v>#REF!</v>
      </c>
      <c r="H94" s="10" t="s">
        <v>17</v>
      </c>
      <c r="I94" s="24" t="s">
        <v>852</v>
      </c>
    </row>
    <row r="95" spans="1:9" ht="21.95" customHeight="1" x14ac:dyDescent="0.25">
      <c r="A95" s="35"/>
      <c r="B95" s="9" t="s">
        <v>868</v>
      </c>
      <c r="C95" s="10" t="s">
        <v>49</v>
      </c>
      <c r="D95" s="11">
        <f>'PLANILHA EMPRESA'!D464+'PLANILHA EMPRESA'!D758+'PLANILHA EMPRESA'!D803+'PLANILHA EMPRESA'!D877</f>
        <v>27.599999999999998</v>
      </c>
      <c r="E95" s="36" t="e">
        <f>'PLANILHA EMPRESA'!#REF!</f>
        <v>#REF!</v>
      </c>
      <c r="F95" s="13" t="e">
        <f t="shared" si="12"/>
        <v>#REF!</v>
      </c>
      <c r="G95" s="14" t="e">
        <f t="shared" si="11"/>
        <v>#REF!</v>
      </c>
      <c r="H95" s="10" t="s">
        <v>17</v>
      </c>
      <c r="I95" s="37">
        <v>72949</v>
      </c>
    </row>
    <row r="96" spans="1:9" ht="21.95" customHeight="1" x14ac:dyDescent="0.25">
      <c r="A96" s="35"/>
      <c r="B96" s="9" t="s">
        <v>923</v>
      </c>
      <c r="C96" s="10" t="s">
        <v>68</v>
      </c>
      <c r="D96" s="11">
        <f>'PLANILHA EMPRESA'!D516</f>
        <v>61.96</v>
      </c>
      <c r="E96" s="36" t="e">
        <f>'PLANILHA EMPRESA'!#REF!</f>
        <v>#REF!</v>
      </c>
      <c r="F96" s="13" t="e">
        <f t="shared" si="12"/>
        <v>#REF!</v>
      </c>
      <c r="G96" s="14" t="e">
        <f t="shared" si="11"/>
        <v>#REF!</v>
      </c>
      <c r="H96" s="10" t="s">
        <v>17</v>
      </c>
      <c r="I96" s="24" t="s">
        <v>924</v>
      </c>
    </row>
    <row r="97" spans="1:9" ht="21.95" customHeight="1" x14ac:dyDescent="0.25">
      <c r="A97" s="35"/>
      <c r="B97" s="9" t="s">
        <v>849</v>
      </c>
      <c r="C97" s="10" t="s">
        <v>68</v>
      </c>
      <c r="D97" s="11">
        <f>'PLANILHA EMPRESA'!D450+'PLANILHA EMPRESA'!D511+'PLANILHA EMPRESA'!D617+'PLANILHA EMPRESA'!D692+'PLANILHA EMPRESA'!D797</f>
        <v>1799.96</v>
      </c>
      <c r="E97" s="36" t="e">
        <f>'PLANILHA EMPRESA'!#REF!</f>
        <v>#REF!</v>
      </c>
      <c r="F97" s="13" t="e">
        <f t="shared" si="12"/>
        <v>#REF!</v>
      </c>
      <c r="G97" s="14" t="e">
        <f t="shared" si="11"/>
        <v>#REF!</v>
      </c>
      <c r="H97" s="10" t="s">
        <v>17</v>
      </c>
      <c r="I97" s="37">
        <v>72225</v>
      </c>
    </row>
    <row r="98" spans="1:9" ht="21.95" customHeight="1" x14ac:dyDescent="0.25">
      <c r="A98" s="35"/>
      <c r="B98" s="9" t="s">
        <v>81</v>
      </c>
      <c r="C98" s="10" t="s">
        <v>49</v>
      </c>
      <c r="D98" s="11">
        <f>'PLANILHA EMPRESA'!D449+'PLANILHA EMPRESA'!D510+'PLANILHA EMPRESA'!D616+'PLANILHA EMPRESA'!D622+'PLANILHA EMPRESA'!D691+'PLANILHA EMPRESA'!D714+'PLANILHA EMPRESA'!D734+'PLANILHA EMPRESA'!D796+'PLANILHA EMPRESA'!D1001</f>
        <v>1145.99</v>
      </c>
      <c r="E98" s="36" t="e">
        <f>'PLANILHA EMPRESA'!#REF!</f>
        <v>#REF!</v>
      </c>
      <c r="F98" s="13" t="e">
        <f t="shared" si="12"/>
        <v>#REF!</v>
      </c>
      <c r="G98" s="14" t="e">
        <f t="shared" si="11"/>
        <v>#REF!</v>
      </c>
      <c r="H98" s="10" t="s">
        <v>17</v>
      </c>
      <c r="I98" s="24" t="s">
        <v>847</v>
      </c>
    </row>
    <row r="99" spans="1:9" ht="21.95" customHeight="1" x14ac:dyDescent="0.25">
      <c r="A99" s="35"/>
      <c r="B99" s="9" t="s">
        <v>1034</v>
      </c>
      <c r="C99" s="10" t="s">
        <v>49</v>
      </c>
      <c r="D99" s="11">
        <f>'PLANILHA EMPRESA'!D496+'PLANILHA EMPRESA'!D676</f>
        <v>7.97</v>
      </c>
      <c r="E99" s="36" t="e">
        <f>'PLANILHA EMPRESA'!#REF!</f>
        <v>#REF!</v>
      </c>
      <c r="F99" s="13" t="e">
        <f t="shared" si="12"/>
        <v>#REF!</v>
      </c>
      <c r="G99" s="14" t="e">
        <f t="shared" si="11"/>
        <v>#REF!</v>
      </c>
      <c r="H99" s="10" t="s">
        <v>17</v>
      </c>
      <c r="I99" s="24" t="s">
        <v>1286</v>
      </c>
    </row>
    <row r="100" spans="1:9" ht="21.95" customHeight="1" x14ac:dyDescent="0.25">
      <c r="A100" s="35"/>
      <c r="B100" s="9" t="s">
        <v>1289</v>
      </c>
      <c r="C100" s="10" t="s">
        <v>93</v>
      </c>
      <c r="D100" s="11">
        <f>'PLANILHA EMPRESA'!D151+'PLANILHA EMPRESA'!D1055</f>
        <v>25</v>
      </c>
      <c r="E100" s="36" t="e">
        <f>'PLANILHA EMPRESA'!#REF!</f>
        <v>#REF!</v>
      </c>
      <c r="F100" s="13" t="e">
        <f t="shared" si="12"/>
        <v>#REF!</v>
      </c>
      <c r="G100" s="14" t="e">
        <f t="shared" si="11"/>
        <v>#REF!</v>
      </c>
      <c r="H100" s="10" t="s">
        <v>96</v>
      </c>
      <c r="I100" s="24" t="s">
        <v>1290</v>
      </c>
    </row>
    <row r="101" spans="1:9" ht="21.95" customHeight="1" x14ac:dyDescent="0.25">
      <c r="A101" s="35"/>
      <c r="B101" s="9" t="s">
        <v>1291</v>
      </c>
      <c r="C101" s="10" t="s">
        <v>93</v>
      </c>
      <c r="D101" s="11">
        <f>'PLANILHA EMPRESA'!D152</f>
        <v>6</v>
      </c>
      <c r="E101" s="36" t="e">
        <f>'PLANILHA EMPRESA'!#REF!</f>
        <v>#REF!</v>
      </c>
      <c r="F101" s="13" t="e">
        <f t="shared" si="12"/>
        <v>#REF!</v>
      </c>
      <c r="G101" s="14" t="e">
        <f t="shared" si="11"/>
        <v>#REF!</v>
      </c>
      <c r="H101" s="10" t="s">
        <v>96</v>
      </c>
      <c r="I101" s="24" t="s">
        <v>1292</v>
      </c>
    </row>
    <row r="102" spans="1:9" ht="21.95" customHeight="1" x14ac:dyDescent="0.25">
      <c r="A102" s="35"/>
      <c r="B102" s="9" t="s">
        <v>1293</v>
      </c>
      <c r="C102" s="10" t="s">
        <v>93</v>
      </c>
      <c r="D102" s="11">
        <f>'PLANILHA EMPRESA'!D1053</f>
        <v>22</v>
      </c>
      <c r="E102" s="36" t="e">
        <f>'PLANILHA EMPRESA'!#REF!</f>
        <v>#REF!</v>
      </c>
      <c r="F102" s="13" t="e">
        <f t="shared" si="12"/>
        <v>#REF!</v>
      </c>
      <c r="G102" s="14" t="e">
        <f t="shared" si="11"/>
        <v>#REF!</v>
      </c>
      <c r="H102" s="10" t="s">
        <v>17</v>
      </c>
      <c r="I102" s="24" t="s">
        <v>1294</v>
      </c>
    </row>
    <row r="103" spans="1:9" ht="21.95" customHeight="1" x14ac:dyDescent="0.25">
      <c r="A103" s="35"/>
      <c r="B103" s="9" t="s">
        <v>1287</v>
      </c>
      <c r="C103" s="10" t="s">
        <v>93</v>
      </c>
      <c r="D103" s="11">
        <f>'PLANILHA EMPRESA'!D150</f>
        <v>15</v>
      </c>
      <c r="E103" s="36" t="e">
        <f>'PLANILHA EMPRESA'!#REF!</f>
        <v>#REF!</v>
      </c>
      <c r="F103" s="13" t="e">
        <f t="shared" si="12"/>
        <v>#REF!</v>
      </c>
      <c r="G103" s="14" t="e">
        <f t="shared" si="11"/>
        <v>#REF!</v>
      </c>
      <c r="H103" s="10" t="s">
        <v>17</v>
      </c>
      <c r="I103" s="24" t="s">
        <v>1288</v>
      </c>
    </row>
    <row r="104" spans="1:9" ht="21.95" customHeight="1" x14ac:dyDescent="0.25">
      <c r="A104" s="35"/>
      <c r="B104" s="9" t="s">
        <v>1295</v>
      </c>
      <c r="C104" s="10" t="s">
        <v>93</v>
      </c>
      <c r="D104" s="11">
        <f>'PLANILHA EMPRESA'!D1054</f>
        <v>18</v>
      </c>
      <c r="E104" s="36" t="e">
        <f>'PLANILHA EMPRESA'!#REF!</f>
        <v>#REF!</v>
      </c>
      <c r="F104" s="13" t="e">
        <f t="shared" si="12"/>
        <v>#REF!</v>
      </c>
      <c r="G104" s="14" t="e">
        <f t="shared" si="11"/>
        <v>#REF!</v>
      </c>
      <c r="H104" s="10" t="s">
        <v>17</v>
      </c>
      <c r="I104" s="24" t="s">
        <v>1296</v>
      </c>
    </row>
    <row r="105" spans="1:9" ht="21.95" customHeight="1" x14ac:dyDescent="0.25">
      <c r="A105" s="35"/>
      <c r="B105" s="9" t="s">
        <v>274</v>
      </c>
      <c r="C105" s="10" t="s">
        <v>93</v>
      </c>
      <c r="D105" s="11">
        <f>'PLANILHA EMPRESA'!D195+'PLANILHA EMPRESA'!D1106</f>
        <v>5</v>
      </c>
      <c r="E105" s="36" t="e">
        <f>'PLANILHA EMPRESA'!#REF!</f>
        <v>#REF!</v>
      </c>
      <c r="F105" s="13" t="e">
        <f t="shared" si="12"/>
        <v>#REF!</v>
      </c>
      <c r="G105" s="14" t="e">
        <f t="shared" si="11"/>
        <v>#REF!</v>
      </c>
      <c r="H105" s="10" t="s">
        <v>96</v>
      </c>
      <c r="I105" s="24" t="s">
        <v>1297</v>
      </c>
    </row>
    <row r="106" spans="1:9" ht="21.95" customHeight="1" x14ac:dyDescent="0.25">
      <c r="A106" s="35"/>
      <c r="B106" s="9" t="s">
        <v>276</v>
      </c>
      <c r="C106" s="10" t="s">
        <v>93</v>
      </c>
      <c r="D106" s="11">
        <f>'PLANILHA EMPRESA'!D196+'PLANILHA EMPRESA'!D1107</f>
        <v>5</v>
      </c>
      <c r="E106" s="36" t="e">
        <f>'PLANILHA EMPRESA'!#REF!</f>
        <v>#REF!</v>
      </c>
      <c r="F106" s="13" t="e">
        <f t="shared" si="12"/>
        <v>#REF!</v>
      </c>
      <c r="G106" s="14" t="e">
        <f t="shared" si="11"/>
        <v>#REF!</v>
      </c>
      <c r="H106" s="10" t="s">
        <v>96</v>
      </c>
      <c r="I106" s="24" t="s">
        <v>1298</v>
      </c>
    </row>
    <row r="107" spans="1:9" ht="21.95" customHeight="1" x14ac:dyDescent="0.25">
      <c r="A107" s="35"/>
      <c r="B107" s="9" t="s">
        <v>278</v>
      </c>
      <c r="C107" s="10" t="s">
        <v>68</v>
      </c>
      <c r="D107" s="11">
        <f>'PLANILHA EMPRESA'!D1108</f>
        <v>10.36</v>
      </c>
      <c r="E107" s="36" t="e">
        <f>'PLANILHA EMPRESA'!#REF!</f>
        <v>#REF!</v>
      </c>
      <c r="F107" s="13" t="e">
        <f t="shared" si="12"/>
        <v>#REF!</v>
      </c>
      <c r="G107" s="14" t="e">
        <f t="shared" si="11"/>
        <v>#REF!</v>
      </c>
      <c r="H107" s="10" t="s">
        <v>17</v>
      </c>
      <c r="I107" s="24" t="s">
        <v>279</v>
      </c>
    </row>
    <row r="108" spans="1:9" ht="21.95" customHeight="1" x14ac:dyDescent="0.25">
      <c r="A108" s="35"/>
      <c r="B108" s="9" t="s">
        <v>1299</v>
      </c>
      <c r="C108" s="10" t="s">
        <v>93</v>
      </c>
      <c r="D108" s="11">
        <f>'PLANILHA EMPRESA'!D153+'PLANILHA EMPRESA'!D1057</f>
        <v>25</v>
      </c>
      <c r="E108" s="36" t="e">
        <f>'PLANILHA EMPRESA'!#REF!</f>
        <v>#REF!</v>
      </c>
      <c r="F108" s="13" t="e">
        <f t="shared" si="12"/>
        <v>#REF!</v>
      </c>
      <c r="G108" s="14" t="e">
        <f t="shared" si="11"/>
        <v>#REF!</v>
      </c>
      <c r="H108" s="10" t="s">
        <v>96</v>
      </c>
      <c r="I108" s="24" t="s">
        <v>1300</v>
      </c>
    </row>
    <row r="109" spans="1:9" ht="21.95" customHeight="1" x14ac:dyDescent="0.25">
      <c r="A109" s="35"/>
      <c r="B109" s="9" t="s">
        <v>486</v>
      </c>
      <c r="C109" s="10" t="s">
        <v>84</v>
      </c>
      <c r="D109" s="11">
        <f>'PLANILHA EMPRESA'!D68</f>
        <v>192</v>
      </c>
      <c r="E109" s="36" t="e">
        <f>'PLANILHA EMPRESA'!#REF!</f>
        <v>#REF!</v>
      </c>
      <c r="F109" s="13" t="e">
        <f t="shared" si="12"/>
        <v>#REF!</v>
      </c>
      <c r="G109" s="14" t="e">
        <f t="shared" si="11"/>
        <v>#REF!</v>
      </c>
      <c r="H109" s="10" t="s">
        <v>17</v>
      </c>
      <c r="I109" s="24" t="s">
        <v>487</v>
      </c>
    </row>
    <row r="110" spans="1:9" ht="21.95" customHeight="1" x14ac:dyDescent="0.25">
      <c r="A110" s="35"/>
      <c r="B110" s="9" t="s">
        <v>787</v>
      </c>
      <c r="C110" s="10" t="s">
        <v>84</v>
      </c>
      <c r="D110" s="11">
        <f>'PLANILHA EMPRESA'!D406+'PLANILHA EMPRESA'!D427+'PLANILHA EMPRESA'!D953</f>
        <v>1980</v>
      </c>
      <c r="E110" s="36" t="e">
        <f>'PLANILHA EMPRESA'!#REF!</f>
        <v>#REF!</v>
      </c>
      <c r="F110" s="13" t="e">
        <f t="shared" si="12"/>
        <v>#REF!</v>
      </c>
      <c r="G110" s="14" t="e">
        <f t="shared" si="11"/>
        <v>#REF!</v>
      </c>
      <c r="H110" s="10" t="s">
        <v>474</v>
      </c>
      <c r="I110" s="24" t="s">
        <v>788</v>
      </c>
    </row>
    <row r="111" spans="1:9" ht="21.95" customHeight="1" x14ac:dyDescent="0.25">
      <c r="A111" s="35"/>
      <c r="B111" s="9" t="s">
        <v>1301</v>
      </c>
      <c r="C111" s="10" t="s">
        <v>84</v>
      </c>
      <c r="D111" s="11">
        <f>'PLANILHA EMPRESA'!D236+'PLANILHA EMPRESA'!D245+'PLANILHA EMPRESA'!D1148+'PLANILHA EMPRESA'!D1160</f>
        <v>339</v>
      </c>
      <c r="E111" s="36" t="e">
        <f>'PLANILHA EMPRESA'!#REF!</f>
        <v>#REF!</v>
      </c>
      <c r="F111" s="13" t="e">
        <f t="shared" si="12"/>
        <v>#REF!</v>
      </c>
      <c r="G111" s="14" t="e">
        <f t="shared" si="11"/>
        <v>#REF!</v>
      </c>
      <c r="H111" s="10" t="s">
        <v>17</v>
      </c>
      <c r="I111" s="24" t="s">
        <v>1302</v>
      </c>
    </row>
    <row r="112" spans="1:9" ht="21.95" customHeight="1" x14ac:dyDescent="0.25">
      <c r="A112" s="35"/>
      <c r="B112" s="9" t="s">
        <v>1303</v>
      </c>
      <c r="C112" s="10" t="s">
        <v>84</v>
      </c>
      <c r="D112" s="11">
        <f>'PLANILHA EMPRESA'!D237+'PLANILHA EMPRESA'!D1149</f>
        <v>86</v>
      </c>
      <c r="E112" s="36" t="e">
        <f>'PLANILHA EMPRESA'!#REF!</f>
        <v>#REF!</v>
      </c>
      <c r="F112" s="13" t="e">
        <f t="shared" si="12"/>
        <v>#REF!</v>
      </c>
      <c r="G112" s="14" t="e">
        <f t="shared" si="11"/>
        <v>#REF!</v>
      </c>
      <c r="H112" s="10" t="s">
        <v>17</v>
      </c>
      <c r="I112" s="24" t="s">
        <v>1304</v>
      </c>
    </row>
    <row r="113" spans="1:11" ht="21.95" customHeight="1" x14ac:dyDescent="0.25">
      <c r="A113" s="35"/>
      <c r="B113" s="9" t="s">
        <v>1305</v>
      </c>
      <c r="C113" s="10" t="s">
        <v>84</v>
      </c>
      <c r="D113" s="11">
        <f>'PLANILHA EMPRESA'!D157+'PLANILHA EMPRESA'!D1062</f>
        <v>860</v>
      </c>
      <c r="E113" s="36" t="e">
        <f>'PLANILHA EMPRESA'!#REF!</f>
        <v>#REF!</v>
      </c>
      <c r="F113" s="13" t="e">
        <f t="shared" si="12"/>
        <v>#REF!</v>
      </c>
      <c r="G113" s="14" t="e">
        <f t="shared" si="11"/>
        <v>#REF!</v>
      </c>
      <c r="H113" s="10" t="s">
        <v>17</v>
      </c>
      <c r="I113" s="37">
        <v>72934</v>
      </c>
    </row>
    <row r="114" spans="1:11" ht="21.95" customHeight="1" x14ac:dyDescent="0.25">
      <c r="A114" s="35"/>
      <c r="B114" s="9" t="s">
        <v>1306</v>
      </c>
      <c r="C114" s="10" t="s">
        <v>84</v>
      </c>
      <c r="D114" s="11">
        <f>'PLANILHA EMPRESA'!D168+'PLANILHA EMPRESA'!D235+'PLANILHA EMPRESA'!D1061+'PLANILHA EMPRESA'!D1071</f>
        <v>394</v>
      </c>
      <c r="E114" s="36" t="e">
        <f>'PLANILHA EMPRESA'!#REF!</f>
        <v>#REF!</v>
      </c>
      <c r="F114" s="13" t="e">
        <f t="shared" si="12"/>
        <v>#REF!</v>
      </c>
      <c r="G114" s="14" t="e">
        <f t="shared" si="11"/>
        <v>#REF!</v>
      </c>
      <c r="H114" s="10" t="s">
        <v>17</v>
      </c>
      <c r="I114" s="37">
        <v>72935</v>
      </c>
    </row>
    <row r="115" spans="1:11" ht="21.95" customHeight="1" x14ac:dyDescent="0.25">
      <c r="A115" s="35"/>
      <c r="B115" s="9" t="s">
        <v>1307</v>
      </c>
      <c r="C115" s="10" t="s">
        <v>84</v>
      </c>
      <c r="D115" s="11">
        <f>'PLANILHA EMPRESA'!D175+'PLANILHA EMPRESA'!D1078</f>
        <v>39</v>
      </c>
      <c r="E115" s="36" t="e">
        <f>'PLANILHA EMPRESA'!#REF!</f>
        <v>#REF!</v>
      </c>
      <c r="F115" s="13" t="e">
        <f t="shared" si="12"/>
        <v>#REF!</v>
      </c>
      <c r="G115" s="14" t="e">
        <f t="shared" si="11"/>
        <v>#REF!</v>
      </c>
      <c r="H115" s="10" t="s">
        <v>17</v>
      </c>
      <c r="I115" s="37">
        <v>55866</v>
      </c>
    </row>
    <row r="116" spans="1:11" ht="21.95" customHeight="1" x14ac:dyDescent="0.25">
      <c r="A116" s="35"/>
      <c r="B116" s="9" t="s">
        <v>1308</v>
      </c>
      <c r="C116" s="10" t="s">
        <v>49</v>
      </c>
      <c r="D116" s="11">
        <f>'PLANILHA EMPRESA'!D880</f>
        <v>236.4</v>
      </c>
      <c r="E116" s="36" t="e">
        <f>'PLANILHA EMPRESA'!#REF!</f>
        <v>#REF!</v>
      </c>
      <c r="F116" s="13" t="e">
        <f t="shared" si="12"/>
        <v>#REF!</v>
      </c>
      <c r="G116" s="14" t="e">
        <f t="shared" si="11"/>
        <v>#REF!</v>
      </c>
      <c r="H116" s="10" t="s">
        <v>17</v>
      </c>
      <c r="I116" s="24" t="s">
        <v>1309</v>
      </c>
    </row>
    <row r="117" spans="1:11" ht="21.95" customHeight="1" x14ac:dyDescent="0.25">
      <c r="A117" s="35"/>
      <c r="B117" s="9" t="s">
        <v>298</v>
      </c>
      <c r="C117" s="10" t="s">
        <v>68</v>
      </c>
      <c r="D117" s="11">
        <f>'PLANILHA EMPRESA'!D203+'PLANILHA EMPRESA'!D1116</f>
        <v>82.800000000000011</v>
      </c>
      <c r="E117" s="36" t="e">
        <f>'PLANILHA EMPRESA'!#REF!</f>
        <v>#REF!</v>
      </c>
      <c r="F117" s="13" t="e">
        <f t="shared" si="12"/>
        <v>#REF!</v>
      </c>
      <c r="G117" s="14" t="e">
        <f t="shared" si="11"/>
        <v>#REF!</v>
      </c>
      <c r="H117" s="10" t="s">
        <v>17</v>
      </c>
      <c r="I117" s="24" t="s">
        <v>299</v>
      </c>
    </row>
    <row r="118" spans="1:11" ht="21.95" customHeight="1" x14ac:dyDescent="0.25">
      <c r="A118" s="35"/>
      <c r="B118" s="9" t="s">
        <v>25</v>
      </c>
      <c r="C118" s="10" t="s">
        <v>24</v>
      </c>
      <c r="D118" s="11">
        <f>'PLANILHA EMPRESA'!D18</f>
        <v>3600</v>
      </c>
      <c r="E118" s="36" t="e">
        <f>'PLANILHA EMPRESA'!#REF!</f>
        <v>#REF!</v>
      </c>
      <c r="F118" s="13" t="e">
        <f t="shared" si="12"/>
        <v>#REF!</v>
      </c>
      <c r="G118" s="14" t="e">
        <f t="shared" si="11"/>
        <v>#REF!</v>
      </c>
      <c r="H118" s="10" t="s">
        <v>17</v>
      </c>
      <c r="I118" s="37">
        <v>2706</v>
      </c>
    </row>
    <row r="119" spans="1:11" ht="21.95" customHeight="1" x14ac:dyDescent="0.25">
      <c r="A119" s="35"/>
      <c r="B119" s="9" t="s">
        <v>23</v>
      </c>
      <c r="C119" s="10" t="s">
        <v>24</v>
      </c>
      <c r="D119" s="11">
        <f>'PLANILHA EMPRESA'!D17</f>
        <v>1200</v>
      </c>
      <c r="E119" s="36" t="e">
        <f>'PLANILHA EMPRESA'!#REF!</f>
        <v>#REF!</v>
      </c>
      <c r="F119" s="13" t="e">
        <f t="shared" si="12"/>
        <v>#REF!</v>
      </c>
      <c r="G119" s="14" t="e">
        <f t="shared" si="11"/>
        <v>#REF!</v>
      </c>
      <c r="H119" s="10" t="s">
        <v>17</v>
      </c>
      <c r="I119" s="37">
        <v>2707</v>
      </c>
    </row>
    <row r="120" spans="1:11" ht="21.95" customHeight="1" x14ac:dyDescent="0.25">
      <c r="A120" s="35"/>
      <c r="B120" s="9" t="s">
        <v>1310</v>
      </c>
      <c r="C120" s="10" t="s">
        <v>93</v>
      </c>
      <c r="D120" s="11">
        <f>'PLANILHA EMPRESA'!D238+'PLANILHA EMPRESA'!D1150</f>
        <v>2</v>
      </c>
      <c r="E120" s="36" t="e">
        <f>'PLANILHA EMPRESA'!#REF!</f>
        <v>#REF!</v>
      </c>
      <c r="F120" s="13" t="e">
        <f t="shared" si="12"/>
        <v>#REF!</v>
      </c>
      <c r="G120" s="14" t="e">
        <f t="shared" si="11"/>
        <v>#REF!</v>
      </c>
      <c r="H120" s="10" t="s">
        <v>17</v>
      </c>
      <c r="I120" s="37">
        <v>9540</v>
      </c>
    </row>
    <row r="121" spans="1:11" ht="21.95" customHeight="1" x14ac:dyDescent="0.25">
      <c r="A121" s="35"/>
      <c r="B121" s="41" t="s">
        <v>100</v>
      </c>
      <c r="C121" s="46" t="s">
        <v>49</v>
      </c>
      <c r="D121" s="69">
        <f>'PLANILHA EMPRESA'!D102+'PLANILHA EMPRESA'!D298+'PLANILHA EMPRESA'!D336+'PLANILHA EMPRESA'!D456+'PLANILHA EMPRESA'!D558+'PLANILHA EMPRESA'!D648+'PLANILHA EMPRESA'!D752+'PLANILHA EMPRESA'!D1010</f>
        <v>911.56</v>
      </c>
      <c r="E121" s="36" t="e">
        <f>'PLANILHA EMPRESA'!#REF!</f>
        <v>#REF!</v>
      </c>
      <c r="F121" s="70" t="e">
        <f t="shared" si="12"/>
        <v>#REF!</v>
      </c>
      <c r="G121" s="71" t="e">
        <f t="shared" si="11"/>
        <v>#REF!</v>
      </c>
      <c r="H121" s="46" t="s">
        <v>17</v>
      </c>
      <c r="I121" s="72" t="s">
        <v>101</v>
      </c>
      <c r="J121" s="66"/>
      <c r="K121" s="68"/>
    </row>
    <row r="122" spans="1:11" ht="21.95" customHeight="1" x14ac:dyDescent="0.25">
      <c r="A122" s="35"/>
      <c r="B122" s="9" t="s">
        <v>930</v>
      </c>
      <c r="C122" s="10" t="s">
        <v>49</v>
      </c>
      <c r="D122" s="11">
        <f>'PLANILHA EMPRESA'!D532+'PLANILHA EMPRESA'!D820+'PLANILHA EMPRESA'!D827+'PLANILHA EMPRESA'!D846+'PLANILHA EMPRESA'!D871+'PLANILHA EMPRESA'!D965</f>
        <v>1123.98</v>
      </c>
      <c r="E122" s="36" t="e">
        <f>'PLANILHA EMPRESA'!#REF!</f>
        <v>#REF!</v>
      </c>
      <c r="F122" s="13" t="e">
        <f t="shared" si="12"/>
        <v>#REF!</v>
      </c>
      <c r="G122" s="14" t="e">
        <f t="shared" si="11"/>
        <v>#REF!</v>
      </c>
      <c r="H122" s="10" t="s">
        <v>17</v>
      </c>
      <c r="I122" s="37" t="s">
        <v>931</v>
      </c>
    </row>
    <row r="123" spans="1:11" ht="21.95" customHeight="1" x14ac:dyDescent="0.25">
      <c r="A123" s="35"/>
      <c r="B123" s="9" t="s">
        <v>860</v>
      </c>
      <c r="C123" s="10" t="s">
        <v>49</v>
      </c>
      <c r="D123" s="11">
        <f>'PLANILHA EMPRESA'!D457+'PLANILHA EMPRESA'!D559+'PLANILHA EMPRESA'!D649+'PLANILHA EMPRESA'!D753+'PLANILHA EMPRESA'!D847+'PLANILHA EMPRESA'!D872</f>
        <v>2405.5</v>
      </c>
      <c r="E123" s="36" t="e">
        <f>'PLANILHA EMPRESA'!#REF!</f>
        <v>#REF!</v>
      </c>
      <c r="F123" s="13" t="e">
        <f t="shared" si="12"/>
        <v>#REF!</v>
      </c>
      <c r="G123" s="14" t="e">
        <f t="shared" si="11"/>
        <v>#REF!</v>
      </c>
      <c r="H123" s="10" t="s">
        <v>17</v>
      </c>
      <c r="I123" s="37">
        <v>72917</v>
      </c>
    </row>
    <row r="124" spans="1:11" ht="21.95" customHeight="1" x14ac:dyDescent="0.25">
      <c r="A124" s="35"/>
      <c r="B124" s="9" t="s">
        <v>48</v>
      </c>
      <c r="C124" s="10" t="s">
        <v>49</v>
      </c>
      <c r="D124" s="11">
        <f>'PLANILHA EMPRESA'!D34+'PLANILHA EMPRESA'!D45+'PLANILHA EMPRESA'!D58+'PLANILHA EMPRESA'!D92+'PLANILHA EMPRESA'!D260+'PLANILHA EMPRESA'!D278+'PLANILHA EMPRESA'!D326+'PLANILHA EMPRESA'!D369+'PLANILHA EMPRESA'!D396+'PLANILHA EMPRESA'!D412+'PLANILHA EMPRESA'!D459+'PLANILHA EMPRESA'!D521+'PLANILHA EMPRESA'!D587+'PLANILHA EMPRESA'!D627+'PLANILHA EMPRESA'!D651+'PLANILHA EMPRESA'!D808+'PLANILHA EMPRESA'!D907+'PLANILHA EMPRESA'!D928+'PLANILHA EMPRESA'!D987</f>
        <v>5203.3899999999994</v>
      </c>
      <c r="E124" s="36" t="e">
        <f>'PLANILHA EMPRESA'!#REF!</f>
        <v>#REF!</v>
      </c>
      <c r="F124" s="13" t="e">
        <f t="shared" si="12"/>
        <v>#REF!</v>
      </c>
      <c r="G124" s="14" t="e">
        <f t="shared" si="11"/>
        <v>#REF!</v>
      </c>
      <c r="H124" s="10" t="s">
        <v>17</v>
      </c>
      <c r="I124" s="24" t="s">
        <v>50</v>
      </c>
    </row>
    <row r="125" spans="1:11" ht="21.95" customHeight="1" x14ac:dyDescent="0.25">
      <c r="A125" s="35"/>
      <c r="B125" s="9" t="s">
        <v>959</v>
      </c>
      <c r="C125" s="10" t="s">
        <v>49</v>
      </c>
      <c r="D125" s="11">
        <f>'PLANILHA EMPRESA'!D561</f>
        <v>128.26</v>
      </c>
      <c r="E125" s="36" t="e">
        <f>'PLANILHA EMPRESA'!#REF!</f>
        <v>#REF!</v>
      </c>
      <c r="F125" s="13" t="e">
        <f t="shared" si="12"/>
        <v>#REF!</v>
      </c>
      <c r="G125" s="14" t="e">
        <f t="shared" si="11"/>
        <v>#REF!</v>
      </c>
      <c r="H125" s="10" t="s">
        <v>17</v>
      </c>
      <c r="I125" s="24" t="s">
        <v>960</v>
      </c>
    </row>
    <row r="126" spans="1:11" ht="21.95" customHeight="1" x14ac:dyDescent="0.25">
      <c r="A126" s="35"/>
      <c r="B126" s="9" t="s">
        <v>1311</v>
      </c>
      <c r="C126" s="10" t="s">
        <v>68</v>
      </c>
      <c r="D126" s="11">
        <f>'PLANILHA EMPRESA'!D889</f>
        <v>614.64</v>
      </c>
      <c r="E126" s="36" t="e">
        <f>'PLANILHA EMPRESA'!#REF!</f>
        <v>#REF!</v>
      </c>
      <c r="F126" s="13" t="e">
        <f t="shared" si="12"/>
        <v>#REF!</v>
      </c>
      <c r="G126" s="14" t="e">
        <f t="shared" si="11"/>
        <v>#REF!</v>
      </c>
      <c r="H126" s="10" t="s">
        <v>17</v>
      </c>
      <c r="I126" s="37">
        <v>83868</v>
      </c>
    </row>
    <row r="127" spans="1:11" ht="21.95" customHeight="1" x14ac:dyDescent="0.25">
      <c r="A127" s="35"/>
      <c r="B127" s="9" t="s">
        <v>967</v>
      </c>
      <c r="C127" s="10" t="s">
        <v>68</v>
      </c>
      <c r="D127" s="11">
        <f>'PLANILHA EMPRESA'!D471+'PLANILHA EMPRESA'!D567+'PLANILHA EMPRESA'!D656+'PLANILHA EMPRESA'!D766+'PLANILHA EMPRESA'!D852</f>
        <v>2078.0800000000004</v>
      </c>
      <c r="E127" s="36" t="e">
        <f>'PLANILHA EMPRESA'!#REF!</f>
        <v>#REF!</v>
      </c>
      <c r="F127" s="13" t="e">
        <f t="shared" si="12"/>
        <v>#REF!</v>
      </c>
      <c r="G127" s="14" t="e">
        <f t="shared" si="11"/>
        <v>#REF!</v>
      </c>
      <c r="H127" s="10" t="s">
        <v>17</v>
      </c>
      <c r="I127" s="24" t="s">
        <v>1312</v>
      </c>
    </row>
    <row r="128" spans="1:11" ht="21.95" customHeight="1" x14ac:dyDescent="0.25">
      <c r="A128" s="35"/>
      <c r="B128" s="9" t="s">
        <v>132</v>
      </c>
      <c r="C128" s="10" t="s">
        <v>49</v>
      </c>
      <c r="D128" s="11">
        <f>'PLANILHA EMPRESA'!D116+'PLANILHA EMPRESA'!D1024</f>
        <v>3467.86</v>
      </c>
      <c r="E128" s="36" t="e">
        <f>'PLANILHA EMPRESA'!#REF!</f>
        <v>#REF!</v>
      </c>
      <c r="F128" s="13" t="e">
        <f t="shared" si="12"/>
        <v>#REF!</v>
      </c>
      <c r="G128" s="14" t="e">
        <f t="shared" si="11"/>
        <v>#REF!</v>
      </c>
      <c r="H128" s="10" t="s">
        <v>17</v>
      </c>
      <c r="I128" s="24" t="s">
        <v>133</v>
      </c>
    </row>
    <row r="129" spans="1:9" ht="21.95" customHeight="1" x14ac:dyDescent="0.25">
      <c r="A129" s="35"/>
      <c r="B129" s="9" t="s">
        <v>269</v>
      </c>
      <c r="C129" s="10" t="s">
        <v>68</v>
      </c>
      <c r="D129" s="11">
        <f>'PLANILHA EMPRESA'!D193+'PLANILHA EMPRESA'!D1104</f>
        <v>5.9</v>
      </c>
      <c r="E129" s="36" t="e">
        <f>'PLANILHA EMPRESA'!#REF!</f>
        <v>#REF!</v>
      </c>
      <c r="F129" s="13" t="e">
        <f t="shared" si="12"/>
        <v>#REF!</v>
      </c>
      <c r="G129" s="14" t="e">
        <f t="shared" si="11"/>
        <v>#REF!</v>
      </c>
      <c r="H129" s="10" t="s">
        <v>17</v>
      </c>
      <c r="I129" s="24" t="s">
        <v>270</v>
      </c>
    </row>
    <row r="130" spans="1:9" ht="21.95" customHeight="1" x14ac:dyDescent="0.25">
      <c r="A130" s="35"/>
      <c r="B130" s="9" t="s">
        <v>1313</v>
      </c>
      <c r="C130" s="10" t="s">
        <v>93</v>
      </c>
      <c r="D130" s="11">
        <f>'PLANILHA EMPRESA'!D163</f>
        <v>11</v>
      </c>
      <c r="E130" s="36" t="e">
        <f>'PLANILHA EMPRESA'!#REF!</f>
        <v>#REF!</v>
      </c>
      <c r="F130" s="13" t="e">
        <f t="shared" si="12"/>
        <v>#REF!</v>
      </c>
      <c r="G130" s="14" t="e">
        <f t="shared" si="11"/>
        <v>#REF!</v>
      </c>
      <c r="H130" s="10" t="s">
        <v>17</v>
      </c>
      <c r="I130" s="37">
        <v>72335</v>
      </c>
    </row>
    <row r="131" spans="1:9" ht="21.95" customHeight="1" x14ac:dyDescent="0.25">
      <c r="A131" s="35"/>
      <c r="B131" s="9" t="s">
        <v>943</v>
      </c>
      <c r="C131" s="10" t="s">
        <v>84</v>
      </c>
      <c r="D131" s="11">
        <f>'PLANILHA EMPRESA'!D543+'PLANILHA EMPRESA'!D585+'PLANILHA EMPRESA'!D637+'PLANILHA EMPRESA'!D723+'PLANILHA EMPRESA'!D743+'PLANILHA EMPRESA'!D834</f>
        <v>1617</v>
      </c>
      <c r="E131" s="36" t="e">
        <f>'PLANILHA EMPRESA'!#REF!</f>
        <v>#REF!</v>
      </c>
      <c r="F131" s="13" t="e">
        <f t="shared" si="12"/>
        <v>#REF!</v>
      </c>
      <c r="G131" s="14" t="e">
        <f t="shared" si="11"/>
        <v>#REF!</v>
      </c>
      <c r="H131" s="10" t="s">
        <v>17</v>
      </c>
      <c r="I131" s="37" t="s">
        <v>944</v>
      </c>
    </row>
    <row r="132" spans="1:9" ht="21.95" customHeight="1" x14ac:dyDescent="0.25">
      <c r="A132" s="35"/>
      <c r="B132" s="9" t="s">
        <v>615</v>
      </c>
      <c r="C132" s="10" t="s">
        <v>84</v>
      </c>
      <c r="D132" s="11">
        <f>'PLANILHA EMPRESA'!D258+'PLANILHA EMPRESA'!D296+'PLANILHA EMPRESA'!D699</f>
        <v>248.05</v>
      </c>
      <c r="E132" s="36" t="e">
        <f>'PLANILHA EMPRESA'!#REF!</f>
        <v>#REF!</v>
      </c>
      <c r="F132" s="13" t="e">
        <f t="shared" si="12"/>
        <v>#REF!</v>
      </c>
      <c r="G132" s="14" t="e">
        <f t="shared" si="11"/>
        <v>#REF!</v>
      </c>
      <c r="H132" s="10" t="s">
        <v>17</v>
      </c>
      <c r="I132" s="24" t="s">
        <v>616</v>
      </c>
    </row>
    <row r="133" spans="1:9" ht="21.95" customHeight="1" x14ac:dyDescent="0.25">
      <c r="A133" s="35"/>
      <c r="B133" s="9" t="s">
        <v>1314</v>
      </c>
      <c r="C133" s="10" t="s">
        <v>84</v>
      </c>
      <c r="D133" s="11">
        <f>'PLANILHA EMPRESA'!D99</f>
        <v>12</v>
      </c>
      <c r="E133" s="36" t="e">
        <f>'PLANILHA EMPRESA'!#REF!</f>
        <v>#REF!</v>
      </c>
      <c r="F133" s="13" t="e">
        <f t="shared" si="12"/>
        <v>#REF!</v>
      </c>
      <c r="G133" s="14" t="e">
        <f t="shared" si="11"/>
        <v>#REF!</v>
      </c>
      <c r="H133" s="10" t="s">
        <v>96</v>
      </c>
      <c r="I133" s="24">
        <v>20162</v>
      </c>
    </row>
    <row r="134" spans="1:9" ht="21.95" customHeight="1" x14ac:dyDescent="0.25">
      <c r="A134" s="35"/>
      <c r="B134" s="9" t="s">
        <v>1315</v>
      </c>
      <c r="C134" s="10" t="s">
        <v>84</v>
      </c>
      <c r="D134" s="11">
        <f>'PLANILHA EMPRESA'!D100+'PLANILHA EMPRESA'!D1008</f>
        <v>864</v>
      </c>
      <c r="E134" s="36" t="e">
        <f>'PLANILHA EMPRESA'!#REF!</f>
        <v>#REF!</v>
      </c>
      <c r="F134" s="13" t="e">
        <f t="shared" si="12"/>
        <v>#REF!</v>
      </c>
      <c r="G134" s="14" t="e">
        <f t="shared" si="11"/>
        <v>#REF!</v>
      </c>
      <c r="H134" s="10" t="s">
        <v>96</v>
      </c>
      <c r="I134" s="24">
        <v>20163</v>
      </c>
    </row>
    <row r="135" spans="1:9" ht="21.95" customHeight="1" x14ac:dyDescent="0.25">
      <c r="A135" s="35"/>
      <c r="B135" s="9" t="s">
        <v>819</v>
      </c>
      <c r="C135" s="10" t="s">
        <v>84</v>
      </c>
      <c r="D135" s="11">
        <f>'PLANILHA EMPRESA'!D430</f>
        <v>140</v>
      </c>
      <c r="E135" s="36" t="e">
        <f>'PLANILHA EMPRESA'!#REF!</f>
        <v>#REF!</v>
      </c>
      <c r="F135" s="13" t="e">
        <f t="shared" si="12"/>
        <v>#REF!</v>
      </c>
      <c r="G135" s="14" t="e">
        <f t="shared" ref="G135:G154" si="13">ROUND(D135*F135,2)</f>
        <v>#REF!</v>
      </c>
      <c r="H135" s="10" t="s">
        <v>96</v>
      </c>
      <c r="I135" s="24">
        <v>20161</v>
      </c>
    </row>
    <row r="136" spans="1:9" ht="21.95" customHeight="1" x14ac:dyDescent="0.25">
      <c r="A136" s="35"/>
      <c r="B136" s="9" t="s">
        <v>143</v>
      </c>
      <c r="C136" s="10" t="s">
        <v>68</v>
      </c>
      <c r="D136" s="11">
        <f>'PLANILHA EMPRESA'!D122+'PLANILHA EMPRESA'!D1030</f>
        <v>877.01</v>
      </c>
      <c r="E136" s="36" t="e">
        <f>'PLANILHA EMPRESA'!#REF!</f>
        <v>#REF!</v>
      </c>
      <c r="F136" s="13" t="e">
        <f t="shared" si="12"/>
        <v>#REF!</v>
      </c>
      <c r="G136" s="14" t="e">
        <f t="shared" si="13"/>
        <v>#REF!</v>
      </c>
      <c r="H136" s="10" t="s">
        <v>17</v>
      </c>
      <c r="I136" s="24" t="s">
        <v>144</v>
      </c>
    </row>
    <row r="137" spans="1:9" ht="21.95" customHeight="1" x14ac:dyDescent="0.25">
      <c r="A137" s="35"/>
      <c r="B137" s="9" t="s">
        <v>1144</v>
      </c>
      <c r="C137" s="10" t="s">
        <v>49</v>
      </c>
      <c r="D137" s="11">
        <f>'PLANILHA EMPRESA'!D950</f>
        <v>277.5</v>
      </c>
      <c r="E137" s="36" t="e">
        <f>'PLANILHA EMPRESA'!#REF!</f>
        <v>#REF!</v>
      </c>
      <c r="F137" s="13" t="e">
        <f t="shared" si="12"/>
        <v>#REF!</v>
      </c>
      <c r="G137" s="14" t="e">
        <f t="shared" si="13"/>
        <v>#REF!</v>
      </c>
      <c r="H137" s="10" t="s">
        <v>1067</v>
      </c>
      <c r="I137" s="24" t="s">
        <v>1316</v>
      </c>
    </row>
    <row r="138" spans="1:9" ht="21.95" customHeight="1" x14ac:dyDescent="0.25">
      <c r="A138" s="35"/>
      <c r="B138" s="9" t="s">
        <v>1317</v>
      </c>
      <c r="C138" s="10" t="s">
        <v>49</v>
      </c>
      <c r="D138" s="11">
        <f>'PLANILHA EMPRESA'!D473+'PLANILHA EMPRESA'!D569+'PLANILHA EMPRESA'!D658+'PLANILHA EMPRESA'!D768+'PLANILHA EMPRESA'!D854+'PLANILHA EMPRESA'!D885</f>
        <v>46.78</v>
      </c>
      <c r="E138" s="36" t="e">
        <f>'PLANILHA EMPRESA'!#REF!</f>
        <v>#REF!</v>
      </c>
      <c r="F138" s="13" t="e">
        <f t="shared" si="12"/>
        <v>#REF!</v>
      </c>
      <c r="G138" s="14" t="e">
        <f t="shared" si="13"/>
        <v>#REF!</v>
      </c>
      <c r="H138" s="10" t="s">
        <v>17</v>
      </c>
      <c r="I138" s="24" t="s">
        <v>971</v>
      </c>
    </row>
    <row r="139" spans="1:9" ht="21.95" customHeight="1" x14ac:dyDescent="0.25">
      <c r="A139" s="35"/>
      <c r="B139" s="9" t="s">
        <v>605</v>
      </c>
      <c r="C139" s="10" t="s">
        <v>68</v>
      </c>
      <c r="D139" s="11">
        <f>'PLANILHA EMPRESA'!D226+'PLANILHA EMPRESA'!D333+'PLANILHA EMPRESA'!D433+'PLANILHA EMPRESA'!D500+'PLANILHA EMPRESA'!D556+'PLANILHA EMPRESA'!D646+'PLANILHA EMPRESA'!D843</f>
        <v>2494.46</v>
      </c>
      <c r="E139" s="36" t="e">
        <f>'PLANILHA EMPRESA'!#REF!</f>
        <v>#REF!</v>
      </c>
      <c r="F139" s="13" t="e">
        <f t="shared" si="12"/>
        <v>#REF!</v>
      </c>
      <c r="G139" s="14" t="e">
        <f t="shared" si="13"/>
        <v>#REF!</v>
      </c>
      <c r="H139" s="10" t="s">
        <v>17</v>
      </c>
      <c r="I139" s="37" t="s">
        <v>606</v>
      </c>
    </row>
    <row r="140" spans="1:9" ht="21.95" customHeight="1" x14ac:dyDescent="0.25">
      <c r="A140" s="35"/>
      <c r="B140" s="9" t="s">
        <v>448</v>
      </c>
      <c r="C140" s="10" t="s">
        <v>58</v>
      </c>
      <c r="D140" s="11">
        <f>'PLANILHA EMPRESA'!D48+'PLANILHA EMPRESA'!D468+'PLANILHA EMPRESA'!D535+'PLANILHA EMPRESA'!D762+'PLANILHA EMPRESA'!D816+'PLANILHA EMPRESA'!D882</f>
        <v>74.099999999999994</v>
      </c>
      <c r="E140" s="36" t="e">
        <f>'PLANILHA EMPRESA'!#REF!</f>
        <v>#REF!</v>
      </c>
      <c r="F140" s="13" t="e">
        <f t="shared" si="12"/>
        <v>#REF!</v>
      </c>
      <c r="G140" s="14" t="e">
        <f t="shared" si="13"/>
        <v>#REF!</v>
      </c>
      <c r="H140" s="10" t="s">
        <v>17</v>
      </c>
      <c r="I140" s="37">
        <v>72965</v>
      </c>
    </row>
    <row r="141" spans="1:9" ht="21.95" customHeight="1" x14ac:dyDescent="0.25">
      <c r="A141" s="35"/>
      <c r="B141" s="9" t="s">
        <v>170</v>
      </c>
      <c r="C141" s="10" t="s">
        <v>93</v>
      </c>
      <c r="D141" s="11">
        <f>'PLANILHA EMPRESA'!D131+'PLANILHA EMPRESA'!D1040</f>
        <v>7</v>
      </c>
      <c r="E141" s="36" t="e">
        <f>'PLANILHA EMPRESA'!#REF!</f>
        <v>#REF!</v>
      </c>
      <c r="F141" s="13" t="e">
        <f t="shared" ref="F141:F204" si="14">ROUND(E141*$F$9,2)</f>
        <v>#REF!</v>
      </c>
      <c r="G141" s="14" t="e">
        <f t="shared" ref="G141" si="15">ROUND(D141*F141,2)</f>
        <v>#REF!</v>
      </c>
      <c r="H141" s="10" t="s">
        <v>17</v>
      </c>
      <c r="I141" s="37" t="s">
        <v>171</v>
      </c>
    </row>
    <row r="142" spans="1:9" ht="21.95" customHeight="1" x14ac:dyDescent="0.25">
      <c r="A142" s="35"/>
      <c r="B142" s="9" t="s">
        <v>129</v>
      </c>
      <c r="C142" s="10" t="s">
        <v>68</v>
      </c>
      <c r="D142" s="11">
        <f>'PLANILHA EMPRESA'!D115+'PLANILHA EMPRESA'!D273+'PLANILHA EMPRESA'!D291+'PLANILHA EMPRESA'!D598+'PLANILHA EMPRESA'!D707+'PLANILHA EMPRESA'!D1023</f>
        <v>3169.5</v>
      </c>
      <c r="E142" s="36" t="e">
        <f>'PLANILHA EMPRESA'!#REF!</f>
        <v>#REF!</v>
      </c>
      <c r="F142" s="13" t="e">
        <f t="shared" si="14"/>
        <v>#REF!</v>
      </c>
      <c r="G142" s="14" t="e">
        <f t="shared" si="13"/>
        <v>#REF!</v>
      </c>
      <c r="H142" s="10" t="s">
        <v>17</v>
      </c>
      <c r="I142" s="37" t="s">
        <v>130</v>
      </c>
    </row>
    <row r="143" spans="1:9" ht="21.95" customHeight="1" x14ac:dyDescent="0.25">
      <c r="A143" s="35"/>
      <c r="B143" s="9" t="s">
        <v>113</v>
      </c>
      <c r="C143" s="10" t="s">
        <v>68</v>
      </c>
      <c r="D143" s="11">
        <f>'PLANILHA EMPRESA'!D109+'PLANILHA EMPRESA'!D228+'PLANILHA EMPRESA'!D267+'PLANILHA EMPRESA'!D285+'PLANILHA EMPRESA'!D305+'PLANILHA EMPRESA'!D338+'PLANILHA EMPRESA'!D376+'PLANILHA EMPRESA'!D420+'PLANILHA EMPRESA'!D914+'PLANILHA EMPRESA'!D935+'PLANILHA EMPRESA'!D967+'PLANILHA EMPRESA'!D1017</f>
        <v>916.05</v>
      </c>
      <c r="E143" s="36" t="e">
        <f>'PLANILHA EMPRESA'!#REF!</f>
        <v>#REF!</v>
      </c>
      <c r="F143" s="13" t="e">
        <f t="shared" si="14"/>
        <v>#REF!</v>
      </c>
      <c r="G143" s="14" t="e">
        <f t="shared" si="13"/>
        <v>#REF!</v>
      </c>
      <c r="H143" s="10" t="s">
        <v>17</v>
      </c>
      <c r="I143" s="37">
        <v>5970</v>
      </c>
    </row>
    <row r="144" spans="1:9" ht="21.95" customHeight="1" x14ac:dyDescent="0.25">
      <c r="A144" s="35"/>
      <c r="B144" s="9" t="s">
        <v>952</v>
      </c>
      <c r="C144" s="10" t="s">
        <v>68</v>
      </c>
      <c r="D144" s="11">
        <f>'PLANILHA EMPRESA'!D549+'PLANILHA EMPRESA'!D643+'PLANILHA EMPRESA'!D729+'PLANILHA EMPRESA'!D749+'PLANILHA EMPRESA'!D840</f>
        <v>735.71</v>
      </c>
      <c r="E144" s="36" t="e">
        <f>'PLANILHA EMPRESA'!#REF!</f>
        <v>#REF!</v>
      </c>
      <c r="F144" s="13" t="e">
        <f t="shared" si="14"/>
        <v>#REF!</v>
      </c>
      <c r="G144" s="14" t="e">
        <f t="shared" si="13"/>
        <v>#REF!</v>
      </c>
      <c r="H144" s="10" t="s">
        <v>17</v>
      </c>
      <c r="I144" s="37" t="s">
        <v>953</v>
      </c>
    </row>
    <row r="145" spans="1:9" ht="21.95" customHeight="1" x14ac:dyDescent="0.25">
      <c r="A145" s="35"/>
      <c r="B145" s="9" t="s">
        <v>997</v>
      </c>
      <c r="C145" s="10" t="s">
        <v>68</v>
      </c>
      <c r="D145" s="11">
        <f>'PLANILHA EMPRESA'!D582+'PLANILHA EMPRESA'!D673+'PLANILHA EMPRESA'!D784+'PLANILHA EMPRESA'!D867+'PLANILHA EMPRESA'!D901</f>
        <v>1917.4799999999998</v>
      </c>
      <c r="E145" s="36" t="e">
        <f>'PLANILHA EMPRESA'!#REF!</f>
        <v>#REF!</v>
      </c>
      <c r="F145" s="13" t="e">
        <f t="shared" si="14"/>
        <v>#REF!</v>
      </c>
      <c r="G145" s="14" t="e">
        <f t="shared" si="13"/>
        <v>#REF!</v>
      </c>
      <c r="H145" s="10" t="s">
        <v>17</v>
      </c>
      <c r="I145" s="37" t="s">
        <v>998</v>
      </c>
    </row>
    <row r="146" spans="1:9" ht="21.95" customHeight="1" x14ac:dyDescent="0.25">
      <c r="A146" s="35"/>
      <c r="B146" s="9" t="s">
        <v>484</v>
      </c>
      <c r="C146" s="10" t="s">
        <v>116</v>
      </c>
      <c r="D146" s="11">
        <f>'PLANILHA EMPRESA'!D67</f>
        <v>3449.05</v>
      </c>
      <c r="E146" s="36" t="e">
        <f>'PLANILHA EMPRESA'!#REF!</f>
        <v>#REF!</v>
      </c>
      <c r="F146" s="13" t="e">
        <f t="shared" si="14"/>
        <v>#REF!</v>
      </c>
      <c r="G146" s="14" t="e">
        <f t="shared" si="13"/>
        <v>#REF!</v>
      </c>
      <c r="H146" s="10" t="s">
        <v>482</v>
      </c>
      <c r="I146" s="24">
        <v>71200</v>
      </c>
    </row>
    <row r="147" spans="1:9" ht="21.95" customHeight="1" x14ac:dyDescent="0.25">
      <c r="A147" s="35"/>
      <c r="B147" s="9" t="s">
        <v>1147</v>
      </c>
      <c r="C147" s="10" t="s">
        <v>116</v>
      </c>
      <c r="D147" s="11">
        <f>'PLANILHA EMPRESA'!D405+'PLANILHA EMPRESA'!D952</f>
        <v>16832.55</v>
      </c>
      <c r="E147" s="36" t="e">
        <f>'PLANILHA EMPRESA'!#REF!</f>
        <v>#REF!</v>
      </c>
      <c r="F147" s="13" t="e">
        <f t="shared" si="14"/>
        <v>#REF!</v>
      </c>
      <c r="G147" s="14" t="e">
        <f t="shared" si="13"/>
        <v>#REF!</v>
      </c>
      <c r="H147" s="10" t="s">
        <v>17</v>
      </c>
      <c r="I147" s="24" t="s">
        <v>785</v>
      </c>
    </row>
    <row r="148" spans="1:9" ht="21.95" customHeight="1" x14ac:dyDescent="0.25">
      <c r="A148" s="35"/>
      <c r="B148" s="9" t="s">
        <v>495</v>
      </c>
      <c r="C148" s="10" t="s">
        <v>68</v>
      </c>
      <c r="D148" s="11">
        <f>'PLANILHA EMPRESA'!D71+'PLANILHA EMPRESA'!D409+'PLANILHA EMPRESA'!D426+'PLANILHA EMPRESA'!D956</f>
        <v>273.64999999999998</v>
      </c>
      <c r="E148" s="36" t="e">
        <f>'PLANILHA EMPRESA'!#REF!</f>
        <v>#REF!</v>
      </c>
      <c r="F148" s="13" t="e">
        <f t="shared" si="14"/>
        <v>#REF!</v>
      </c>
      <c r="G148" s="14" t="e">
        <f t="shared" si="13"/>
        <v>#REF!</v>
      </c>
      <c r="H148" s="10" t="s">
        <v>17</v>
      </c>
      <c r="I148" s="37">
        <v>83665</v>
      </c>
    </row>
    <row r="149" spans="1:9" ht="21.95" customHeight="1" x14ac:dyDescent="0.25">
      <c r="A149" s="35"/>
      <c r="B149" s="9" t="s">
        <v>1318</v>
      </c>
      <c r="C149" s="10" t="s">
        <v>49</v>
      </c>
      <c r="D149" s="11">
        <f>'PLANILHA EMPRESA'!D66+'PLANILHA EMPRESA'!D403</f>
        <v>241.20999999999998</v>
      </c>
      <c r="E149" s="36" t="e">
        <f>'PLANILHA EMPRESA'!#REF!</f>
        <v>#REF!</v>
      </c>
      <c r="F149" s="13" t="e">
        <f t="shared" si="14"/>
        <v>#REF!</v>
      </c>
      <c r="G149" s="14" t="e">
        <f t="shared" si="13"/>
        <v>#REF!</v>
      </c>
      <c r="H149" s="10" t="s">
        <v>482</v>
      </c>
      <c r="I149" s="24" t="s">
        <v>1316</v>
      </c>
    </row>
    <row r="150" spans="1:9" ht="21.95" customHeight="1" x14ac:dyDescent="0.25">
      <c r="A150" s="35"/>
      <c r="B150" s="9" t="s">
        <v>682</v>
      </c>
      <c r="C150" s="10" t="s">
        <v>68</v>
      </c>
      <c r="D150" s="11">
        <f>'PLANILHA EMPRESA'!D320+'PLANILHA EMPRESA'!D363</f>
        <v>369.75</v>
      </c>
      <c r="E150" s="36" t="e">
        <f>'PLANILHA EMPRESA'!#REF!</f>
        <v>#REF!</v>
      </c>
      <c r="F150" s="13" t="e">
        <f t="shared" si="14"/>
        <v>#REF!</v>
      </c>
      <c r="G150" s="14" t="e">
        <f t="shared" si="13"/>
        <v>#REF!</v>
      </c>
      <c r="H150" s="10" t="s">
        <v>94</v>
      </c>
      <c r="I150" s="24" t="s">
        <v>1319</v>
      </c>
    </row>
    <row r="151" spans="1:9" ht="21.95" customHeight="1" x14ac:dyDescent="0.25">
      <c r="A151" s="35"/>
      <c r="B151" s="9" t="s">
        <v>1320</v>
      </c>
      <c r="C151" s="10" t="s">
        <v>84</v>
      </c>
      <c r="D151" s="11">
        <f>'PLANILHA EMPRESA'!D354</f>
        <v>54.32</v>
      </c>
      <c r="E151" s="36" t="e">
        <f>'PLANILHA EMPRESA'!#REF!</f>
        <v>#REF!</v>
      </c>
      <c r="F151" s="13" t="e">
        <f t="shared" si="14"/>
        <v>#REF!</v>
      </c>
      <c r="G151" s="14" t="e">
        <f t="shared" si="13"/>
        <v>#REF!</v>
      </c>
      <c r="H151" s="10" t="s">
        <v>96</v>
      </c>
      <c r="I151" s="24">
        <v>170180</v>
      </c>
    </row>
    <row r="152" spans="1:9" ht="21.95" customHeight="1" x14ac:dyDescent="0.25">
      <c r="A152" s="35"/>
      <c r="B152" s="9" t="s">
        <v>1242</v>
      </c>
      <c r="C152" s="10" t="s">
        <v>93</v>
      </c>
      <c r="D152" s="11">
        <f>'PLANILHA EMPRESA'!D786</f>
        <v>6</v>
      </c>
      <c r="E152" s="36" t="e">
        <f>'PLANILHA EMPRESA'!#REF!</f>
        <v>#REF!</v>
      </c>
      <c r="F152" s="13" t="e">
        <f t="shared" si="14"/>
        <v>#REF!</v>
      </c>
      <c r="G152" s="14" t="e">
        <f t="shared" si="13"/>
        <v>#REF!</v>
      </c>
      <c r="H152" s="10" t="s">
        <v>17</v>
      </c>
      <c r="I152" s="37">
        <v>11244</v>
      </c>
    </row>
    <row r="153" spans="1:9" ht="21.95" customHeight="1" x14ac:dyDescent="0.25">
      <c r="A153" s="35"/>
      <c r="B153" s="9" t="s">
        <v>992</v>
      </c>
      <c r="C153" s="10" t="s">
        <v>93</v>
      </c>
      <c r="D153" s="11">
        <f>'PLANILHA EMPRESA'!D579+'PLANILHA EMPRESA'!D869+'PLANILHA EMPRESA'!D903</f>
        <v>20</v>
      </c>
      <c r="E153" s="36" t="e">
        <f>'PLANILHA EMPRESA'!#REF!</f>
        <v>#REF!</v>
      </c>
      <c r="F153" s="13" t="e">
        <f t="shared" si="14"/>
        <v>#REF!</v>
      </c>
      <c r="G153" s="14" t="e">
        <f t="shared" si="13"/>
        <v>#REF!</v>
      </c>
      <c r="H153" s="10" t="s">
        <v>17</v>
      </c>
      <c r="I153" s="37">
        <v>11284</v>
      </c>
    </row>
    <row r="154" spans="1:9" ht="21.95" customHeight="1" x14ac:dyDescent="0.25">
      <c r="A154" s="35"/>
      <c r="B154" s="9" t="s">
        <v>566</v>
      </c>
      <c r="C154" s="10" t="s">
        <v>68</v>
      </c>
      <c r="D154" s="11">
        <f>'PLANILHA EMPRESA'!D143+'PLANILHA EMPRESA'!D604+'PLANILHA EMPRESA'!D682+'PLANILHA EMPRESA'!D959</f>
        <v>251.88</v>
      </c>
      <c r="E154" s="36" t="e">
        <f>'PLANILHA EMPRESA'!#REF!</f>
        <v>#REF!</v>
      </c>
      <c r="F154" s="13" t="e">
        <f t="shared" si="14"/>
        <v>#REF!</v>
      </c>
      <c r="G154" s="14" t="e">
        <f t="shared" si="13"/>
        <v>#REF!</v>
      </c>
      <c r="H154" s="10" t="s">
        <v>17</v>
      </c>
      <c r="I154" s="24" t="s">
        <v>567</v>
      </c>
    </row>
    <row r="155" spans="1:9" ht="21.95" customHeight="1" x14ac:dyDescent="0.25">
      <c r="A155" s="35"/>
      <c r="B155" s="9" t="s">
        <v>1321</v>
      </c>
      <c r="C155" s="10" t="s">
        <v>93</v>
      </c>
      <c r="D155" s="11">
        <f>'PLANILHA EMPRESA'!D172+'PLANILHA EMPRESA'!D1074</f>
        <v>16</v>
      </c>
      <c r="E155" s="36" t="e">
        <f>'PLANILHA EMPRESA'!#REF!</f>
        <v>#REF!</v>
      </c>
      <c r="F155" s="13" t="e">
        <f t="shared" si="14"/>
        <v>#REF!</v>
      </c>
      <c r="G155" s="14" t="e">
        <f t="shared" ref="G155:G157" si="16">ROUND(D155*F155,2)</f>
        <v>#REF!</v>
      </c>
      <c r="H155" s="10" t="s">
        <v>17</v>
      </c>
      <c r="I155" s="37">
        <v>68069</v>
      </c>
    </row>
    <row r="156" spans="1:9" ht="21.95" customHeight="1" x14ac:dyDescent="0.25">
      <c r="A156" s="35"/>
      <c r="B156" s="9" t="s">
        <v>1322</v>
      </c>
      <c r="C156" s="10" t="s">
        <v>93</v>
      </c>
      <c r="D156" s="11">
        <f>'PLANILHA EMPRESA'!D1171</f>
        <v>1</v>
      </c>
      <c r="E156" s="36" t="e">
        <f>'PLANILHA EMPRESA'!#REF!</f>
        <v>#REF!</v>
      </c>
      <c r="F156" s="13" t="e">
        <f t="shared" si="14"/>
        <v>#REF!</v>
      </c>
      <c r="G156" s="14" t="e">
        <f t="shared" si="16"/>
        <v>#REF!</v>
      </c>
      <c r="H156" s="10" t="s">
        <v>17</v>
      </c>
      <c r="I156" s="24" t="s">
        <v>1323</v>
      </c>
    </row>
    <row r="157" spans="1:9" ht="21.95" customHeight="1" x14ac:dyDescent="0.25">
      <c r="A157" s="35"/>
      <c r="B157" s="9" t="s">
        <v>815</v>
      </c>
      <c r="C157" s="10" t="s">
        <v>68</v>
      </c>
      <c r="D157" s="11">
        <f>'PLANILHA EMPRESA'!D428</f>
        <v>850</v>
      </c>
      <c r="E157" s="36" t="e">
        <f>'PLANILHA EMPRESA'!#REF!</f>
        <v>#REF!</v>
      </c>
      <c r="F157" s="13" t="e">
        <f t="shared" si="14"/>
        <v>#REF!</v>
      </c>
      <c r="G157" s="14" t="e">
        <f t="shared" si="16"/>
        <v>#REF!</v>
      </c>
      <c r="H157" s="10" t="s">
        <v>474</v>
      </c>
      <c r="I157" s="24" t="s">
        <v>816</v>
      </c>
    </row>
    <row r="158" spans="1:9" ht="21.95" customHeight="1" x14ac:dyDescent="0.25">
      <c r="A158" s="35"/>
      <c r="B158" s="9" t="s">
        <v>1324</v>
      </c>
      <c r="C158" s="10" t="s">
        <v>1325</v>
      </c>
      <c r="D158" s="11">
        <f>'PLANILHA EMPRESA'!D1173</f>
        <v>1</v>
      </c>
      <c r="E158" s="36" t="e">
        <f>'PLANILHA EMPRESA'!#REF!</f>
        <v>#REF!</v>
      </c>
      <c r="F158" s="13" t="e">
        <f t="shared" si="14"/>
        <v>#REF!</v>
      </c>
      <c r="G158" s="14" t="e">
        <f t="shared" ref="G158:G193" si="17">ROUND(D158*F158,2)</f>
        <v>#REF!</v>
      </c>
      <c r="H158" s="10" t="s">
        <v>96</v>
      </c>
      <c r="I158" s="24" t="s">
        <v>1326</v>
      </c>
    </row>
    <row r="159" spans="1:9" ht="21.95" customHeight="1" x14ac:dyDescent="0.25">
      <c r="A159" s="35"/>
      <c r="B159" s="9" t="s">
        <v>124</v>
      </c>
      <c r="C159" s="10" t="s">
        <v>68</v>
      </c>
      <c r="D159" s="11">
        <f>'PLANILHA EMPRESA'!D113+'PLANILHA EMPRESA'!D270+'PLANILHA EMPRESA'!D288+'PLANILHA EMPRESA'!D308+'PLANILHA EMPRESA'!D379+'PLANILHA EMPRESA'!D594+'PLANILHA EMPRESA'!D705+'PLANILHA EMPRESA'!D917+'PLANILHA EMPRESA'!D938+'PLANILHA EMPRESA'!D1021</f>
        <v>1294.99</v>
      </c>
      <c r="E159" s="36" t="e">
        <f>'PLANILHA EMPRESA'!#REF!</f>
        <v>#REF!</v>
      </c>
      <c r="F159" s="13" t="e">
        <f t="shared" si="14"/>
        <v>#REF!</v>
      </c>
      <c r="G159" s="14" t="e">
        <f t="shared" si="17"/>
        <v>#REF!</v>
      </c>
      <c r="H159" s="10" t="s">
        <v>17</v>
      </c>
      <c r="I159" s="24" t="s">
        <v>125</v>
      </c>
    </row>
    <row r="160" spans="1:9" ht="21.95" customHeight="1" x14ac:dyDescent="0.25">
      <c r="A160" s="35"/>
      <c r="B160" s="9" t="s">
        <v>446</v>
      </c>
      <c r="C160" s="10" t="s">
        <v>68</v>
      </c>
      <c r="D160" s="11">
        <f>'PLANILHA EMPRESA'!D47+'PLANILHA EMPRESA'!D467+'PLANILHA EMPRESA'!D534+'PLANILHA EMPRESA'!D761+'PLANILHA EMPRESA'!D881</f>
        <v>646.38</v>
      </c>
      <c r="E160" s="36" t="e">
        <f>'PLANILHA EMPRESA'!#REF!</f>
        <v>#REF!</v>
      </c>
      <c r="F160" s="13" t="e">
        <f t="shared" si="14"/>
        <v>#REF!</v>
      </c>
      <c r="G160" s="14" t="e">
        <f t="shared" si="17"/>
        <v>#REF!</v>
      </c>
      <c r="H160" s="10" t="s">
        <v>17</v>
      </c>
      <c r="I160" s="37">
        <v>72945</v>
      </c>
    </row>
    <row r="161" spans="1:9" ht="21.95" customHeight="1" x14ac:dyDescent="0.25">
      <c r="A161" s="35"/>
      <c r="B161" s="9" t="s">
        <v>990</v>
      </c>
      <c r="C161" s="10" t="s">
        <v>93</v>
      </c>
      <c r="D161" s="11">
        <f>'PLANILHA EMPRESA'!D578+'PLANILHA EMPRESA'!D785+'PLANILHA EMPRESA'!D868+'PLANILHA EMPRESA'!D902</f>
        <v>13</v>
      </c>
      <c r="E161" s="36" t="e">
        <f>'PLANILHA EMPRESA'!#REF!</f>
        <v>#REF!</v>
      </c>
      <c r="F161" s="13" t="e">
        <f t="shared" si="14"/>
        <v>#REF!</v>
      </c>
      <c r="G161" s="14" t="e">
        <f t="shared" si="17"/>
        <v>#REF!</v>
      </c>
      <c r="H161" s="10" t="s">
        <v>482</v>
      </c>
      <c r="I161" s="37">
        <v>66507</v>
      </c>
    </row>
    <row r="162" spans="1:9" ht="21.95" customHeight="1" x14ac:dyDescent="0.25">
      <c r="A162" s="35"/>
      <c r="B162" s="9" t="s">
        <v>1327</v>
      </c>
      <c r="C162" s="10" t="s">
        <v>93</v>
      </c>
      <c r="D162" s="11">
        <f>'PLANILHA EMPRESA'!D159</f>
        <v>2</v>
      </c>
      <c r="E162" s="36" t="e">
        <f>'PLANILHA EMPRESA'!#REF!</f>
        <v>#REF!</v>
      </c>
      <c r="F162" s="13" t="e">
        <f t="shared" si="14"/>
        <v>#REF!</v>
      </c>
      <c r="G162" s="14" t="e">
        <f t="shared" si="17"/>
        <v>#REF!</v>
      </c>
      <c r="H162" s="10" t="s">
        <v>17</v>
      </c>
      <c r="I162" s="37">
        <v>72334</v>
      </c>
    </row>
    <row r="163" spans="1:9" ht="21.95" customHeight="1" x14ac:dyDescent="0.25">
      <c r="A163" s="35"/>
      <c r="B163" s="9" t="s">
        <v>1328</v>
      </c>
      <c r="C163" s="10" t="s">
        <v>93</v>
      </c>
      <c r="D163" s="11">
        <f>'PLANILHA EMPRESA'!D160+'PLANILHA EMPRESA'!D1064</f>
        <v>27</v>
      </c>
      <c r="E163" s="36" t="e">
        <f>'PLANILHA EMPRESA'!#REF!</f>
        <v>#REF!</v>
      </c>
      <c r="F163" s="13" t="e">
        <f t="shared" si="14"/>
        <v>#REF!</v>
      </c>
      <c r="G163" s="14" t="e">
        <f t="shared" si="17"/>
        <v>#REF!</v>
      </c>
      <c r="H163" s="10" t="s">
        <v>17</v>
      </c>
      <c r="I163" s="37">
        <v>72332</v>
      </c>
    </row>
    <row r="164" spans="1:9" ht="21.95" customHeight="1" x14ac:dyDescent="0.25">
      <c r="A164" s="35"/>
      <c r="B164" s="9" t="s">
        <v>510</v>
      </c>
      <c r="C164" s="10" t="s">
        <v>93</v>
      </c>
      <c r="D164" s="11">
        <f>'PLANILHA EMPRESA'!D81</f>
        <v>6</v>
      </c>
      <c r="E164" s="36" t="e">
        <f>'PLANILHA EMPRESA'!#REF!</f>
        <v>#REF!</v>
      </c>
      <c r="F164" s="13" t="e">
        <f t="shared" si="14"/>
        <v>#REF!</v>
      </c>
      <c r="G164" s="14" t="e">
        <f t="shared" si="17"/>
        <v>#REF!</v>
      </c>
      <c r="H164" s="10" t="s">
        <v>94</v>
      </c>
      <c r="I164" s="37" t="s">
        <v>1329</v>
      </c>
    </row>
    <row r="165" spans="1:9" ht="21.95" customHeight="1" x14ac:dyDescent="0.25">
      <c r="A165" s="35"/>
      <c r="B165" s="9" t="s">
        <v>415</v>
      </c>
      <c r="C165" s="10" t="s">
        <v>93</v>
      </c>
      <c r="D165" s="11">
        <f>'PLANILHA EMPRESA'!D441+'PLANILHA EMPRESA'!D686+'PLANILHA EMPRESA'!D982+'PLANILHA EMPRESA'!D1184</f>
        <v>42</v>
      </c>
      <c r="E165" s="36" t="e">
        <f>'PLANILHA EMPRESA'!#REF!</f>
        <v>#REF!</v>
      </c>
      <c r="F165" s="13" t="e">
        <f t="shared" si="14"/>
        <v>#REF!</v>
      </c>
      <c r="G165" s="14" t="e">
        <f t="shared" si="17"/>
        <v>#REF!</v>
      </c>
      <c r="H165" s="10" t="s">
        <v>96</v>
      </c>
      <c r="I165" s="24">
        <v>180225</v>
      </c>
    </row>
    <row r="166" spans="1:9" ht="21.95" customHeight="1" x14ac:dyDescent="0.25">
      <c r="A166" s="35"/>
      <c r="B166" s="9" t="s">
        <v>403</v>
      </c>
      <c r="C166" s="10" t="s">
        <v>84</v>
      </c>
      <c r="D166" s="11">
        <f>'PLANILHA EMPRESA'!D436+'PLANILHA EMPRESA'!D681+'PLANILHA EMPRESA'!D1178</f>
        <v>58</v>
      </c>
      <c r="E166" s="36" t="e">
        <f>'PLANILHA EMPRESA'!#REF!</f>
        <v>#REF!</v>
      </c>
      <c r="F166" s="13" t="e">
        <f t="shared" si="14"/>
        <v>#REF!</v>
      </c>
      <c r="G166" s="14" t="e">
        <f t="shared" si="17"/>
        <v>#REF!</v>
      </c>
      <c r="H166" s="10" t="s">
        <v>96</v>
      </c>
      <c r="I166" s="24">
        <v>181212</v>
      </c>
    </row>
    <row r="167" spans="1:9" ht="21.95" customHeight="1" x14ac:dyDescent="0.25">
      <c r="A167" s="35"/>
      <c r="B167" s="9" t="s">
        <v>550</v>
      </c>
      <c r="C167" s="10" t="s">
        <v>68</v>
      </c>
      <c r="D167" s="11">
        <f>'PLANILHA EMPRESA'!D134</f>
        <v>28.4</v>
      </c>
      <c r="E167" s="36" t="e">
        <f>'PLANILHA EMPRESA'!#REF!</f>
        <v>#REF!</v>
      </c>
      <c r="F167" s="13" t="e">
        <f t="shared" si="14"/>
        <v>#REF!</v>
      </c>
      <c r="G167" s="14" t="e">
        <f t="shared" si="17"/>
        <v>#REF!</v>
      </c>
      <c r="H167" s="10" t="s">
        <v>17</v>
      </c>
      <c r="I167" s="37" t="s">
        <v>551</v>
      </c>
    </row>
    <row r="168" spans="1:9" ht="21.95" customHeight="1" x14ac:dyDescent="0.25">
      <c r="A168" s="35"/>
      <c r="B168" s="9" t="s">
        <v>1330</v>
      </c>
      <c r="C168" s="10" t="s">
        <v>93</v>
      </c>
      <c r="D168" s="11">
        <f>'PLANILHA EMPRESA'!D158+'PLANILHA EMPRESA'!D1063</f>
        <v>148</v>
      </c>
      <c r="E168" s="36" t="e">
        <f>'PLANILHA EMPRESA'!#REF!</f>
        <v>#REF!</v>
      </c>
      <c r="F168" s="13" t="e">
        <f t="shared" si="14"/>
        <v>#REF!</v>
      </c>
      <c r="G168" s="14" t="e">
        <f t="shared" si="17"/>
        <v>#REF!</v>
      </c>
      <c r="H168" s="10" t="s">
        <v>17</v>
      </c>
      <c r="I168" s="37">
        <v>83469</v>
      </c>
    </row>
    <row r="169" spans="1:9" ht="21.95" customHeight="1" x14ac:dyDescent="0.25">
      <c r="A169" s="35"/>
      <c r="B169" s="9" t="s">
        <v>1331</v>
      </c>
      <c r="C169" s="10" t="s">
        <v>93</v>
      </c>
      <c r="D169" s="11">
        <f>'PLANILHA EMPRESA'!D1155</f>
        <v>12</v>
      </c>
      <c r="E169" s="36" t="e">
        <f>'PLANILHA EMPRESA'!#REF!</f>
        <v>#REF!</v>
      </c>
      <c r="F169" s="13" t="e">
        <f t="shared" si="14"/>
        <v>#REF!</v>
      </c>
      <c r="G169" s="14" t="e">
        <f t="shared" si="17"/>
        <v>#REF!</v>
      </c>
      <c r="H169" s="10" t="s">
        <v>17</v>
      </c>
      <c r="I169" s="37">
        <v>72278</v>
      </c>
    </row>
    <row r="170" spans="1:9" ht="21.95" customHeight="1" x14ac:dyDescent="0.25">
      <c r="A170" s="35"/>
      <c r="B170" s="9" t="s">
        <v>399</v>
      </c>
      <c r="C170" s="10" t="s">
        <v>49</v>
      </c>
      <c r="D170" s="11">
        <f>'PLANILHA EMPRESA'!D424+'PLANILHA EMPRESA'!D434+'PLANILHA EMPRESA'!D596+'PLANILHA EMPRESA'!D1176</f>
        <v>85.71</v>
      </c>
      <c r="E170" s="36" t="e">
        <f>'PLANILHA EMPRESA'!#REF!</f>
        <v>#REF!</v>
      </c>
      <c r="F170" s="13" t="e">
        <f t="shared" si="14"/>
        <v>#REF!</v>
      </c>
      <c r="G170" s="14" t="e">
        <f t="shared" si="17"/>
        <v>#REF!</v>
      </c>
      <c r="H170" s="10" t="s">
        <v>17</v>
      </c>
      <c r="I170" s="37">
        <v>73692</v>
      </c>
    </row>
    <row r="171" spans="1:9" ht="21.95" customHeight="1" x14ac:dyDescent="0.25">
      <c r="A171" s="35"/>
      <c r="B171" s="9" t="s">
        <v>308</v>
      </c>
      <c r="C171" s="10" t="s">
        <v>49</v>
      </c>
      <c r="D171" s="11">
        <f>'PLANILHA EMPRESA'!D472+'PLANILHA EMPRESA'!D568+'PLANILHA EMPRESA'!D657+'PLANILHA EMPRESA'!D767+'PLANILHA EMPRESA'!D853+'PLANILHA EMPRESA'!D1120+'PLANILHA EMPRESA'!D1136</f>
        <v>243.48</v>
      </c>
      <c r="E171" s="36" t="e">
        <f>'PLANILHA EMPRESA'!#REF!</f>
        <v>#REF!</v>
      </c>
      <c r="F171" s="13" t="e">
        <f t="shared" si="14"/>
        <v>#REF!</v>
      </c>
      <c r="G171" s="14" t="e">
        <f t="shared" si="17"/>
        <v>#REF!</v>
      </c>
      <c r="H171" s="10" t="s">
        <v>17</v>
      </c>
      <c r="I171" s="37" t="s">
        <v>309</v>
      </c>
    </row>
    <row r="172" spans="1:9" ht="21.95" customHeight="1" x14ac:dyDescent="0.25">
      <c r="A172" s="35"/>
      <c r="B172" s="9" t="s">
        <v>111</v>
      </c>
      <c r="C172" s="10" t="s">
        <v>49</v>
      </c>
      <c r="D172" s="11">
        <f>'PLANILHA EMPRESA'!D108+'PLANILHA EMPRESA'!D266+'PLANILHA EMPRESA'!D284+'PLANILHA EMPRESA'!D304+'PLANILHA EMPRESA'!D339+'PLANILHA EMPRESA'!D375+'PLANILHA EMPRESA'!D593+'PLANILHA EMPRESA'!D704+'PLANILHA EMPRESA'!D913+'PLANILHA EMPRESA'!D934+'PLANILHA EMPRESA'!D968+'PLANILHA EMPRESA'!D1016</f>
        <v>51.620000000000005</v>
      </c>
      <c r="E172" s="36" t="e">
        <f>'PLANILHA EMPRESA'!#REF!</f>
        <v>#REF!</v>
      </c>
      <c r="F172" s="13" t="e">
        <f t="shared" si="14"/>
        <v>#REF!</v>
      </c>
      <c r="G172" s="14" t="e">
        <f t="shared" si="17"/>
        <v>#REF!</v>
      </c>
      <c r="H172" s="10" t="s">
        <v>17</v>
      </c>
      <c r="I172" s="37" t="s">
        <v>531</v>
      </c>
    </row>
    <row r="173" spans="1:9" ht="21.95" customHeight="1" x14ac:dyDescent="0.25">
      <c r="A173" s="35"/>
      <c r="B173" s="9" t="s">
        <v>286</v>
      </c>
      <c r="C173" s="10" t="s">
        <v>93</v>
      </c>
      <c r="D173" s="11">
        <f>'PLANILHA EMPRESA'!D198+'PLANILHA EMPRESA'!D1111</f>
        <v>3</v>
      </c>
      <c r="E173" s="36" t="e">
        <f>'PLANILHA EMPRESA'!#REF!</f>
        <v>#REF!</v>
      </c>
      <c r="F173" s="13" t="e">
        <f t="shared" si="14"/>
        <v>#REF!</v>
      </c>
      <c r="G173" s="14" t="e">
        <f t="shared" si="17"/>
        <v>#REF!</v>
      </c>
      <c r="H173" s="10" t="s">
        <v>96</v>
      </c>
      <c r="I173" s="37" t="s">
        <v>1332</v>
      </c>
    </row>
    <row r="174" spans="1:9" ht="21.95" customHeight="1" x14ac:dyDescent="0.25">
      <c r="A174" s="35"/>
      <c r="B174" s="9" t="s">
        <v>263</v>
      </c>
      <c r="C174" s="10" t="s">
        <v>93</v>
      </c>
      <c r="D174" s="11">
        <f>'PLANILHA EMPRESA'!D1102</f>
        <v>4</v>
      </c>
      <c r="E174" s="36" t="e">
        <f>'PLANILHA EMPRESA'!#REF!</f>
        <v>#REF!</v>
      </c>
      <c r="F174" s="13" t="e">
        <f t="shared" si="14"/>
        <v>#REF!</v>
      </c>
      <c r="G174" s="14" t="e">
        <f t="shared" si="17"/>
        <v>#REF!</v>
      </c>
      <c r="H174" s="10" t="s">
        <v>17</v>
      </c>
      <c r="I174" s="37" t="s">
        <v>264</v>
      </c>
    </row>
    <row r="175" spans="1:9" ht="21.95" customHeight="1" x14ac:dyDescent="0.25">
      <c r="A175" s="35"/>
      <c r="B175" s="9" t="s">
        <v>336</v>
      </c>
      <c r="C175" s="10" t="s">
        <v>68</v>
      </c>
      <c r="D175" s="11">
        <f>'PLANILHA EMPRESA'!D221+'PLANILHA EMPRESA'!D1132</f>
        <v>1066.26</v>
      </c>
      <c r="E175" s="36" t="e">
        <f>'PLANILHA EMPRESA'!#REF!</f>
        <v>#REF!</v>
      </c>
      <c r="F175" s="13" t="e">
        <f t="shared" si="14"/>
        <v>#REF!</v>
      </c>
      <c r="G175" s="14" t="e">
        <f t="shared" si="17"/>
        <v>#REF!</v>
      </c>
      <c r="H175" s="10" t="s">
        <v>17</v>
      </c>
      <c r="I175" s="37" t="s">
        <v>337</v>
      </c>
    </row>
    <row r="176" spans="1:9" ht="21.95" customHeight="1" x14ac:dyDescent="0.25">
      <c r="A176" s="35"/>
      <c r="B176" s="9" t="s">
        <v>76</v>
      </c>
      <c r="C176" s="10" t="s">
        <v>68</v>
      </c>
      <c r="D176" s="11">
        <f>'PLANILHA EMPRESA'!D90+'PLANILHA EMPRESA'!D999</f>
        <v>909.63</v>
      </c>
      <c r="E176" s="36" t="e">
        <f>'PLANILHA EMPRESA'!#REF!</f>
        <v>#REF!</v>
      </c>
      <c r="F176" s="13" t="e">
        <f t="shared" si="14"/>
        <v>#REF!</v>
      </c>
      <c r="G176" s="14" t="e">
        <f t="shared" si="17"/>
        <v>#REF!</v>
      </c>
      <c r="H176" s="10" t="s">
        <v>17</v>
      </c>
      <c r="I176" s="37" t="s">
        <v>77</v>
      </c>
    </row>
    <row r="177" spans="1:10" ht="21.95" customHeight="1" x14ac:dyDescent="0.25">
      <c r="A177" s="35"/>
      <c r="B177" s="9" t="s">
        <v>1333</v>
      </c>
      <c r="C177" s="10" t="s">
        <v>93</v>
      </c>
      <c r="D177" s="11">
        <f>'PLANILHA EMPRESA'!D1153</f>
        <v>12</v>
      </c>
      <c r="E177" s="36" t="e">
        <f>'PLANILHA EMPRESA'!#REF!</f>
        <v>#REF!</v>
      </c>
      <c r="F177" s="13" t="e">
        <f t="shared" si="14"/>
        <v>#REF!</v>
      </c>
      <c r="G177" s="14" t="e">
        <f t="shared" si="17"/>
        <v>#REF!</v>
      </c>
      <c r="H177" s="10" t="s">
        <v>17</v>
      </c>
      <c r="I177" s="37">
        <v>83478</v>
      </c>
    </row>
    <row r="178" spans="1:10" ht="21.95" customHeight="1" x14ac:dyDescent="0.25">
      <c r="A178" s="35"/>
      <c r="B178" s="9" t="s">
        <v>1334</v>
      </c>
      <c r="C178" s="10" t="s">
        <v>93</v>
      </c>
      <c r="D178" s="11">
        <f>'PLANILHA EMPRESA'!D162+'PLANILHA EMPRESA'!D1066</f>
        <v>74</v>
      </c>
      <c r="E178" s="36" t="e">
        <f>'PLANILHA EMPRESA'!#REF!</f>
        <v>#REF!</v>
      </c>
      <c r="F178" s="13" t="e">
        <f t="shared" si="14"/>
        <v>#REF!</v>
      </c>
      <c r="G178" s="14" t="e">
        <f t="shared" si="17"/>
        <v>#REF!</v>
      </c>
      <c r="H178" s="10" t="s">
        <v>17</v>
      </c>
      <c r="I178" s="37" t="s">
        <v>1335</v>
      </c>
    </row>
    <row r="179" spans="1:10" ht="21.95" customHeight="1" x14ac:dyDescent="0.25">
      <c r="A179" s="35"/>
      <c r="B179" s="9" t="s">
        <v>1336</v>
      </c>
      <c r="C179" s="10" t="s">
        <v>93</v>
      </c>
      <c r="D179" s="11">
        <f>'PLANILHA EMPRESA'!D161+'PLANILHA EMPRESA'!D1065</f>
        <v>5</v>
      </c>
      <c r="E179" s="36" t="e">
        <f>'PLANILHA EMPRESA'!#REF!</f>
        <v>#REF!</v>
      </c>
      <c r="F179" s="13" t="e">
        <f t="shared" si="14"/>
        <v>#REF!</v>
      </c>
      <c r="G179" s="14" t="e">
        <f t="shared" si="17"/>
        <v>#REF!</v>
      </c>
      <c r="H179" s="10" t="s">
        <v>17</v>
      </c>
      <c r="I179" s="37" t="s">
        <v>1337</v>
      </c>
    </row>
    <row r="180" spans="1:10" ht="21.95" customHeight="1" x14ac:dyDescent="0.25">
      <c r="A180" s="35"/>
      <c r="B180" s="9" t="s">
        <v>358</v>
      </c>
      <c r="C180" s="10" t="s">
        <v>84</v>
      </c>
      <c r="D180" s="11">
        <f>'PLANILHA EMPRESA'!D55+'PLANILHA EMPRESA'!D554+'PLANILHA EMPRESA'!D1142</f>
        <v>367.29999999999995</v>
      </c>
      <c r="E180" s="36" t="e">
        <f>'PLANILHA EMPRESA'!#REF!</f>
        <v>#REF!</v>
      </c>
      <c r="F180" s="13" t="e">
        <f t="shared" si="14"/>
        <v>#REF!</v>
      </c>
      <c r="G180" s="14" t="e">
        <f t="shared" si="17"/>
        <v>#REF!</v>
      </c>
      <c r="H180" s="10" t="s">
        <v>17</v>
      </c>
      <c r="I180" s="37" t="s">
        <v>359</v>
      </c>
    </row>
    <row r="181" spans="1:10" ht="21.95" customHeight="1" x14ac:dyDescent="0.25">
      <c r="A181" s="35"/>
      <c r="B181" s="9" t="s">
        <v>27</v>
      </c>
      <c r="C181" s="10" t="s">
        <v>24</v>
      </c>
      <c r="D181" s="11">
        <f>'PLANILHA EMPRESA'!D19</f>
        <v>3600</v>
      </c>
      <c r="E181" s="36" t="e">
        <f>'PLANILHA EMPRESA'!#REF!</f>
        <v>#REF!</v>
      </c>
      <c r="F181" s="13" t="e">
        <f t="shared" si="14"/>
        <v>#REF!</v>
      </c>
      <c r="G181" s="14" t="e">
        <f t="shared" si="17"/>
        <v>#REF!</v>
      </c>
      <c r="H181" s="10" t="s">
        <v>17</v>
      </c>
      <c r="I181" s="37">
        <v>4069</v>
      </c>
    </row>
    <row r="182" spans="1:10" ht="21.95" customHeight="1" x14ac:dyDescent="0.25">
      <c r="A182" s="35"/>
      <c r="B182" s="9" t="s">
        <v>281</v>
      </c>
      <c r="C182" s="10" t="s">
        <v>93</v>
      </c>
      <c r="D182" s="11">
        <f>'PLANILHA EMPRESA'!D1109</f>
        <v>1</v>
      </c>
      <c r="E182" s="36" t="e">
        <f>'PLANILHA EMPRESA'!#REF!</f>
        <v>#REF!</v>
      </c>
      <c r="F182" s="13" t="e">
        <f t="shared" si="14"/>
        <v>#REF!</v>
      </c>
      <c r="G182" s="14" t="e">
        <f t="shared" si="17"/>
        <v>#REF!</v>
      </c>
      <c r="H182" s="10" t="s">
        <v>17</v>
      </c>
      <c r="I182" s="37" t="s">
        <v>282</v>
      </c>
    </row>
    <row r="183" spans="1:10" ht="21.95" customHeight="1" x14ac:dyDescent="0.25">
      <c r="A183" s="35"/>
      <c r="B183" s="9" t="s">
        <v>35</v>
      </c>
      <c r="C183" s="10" t="s">
        <v>24</v>
      </c>
      <c r="D183" s="11">
        <f>'PLANILHA EMPRESA'!D23</f>
        <v>3600</v>
      </c>
      <c r="E183" s="36" t="e">
        <f>'PLANILHA EMPRESA'!#REF!</f>
        <v>#REF!</v>
      </c>
      <c r="F183" s="13" t="e">
        <f t="shared" si="14"/>
        <v>#REF!</v>
      </c>
      <c r="G183" s="14" t="e">
        <f t="shared" si="17"/>
        <v>#REF!</v>
      </c>
      <c r="H183" s="10" t="s">
        <v>17</v>
      </c>
      <c r="I183" s="37">
        <v>4095</v>
      </c>
    </row>
    <row r="184" spans="1:10" ht="21.95" customHeight="1" x14ac:dyDescent="0.25">
      <c r="A184" s="35"/>
      <c r="B184" s="9" t="s">
        <v>1338</v>
      </c>
      <c r="C184" s="10" t="s">
        <v>93</v>
      </c>
      <c r="D184" s="11">
        <f>'PLANILHA EMPRESA'!D362+'PLANILHA EMPRESA'!D438</f>
        <v>11</v>
      </c>
      <c r="E184" s="36" t="e">
        <f>'PLANILHA EMPRESA'!#REF!</f>
        <v>#REF!</v>
      </c>
      <c r="F184" s="13" t="e">
        <f t="shared" si="14"/>
        <v>#REF!</v>
      </c>
      <c r="G184" s="14" t="e">
        <f t="shared" si="17"/>
        <v>#REF!</v>
      </c>
      <c r="H184" s="10" t="s">
        <v>96</v>
      </c>
      <c r="I184" s="24">
        <v>181050</v>
      </c>
    </row>
    <row r="185" spans="1:10" ht="21.95" customHeight="1" x14ac:dyDescent="0.25">
      <c r="A185" s="35"/>
      <c r="B185" s="9" t="s">
        <v>407</v>
      </c>
      <c r="C185" s="10" t="s">
        <v>84</v>
      </c>
      <c r="D185" s="11">
        <f>'PLANILHA EMPRESA'!D76+'PLANILHA EMPRESA'!D319+'PLANILHA EMPRESA'!D332+'PLANILHA EMPRESA'!D1180</f>
        <v>504.29</v>
      </c>
      <c r="E185" s="36" t="e">
        <f>'PLANILHA EMPRESA'!#REF!</f>
        <v>#REF!</v>
      </c>
      <c r="F185" s="13" t="e">
        <f t="shared" si="14"/>
        <v>#REF!</v>
      </c>
      <c r="G185" s="14" t="e">
        <f t="shared" si="17"/>
        <v>#REF!</v>
      </c>
      <c r="H185" s="10" t="s">
        <v>96</v>
      </c>
      <c r="I185" s="24">
        <v>181056</v>
      </c>
    </row>
    <row r="186" spans="1:10" ht="21.95" customHeight="1" x14ac:dyDescent="0.25">
      <c r="A186" s="35"/>
      <c r="B186" s="9" t="s">
        <v>272</v>
      </c>
      <c r="C186" s="10" t="s">
        <v>93</v>
      </c>
      <c r="D186" s="11">
        <f>'PLANILHA EMPRESA'!D194+'PLANILHA EMPRESA'!D1105</f>
        <v>5</v>
      </c>
      <c r="E186" s="36" t="e">
        <f>'PLANILHA EMPRESA'!#REF!</f>
        <v>#REF!</v>
      </c>
      <c r="F186" s="13" t="e">
        <f t="shared" si="14"/>
        <v>#REF!</v>
      </c>
      <c r="G186" s="14" t="e">
        <f t="shared" si="17"/>
        <v>#REF!</v>
      </c>
      <c r="H186" s="10" t="s">
        <v>17</v>
      </c>
      <c r="I186" s="37" t="s">
        <v>588</v>
      </c>
    </row>
    <row r="187" spans="1:10" ht="21.95" customHeight="1" x14ac:dyDescent="0.25">
      <c r="A187" s="35"/>
      <c r="B187" s="9" t="s">
        <v>1038</v>
      </c>
      <c r="C187" s="10" t="s">
        <v>93</v>
      </c>
      <c r="D187" s="11">
        <f>'PLANILHA EMPRESA'!D366+'PLANILHA EMPRESA'!D687+'PLANILHA EMPRESA'!D983</f>
        <v>26</v>
      </c>
      <c r="E187" s="36" t="e">
        <f>'PLANILHA EMPRESA'!#REF!</f>
        <v>#REF!</v>
      </c>
      <c r="F187" s="13" t="e">
        <f t="shared" si="14"/>
        <v>#REF!</v>
      </c>
      <c r="G187" s="14" t="e">
        <f t="shared" si="17"/>
        <v>#REF!</v>
      </c>
      <c r="H187" s="10" t="s">
        <v>96</v>
      </c>
      <c r="I187" s="37" t="s">
        <v>1339</v>
      </c>
    </row>
    <row r="188" spans="1:10" ht="21.95" customHeight="1" x14ac:dyDescent="0.25">
      <c r="A188" s="35"/>
      <c r="B188" s="9" t="s">
        <v>191</v>
      </c>
      <c r="C188" s="10" t="s">
        <v>84</v>
      </c>
      <c r="D188" s="11">
        <f>'PLANILHA EMPRESA'!D145+'PLANILHA EMPRESA'!D1048</f>
        <v>37.200000000000003</v>
      </c>
      <c r="E188" s="36" t="e">
        <f>'PLANILHA EMPRESA'!#REF!</f>
        <v>#REF!</v>
      </c>
      <c r="F188" s="13" t="e">
        <f t="shared" si="14"/>
        <v>#REF!</v>
      </c>
      <c r="G188" s="14" t="e">
        <f t="shared" si="17"/>
        <v>#REF!</v>
      </c>
      <c r="H188" s="10" t="s">
        <v>17</v>
      </c>
      <c r="I188" s="37" t="s">
        <v>569</v>
      </c>
    </row>
    <row r="189" spans="1:10" ht="21.95" customHeight="1" x14ac:dyDescent="0.25">
      <c r="A189" s="35"/>
      <c r="B189" s="9" t="s">
        <v>473</v>
      </c>
      <c r="C189" s="10" t="s">
        <v>84</v>
      </c>
      <c r="D189" s="11">
        <f>'PLANILHA EMPRESA'!D63+'PLANILHA EMPRESA'!D404+'PLANILHA EMPRESA'!D422+'PLANILHA EMPRESA'!D951</f>
        <v>19883</v>
      </c>
      <c r="E189" s="36" t="e">
        <f>'PLANILHA EMPRESA'!#REF!</f>
        <v>#REF!</v>
      </c>
      <c r="F189" s="13" t="e">
        <f t="shared" si="14"/>
        <v>#REF!</v>
      </c>
      <c r="G189" s="14" t="e">
        <f t="shared" si="17"/>
        <v>#REF!</v>
      </c>
      <c r="H189" s="10" t="s">
        <v>474</v>
      </c>
      <c r="I189" s="37" t="s">
        <v>475</v>
      </c>
      <c r="J189" s="42"/>
    </row>
    <row r="190" spans="1:10" ht="21.95" customHeight="1" x14ac:dyDescent="0.25">
      <c r="A190" s="35"/>
      <c r="B190" s="9" t="s">
        <v>348</v>
      </c>
      <c r="C190" s="10" t="s">
        <v>68</v>
      </c>
      <c r="D190" s="11">
        <f>'PLANILHA EMPRESA'!D1138</f>
        <v>6.19</v>
      </c>
      <c r="E190" s="36" t="e">
        <f>'PLANILHA EMPRESA'!#REF!</f>
        <v>#REF!</v>
      </c>
      <c r="F190" s="13" t="e">
        <f t="shared" si="14"/>
        <v>#REF!</v>
      </c>
      <c r="G190" s="14" t="e">
        <f t="shared" si="17"/>
        <v>#REF!</v>
      </c>
      <c r="H190" s="10" t="s">
        <v>17</v>
      </c>
      <c r="I190" s="37" t="s">
        <v>349</v>
      </c>
    </row>
    <row r="191" spans="1:10" ht="21.95" customHeight="1" x14ac:dyDescent="0.25">
      <c r="A191" s="35"/>
      <c r="B191" s="9" t="s">
        <v>443</v>
      </c>
      <c r="C191" s="10" t="s">
        <v>68</v>
      </c>
      <c r="D191" s="11">
        <f>'PLANILHA EMPRESA'!D46+'PLANILHA EMPRESA'!D466+'PLANILHA EMPRESA'!D533+'PLANILHA EMPRESA'!D760+'PLANILHA EMPRESA'!D815+'PLANILHA EMPRESA'!D879</f>
        <v>696.51</v>
      </c>
      <c r="E191" s="36" t="e">
        <f>'PLANILHA EMPRESA'!#REF!</f>
        <v>#REF!</v>
      </c>
      <c r="F191" s="13" t="e">
        <f t="shared" si="14"/>
        <v>#REF!</v>
      </c>
      <c r="G191" s="14" t="e">
        <f t="shared" si="17"/>
        <v>#REF!</v>
      </c>
      <c r="H191" s="10" t="s">
        <v>17</v>
      </c>
      <c r="I191" s="37" t="s">
        <v>444</v>
      </c>
    </row>
    <row r="192" spans="1:10" ht="21.95" customHeight="1" x14ac:dyDescent="0.25">
      <c r="A192" s="35"/>
      <c r="B192" s="9" t="s">
        <v>331</v>
      </c>
      <c r="C192" s="10" t="s">
        <v>68</v>
      </c>
      <c r="D192" s="11">
        <f>'PLANILHA EMPRESA'!D219+'PLANILHA EMPRESA'!D1130</f>
        <v>830.7</v>
      </c>
      <c r="E192" s="36" t="e">
        <f>'PLANILHA EMPRESA'!#REF!</f>
        <v>#REF!</v>
      </c>
      <c r="F192" s="13" t="e">
        <f t="shared" si="14"/>
        <v>#REF!</v>
      </c>
      <c r="G192" s="14" t="e">
        <f t="shared" si="17"/>
        <v>#REF!</v>
      </c>
      <c r="H192" s="10" t="s">
        <v>17</v>
      </c>
      <c r="I192" s="37" t="s">
        <v>332</v>
      </c>
    </row>
    <row r="193" spans="1:9" ht="21.95" customHeight="1" x14ac:dyDescent="0.25">
      <c r="A193" s="35"/>
      <c r="B193" s="9" t="s">
        <v>328</v>
      </c>
      <c r="C193" s="10" t="s">
        <v>68</v>
      </c>
      <c r="D193" s="11">
        <f>'PLANILHA EMPRESA'!D218+'PLANILHA EMPRESA'!D1129</f>
        <v>59.08</v>
      </c>
      <c r="E193" s="36" t="e">
        <f>'PLANILHA EMPRESA'!#REF!</f>
        <v>#REF!</v>
      </c>
      <c r="F193" s="13" t="e">
        <f t="shared" si="14"/>
        <v>#REF!</v>
      </c>
      <c r="G193" s="14" t="e">
        <f t="shared" si="17"/>
        <v>#REF!</v>
      </c>
      <c r="H193" s="10" t="s">
        <v>17</v>
      </c>
      <c r="I193" s="37" t="s">
        <v>329</v>
      </c>
    </row>
    <row r="194" spans="1:9" ht="21.95" customHeight="1" x14ac:dyDescent="0.25">
      <c r="A194" s="35"/>
      <c r="B194" s="9" t="s">
        <v>1340</v>
      </c>
      <c r="C194" s="10" t="s">
        <v>68</v>
      </c>
      <c r="D194" s="11">
        <f>'PLANILHA EMPRESA'!D209+'PLANILHA EMPRESA'!D1121</f>
        <v>22.320000000000004</v>
      </c>
      <c r="E194" s="36" t="e">
        <f>'PLANILHA EMPRESA'!#REF!</f>
        <v>#REF!</v>
      </c>
      <c r="F194" s="13" t="e">
        <f t="shared" si="14"/>
        <v>#REF!</v>
      </c>
      <c r="G194" s="14" t="e">
        <f t="shared" ref="G194:G224" si="18">ROUND(D194*F194,2)</f>
        <v>#REF!</v>
      </c>
      <c r="H194" s="10" t="s">
        <v>96</v>
      </c>
      <c r="I194" s="37" t="s">
        <v>1341</v>
      </c>
    </row>
    <row r="195" spans="1:9" ht="21.95" customHeight="1" x14ac:dyDescent="0.25">
      <c r="A195" s="35"/>
      <c r="B195" s="9" t="s">
        <v>948</v>
      </c>
      <c r="C195" s="10" t="s">
        <v>68</v>
      </c>
      <c r="D195" s="11">
        <f>'PLANILHA EMPRESA'!D547+'PLANILHA EMPRESA'!D641+'PLANILHA EMPRESA'!D727+'PLANILHA EMPRESA'!D747+'PLANILHA EMPRESA'!D838</f>
        <v>1230.31</v>
      </c>
      <c r="E195" s="36" t="e">
        <f>'PLANILHA EMPRESA'!#REF!</f>
        <v>#REF!</v>
      </c>
      <c r="F195" s="13" t="e">
        <f t="shared" si="14"/>
        <v>#REF!</v>
      </c>
      <c r="G195" s="14" t="e">
        <f t="shared" si="18"/>
        <v>#REF!</v>
      </c>
      <c r="H195" s="10" t="s">
        <v>17</v>
      </c>
      <c r="I195" s="37" t="s">
        <v>949</v>
      </c>
    </row>
    <row r="196" spans="1:9" ht="21.95" customHeight="1" x14ac:dyDescent="0.25">
      <c r="A196" s="35"/>
      <c r="B196" s="9" t="s">
        <v>305</v>
      </c>
      <c r="C196" s="10" t="s">
        <v>68</v>
      </c>
      <c r="D196" s="11">
        <f>'PLANILHA EMPRESA'!D206+'PLANILHA EMPRESA'!D1119</f>
        <v>966.34000000000015</v>
      </c>
      <c r="E196" s="36" t="e">
        <f>'PLANILHA EMPRESA'!#REF!</f>
        <v>#REF!</v>
      </c>
      <c r="F196" s="13" t="e">
        <f t="shared" si="14"/>
        <v>#REF!</v>
      </c>
      <c r="G196" s="14" t="e">
        <f t="shared" si="18"/>
        <v>#REF!</v>
      </c>
      <c r="H196" s="10" t="s">
        <v>17</v>
      </c>
      <c r="I196" s="37" t="s">
        <v>306</v>
      </c>
    </row>
    <row r="197" spans="1:9" ht="21.95" customHeight="1" x14ac:dyDescent="0.25">
      <c r="A197" s="35"/>
      <c r="B197" s="9" t="s">
        <v>345</v>
      </c>
      <c r="C197" s="10" t="s">
        <v>68</v>
      </c>
      <c r="D197" s="11">
        <f>'PLANILHA EMPRESA'!D1137</f>
        <v>975.85</v>
      </c>
      <c r="E197" s="36" t="e">
        <f>'PLANILHA EMPRESA'!#REF!</f>
        <v>#REF!</v>
      </c>
      <c r="F197" s="13" t="e">
        <f t="shared" si="14"/>
        <v>#REF!</v>
      </c>
      <c r="G197" s="14" t="e">
        <f t="shared" si="18"/>
        <v>#REF!</v>
      </c>
      <c r="H197" s="10" t="s">
        <v>17</v>
      </c>
      <c r="I197" s="37" t="s">
        <v>346</v>
      </c>
    </row>
    <row r="198" spans="1:9" ht="21.95" customHeight="1" x14ac:dyDescent="0.25">
      <c r="A198" s="35"/>
      <c r="B198" s="9" t="s">
        <v>595</v>
      </c>
      <c r="C198" s="10" t="s">
        <v>68</v>
      </c>
      <c r="D198" s="11">
        <f>'PLANILHA EMPRESA'!D207</f>
        <v>63.459999999999994</v>
      </c>
      <c r="E198" s="36" t="e">
        <f>'PLANILHA EMPRESA'!#REF!</f>
        <v>#REF!</v>
      </c>
      <c r="F198" s="13" t="e">
        <f t="shared" si="14"/>
        <v>#REF!</v>
      </c>
      <c r="G198" s="14" t="e">
        <f t="shared" si="18"/>
        <v>#REF!</v>
      </c>
      <c r="H198" s="10" t="s">
        <v>17</v>
      </c>
      <c r="I198" s="37">
        <v>84191</v>
      </c>
    </row>
    <row r="199" spans="1:9" ht="21.95" customHeight="1" x14ac:dyDescent="0.25">
      <c r="A199" s="35"/>
      <c r="B199" s="9" t="s">
        <v>596</v>
      </c>
      <c r="C199" s="10" t="s">
        <v>68</v>
      </c>
      <c r="D199" s="11">
        <f>'PLANILHA EMPRESA'!D208+'PLANILHA EMPRESA'!D225</f>
        <v>187.67000000000002</v>
      </c>
      <c r="E199" s="36" t="e">
        <f>'PLANILHA EMPRESA'!#REF!</f>
        <v>#REF!</v>
      </c>
      <c r="F199" s="13" t="e">
        <f t="shared" si="14"/>
        <v>#REF!</v>
      </c>
      <c r="G199" s="14" t="e">
        <f t="shared" si="18"/>
        <v>#REF!</v>
      </c>
      <c r="H199" s="10" t="s">
        <v>17</v>
      </c>
      <c r="I199" s="37" t="s">
        <v>597</v>
      </c>
    </row>
    <row r="200" spans="1:9" ht="21.95" customHeight="1" x14ac:dyDescent="0.25">
      <c r="A200" s="35"/>
      <c r="B200" s="9" t="s">
        <v>1342</v>
      </c>
      <c r="C200" s="10" t="s">
        <v>68</v>
      </c>
      <c r="D200" s="11">
        <f>'PLANILHA EMPRESA'!D212</f>
        <v>0.7</v>
      </c>
      <c r="E200" s="36" t="e">
        <f>'PLANILHA EMPRESA'!#REF!</f>
        <v>#REF!</v>
      </c>
      <c r="F200" s="13" t="e">
        <f t="shared" si="14"/>
        <v>#REF!</v>
      </c>
      <c r="G200" s="14" t="e">
        <f t="shared" si="18"/>
        <v>#REF!</v>
      </c>
      <c r="H200" s="10" t="s">
        <v>96</v>
      </c>
      <c r="I200" s="37" t="s">
        <v>1343</v>
      </c>
    </row>
    <row r="201" spans="1:9" ht="21.95" customHeight="1" x14ac:dyDescent="0.25">
      <c r="A201" s="35"/>
      <c r="B201" s="9" t="s">
        <v>1344</v>
      </c>
      <c r="C201" s="10" t="s">
        <v>49</v>
      </c>
      <c r="D201" s="11">
        <f>'PLANILHA EMPRESA'!D351</f>
        <v>34.31</v>
      </c>
      <c r="E201" s="36" t="e">
        <f>'PLANILHA EMPRESA'!#REF!</f>
        <v>#REF!</v>
      </c>
      <c r="F201" s="13" t="e">
        <f t="shared" si="14"/>
        <v>#REF!</v>
      </c>
      <c r="G201" s="14" t="e">
        <f t="shared" si="18"/>
        <v>#REF!</v>
      </c>
      <c r="H201" s="10" t="s">
        <v>96</v>
      </c>
      <c r="I201" s="37" t="s">
        <v>1345</v>
      </c>
    </row>
    <row r="202" spans="1:9" ht="21.95" customHeight="1" x14ac:dyDescent="0.25">
      <c r="A202" s="35"/>
      <c r="B202" s="9" t="s">
        <v>409</v>
      </c>
      <c r="C202" s="10" t="s">
        <v>68</v>
      </c>
      <c r="D202" s="11">
        <f>'PLANILHA EMPRESA'!D77+'PLANILHA EMPRESA'!D984+'PLANILHA EMPRESA'!D1181</f>
        <v>2619.19</v>
      </c>
      <c r="E202" s="36" t="e">
        <f>'PLANILHA EMPRESA'!#REF!</f>
        <v>#REF!</v>
      </c>
      <c r="F202" s="13" t="e">
        <f t="shared" si="14"/>
        <v>#REF!</v>
      </c>
      <c r="G202" s="14" t="e">
        <f t="shared" si="18"/>
        <v>#REF!</v>
      </c>
      <c r="H202" s="10" t="s">
        <v>17</v>
      </c>
      <c r="I202" s="37" t="s">
        <v>504</v>
      </c>
    </row>
    <row r="203" spans="1:9" ht="21.95" customHeight="1" x14ac:dyDescent="0.25">
      <c r="A203" s="35"/>
      <c r="B203" s="9" t="s">
        <v>838</v>
      </c>
      <c r="C203" s="10" t="s">
        <v>93</v>
      </c>
      <c r="D203" s="11">
        <f>'PLANILHA EMPRESA'!D445+'PLANILHA EMPRESA'!D1188</f>
        <v>2</v>
      </c>
      <c r="E203" s="36" t="e">
        <f>'PLANILHA EMPRESA'!#REF!</f>
        <v>#REF!</v>
      </c>
      <c r="F203" s="13" t="e">
        <f t="shared" si="14"/>
        <v>#REF!</v>
      </c>
      <c r="G203" s="14" t="e">
        <f t="shared" si="18"/>
        <v>#REF!</v>
      </c>
      <c r="H203" s="10" t="s">
        <v>96</v>
      </c>
      <c r="I203" s="37" t="s">
        <v>1346</v>
      </c>
    </row>
    <row r="204" spans="1:9" ht="21.95" customHeight="1" x14ac:dyDescent="0.25">
      <c r="A204" s="35"/>
      <c r="B204" s="9" t="s">
        <v>834</v>
      </c>
      <c r="C204" s="10" t="s">
        <v>93</v>
      </c>
      <c r="D204" s="11">
        <f>'PLANILHA EMPRESA'!D443+'PLANILHA EMPRESA'!D1186</f>
        <v>2</v>
      </c>
      <c r="E204" s="36" t="e">
        <f>'PLANILHA EMPRESA'!#REF!</f>
        <v>#REF!</v>
      </c>
      <c r="F204" s="13" t="e">
        <f t="shared" si="14"/>
        <v>#REF!</v>
      </c>
      <c r="G204" s="14" t="e">
        <f t="shared" si="18"/>
        <v>#REF!</v>
      </c>
      <c r="H204" s="10" t="s">
        <v>96</v>
      </c>
      <c r="I204" s="37" t="s">
        <v>1347</v>
      </c>
    </row>
    <row r="205" spans="1:9" ht="21.95" customHeight="1" x14ac:dyDescent="0.25">
      <c r="A205" s="35"/>
      <c r="B205" s="9" t="s">
        <v>165</v>
      </c>
      <c r="C205" s="10" t="s">
        <v>93</v>
      </c>
      <c r="D205" s="11">
        <f>'PLANILHA EMPRESA'!D129+'PLANILHA EMPRESA'!D1038</f>
        <v>3</v>
      </c>
      <c r="E205" s="36" t="e">
        <f>'PLANILHA EMPRESA'!#REF!</f>
        <v>#REF!</v>
      </c>
      <c r="F205" s="13" t="e">
        <f t="shared" ref="F205:F268" si="19">ROUND(E205*$F$9,2)</f>
        <v>#REF!</v>
      </c>
      <c r="G205" s="14" t="e">
        <f t="shared" si="18"/>
        <v>#REF!</v>
      </c>
      <c r="H205" s="10" t="s">
        <v>96</v>
      </c>
      <c r="I205" s="37" t="s">
        <v>1348</v>
      </c>
    </row>
    <row r="206" spans="1:9" ht="21.95" customHeight="1" x14ac:dyDescent="0.25">
      <c r="A206" s="35"/>
      <c r="B206" s="9" t="s">
        <v>1349</v>
      </c>
      <c r="C206" s="10" t="s">
        <v>93</v>
      </c>
      <c r="D206" s="11">
        <f>'PLANILHA EMPRESA'!D858</f>
        <v>6</v>
      </c>
      <c r="E206" s="36" t="e">
        <f>'PLANILHA EMPRESA'!#REF!</f>
        <v>#REF!</v>
      </c>
      <c r="F206" s="13" t="e">
        <f t="shared" si="19"/>
        <v>#REF!</v>
      </c>
      <c r="G206" s="14" t="e">
        <f t="shared" si="18"/>
        <v>#REF!</v>
      </c>
      <c r="H206" s="10" t="s">
        <v>17</v>
      </c>
      <c r="I206" s="37" t="s">
        <v>1350</v>
      </c>
    </row>
    <row r="207" spans="1:9" ht="21.95" customHeight="1" x14ac:dyDescent="0.25">
      <c r="A207" s="35"/>
      <c r="B207" s="9" t="s">
        <v>1351</v>
      </c>
      <c r="C207" s="10" t="s">
        <v>93</v>
      </c>
      <c r="D207" s="11">
        <f>'PLANILHA EMPRESA'!D895</f>
        <v>4</v>
      </c>
      <c r="E207" s="36" t="e">
        <f>'PLANILHA EMPRESA'!#REF!</f>
        <v>#REF!</v>
      </c>
      <c r="F207" s="13" t="e">
        <f t="shared" si="19"/>
        <v>#REF!</v>
      </c>
      <c r="G207" s="14" t="e">
        <f t="shared" si="18"/>
        <v>#REF!</v>
      </c>
      <c r="H207" s="10" t="s">
        <v>17</v>
      </c>
      <c r="I207" s="37" t="s">
        <v>1352</v>
      </c>
    </row>
    <row r="208" spans="1:9" ht="21.95" customHeight="1" x14ac:dyDescent="0.25">
      <c r="A208" s="35"/>
      <c r="B208" s="9" t="s">
        <v>895</v>
      </c>
      <c r="C208" s="10" t="s">
        <v>93</v>
      </c>
      <c r="D208" s="11">
        <f>'PLANILHA EMPRESA'!D482+'PLANILHA EMPRESA'!D574+'PLANILHA EMPRESA'!D665+'PLANILHA EMPRESA'!D772</f>
        <v>20</v>
      </c>
      <c r="E208" s="36" t="e">
        <f>'PLANILHA EMPRESA'!#REF!</f>
        <v>#REF!</v>
      </c>
      <c r="F208" s="13" t="e">
        <f t="shared" si="19"/>
        <v>#REF!</v>
      </c>
      <c r="G208" s="14" t="e">
        <f t="shared" si="18"/>
        <v>#REF!</v>
      </c>
      <c r="H208" s="10" t="s">
        <v>17</v>
      </c>
      <c r="I208" s="37" t="s">
        <v>896</v>
      </c>
    </row>
    <row r="209" spans="1:11" ht="21.95" customHeight="1" x14ac:dyDescent="0.25">
      <c r="A209" s="35"/>
      <c r="B209" s="9" t="s">
        <v>180</v>
      </c>
      <c r="C209" s="10" t="s">
        <v>68</v>
      </c>
      <c r="D209" s="11">
        <f>'PLANILHA EMPRESA'!D136+'PLANILHA EMPRESA'!D1044</f>
        <v>243.35</v>
      </c>
      <c r="E209" s="36" t="e">
        <f>'PLANILHA EMPRESA'!#REF!</f>
        <v>#REF!</v>
      </c>
      <c r="F209" s="13" t="e">
        <f t="shared" si="19"/>
        <v>#REF!</v>
      </c>
      <c r="G209" s="14" t="e">
        <f t="shared" si="18"/>
        <v>#REF!</v>
      </c>
      <c r="H209" s="10" t="s">
        <v>17</v>
      </c>
      <c r="I209" s="37" t="s">
        <v>181</v>
      </c>
    </row>
    <row r="210" spans="1:11" ht="21.95" customHeight="1" x14ac:dyDescent="0.25">
      <c r="A210" s="35"/>
      <c r="B210" s="9" t="s">
        <v>545</v>
      </c>
      <c r="C210" s="10" t="s">
        <v>93</v>
      </c>
      <c r="D210" s="11">
        <f>'PLANILHA EMPRESA'!D130</f>
        <v>2</v>
      </c>
      <c r="E210" s="36" t="e">
        <f>'PLANILHA EMPRESA'!#REF!</f>
        <v>#REF!</v>
      </c>
      <c r="F210" s="13" t="e">
        <f t="shared" si="19"/>
        <v>#REF!</v>
      </c>
      <c r="G210" s="14" t="e">
        <f t="shared" si="18"/>
        <v>#REF!</v>
      </c>
      <c r="H210" s="10" t="s">
        <v>17</v>
      </c>
      <c r="I210" s="37" t="s">
        <v>546</v>
      </c>
    </row>
    <row r="211" spans="1:11" ht="21.95" customHeight="1" x14ac:dyDescent="0.25">
      <c r="A211" s="35"/>
      <c r="B211" s="9" t="s">
        <v>162</v>
      </c>
      <c r="C211" s="10" t="s">
        <v>93</v>
      </c>
      <c r="D211" s="11">
        <f>'PLANILHA EMPRESA'!D1037</f>
        <v>2</v>
      </c>
      <c r="E211" s="36" t="e">
        <f>'PLANILHA EMPRESA'!#REF!</f>
        <v>#REF!</v>
      </c>
      <c r="F211" s="13" t="e">
        <f t="shared" si="19"/>
        <v>#REF!</v>
      </c>
      <c r="G211" s="14" t="e">
        <f t="shared" si="18"/>
        <v>#REF!</v>
      </c>
      <c r="H211" s="10" t="s">
        <v>17</v>
      </c>
      <c r="I211" s="37" t="s">
        <v>163</v>
      </c>
    </row>
    <row r="212" spans="1:11" ht="21.95" customHeight="1" x14ac:dyDescent="0.25">
      <c r="A212" s="35"/>
      <c r="B212" s="9" t="s">
        <v>167</v>
      </c>
      <c r="C212" s="10" t="s">
        <v>93</v>
      </c>
      <c r="D212" s="11">
        <f>'PLANILHA EMPRESA'!D1039</f>
        <v>3</v>
      </c>
      <c r="E212" s="36" t="e">
        <f>'PLANILHA EMPRESA'!#REF!</f>
        <v>#REF!</v>
      </c>
      <c r="F212" s="13" t="e">
        <f t="shared" si="19"/>
        <v>#REF!</v>
      </c>
      <c r="G212" s="14" t="e">
        <f t="shared" si="18"/>
        <v>#REF!</v>
      </c>
      <c r="H212" s="10" t="s">
        <v>17</v>
      </c>
      <c r="I212" s="37" t="s">
        <v>168</v>
      </c>
    </row>
    <row r="213" spans="1:11" ht="21.95" customHeight="1" x14ac:dyDescent="0.25">
      <c r="A213" s="35"/>
      <c r="B213" s="9" t="s">
        <v>1353</v>
      </c>
      <c r="C213" s="10" t="s">
        <v>93</v>
      </c>
      <c r="D213" s="11">
        <f>'PLANILHA EMPRESA'!D1154</f>
        <v>3</v>
      </c>
      <c r="E213" s="36" t="e">
        <f>'PLANILHA EMPRESA'!#REF!</f>
        <v>#REF!</v>
      </c>
      <c r="F213" s="13" t="e">
        <f t="shared" si="19"/>
        <v>#REF!</v>
      </c>
      <c r="G213" s="14" t="e">
        <f t="shared" si="18"/>
        <v>#REF!</v>
      </c>
      <c r="H213" s="10" t="s">
        <v>17</v>
      </c>
      <c r="I213" s="37" t="s">
        <v>1354</v>
      </c>
    </row>
    <row r="214" spans="1:11" ht="21.95" customHeight="1" x14ac:dyDescent="0.25">
      <c r="A214" s="35"/>
      <c r="B214" s="9" t="s">
        <v>732</v>
      </c>
      <c r="C214" s="10" t="s">
        <v>93</v>
      </c>
      <c r="D214" s="11">
        <f>'PLANILHA EMPRESA'!D359</f>
        <v>1</v>
      </c>
      <c r="E214" s="36" t="e">
        <f>'PLANILHA EMPRESA'!#REF!</f>
        <v>#REF!</v>
      </c>
      <c r="F214" s="13" t="e">
        <f t="shared" si="19"/>
        <v>#REF!</v>
      </c>
      <c r="G214" s="14" t="e">
        <f t="shared" si="18"/>
        <v>#REF!</v>
      </c>
      <c r="H214" s="10" t="s">
        <v>96</v>
      </c>
      <c r="I214" s="37" t="s">
        <v>1355</v>
      </c>
    </row>
    <row r="215" spans="1:11" ht="21.95" customHeight="1" x14ac:dyDescent="0.25">
      <c r="A215" s="35"/>
      <c r="B215" s="9" t="s">
        <v>413</v>
      </c>
      <c r="C215" s="10" t="s">
        <v>93</v>
      </c>
      <c r="D215" s="11">
        <f>'PLANILHA EMPRESA'!D79+'PLANILHA EMPRESA'!D322+'PLANILHA EMPRESA'!D365+'PLANILHA EMPRESA'!D440+'PLANILHA EMPRESA'!D981+'PLANILHA EMPRESA'!D1183</f>
        <v>56</v>
      </c>
      <c r="E215" s="36" t="e">
        <f>'PLANILHA EMPRESA'!#REF!</f>
        <v>#REF!</v>
      </c>
      <c r="F215" s="13" t="e">
        <f t="shared" si="19"/>
        <v>#REF!</v>
      </c>
      <c r="G215" s="14" t="e">
        <f t="shared" si="18"/>
        <v>#REF!</v>
      </c>
      <c r="H215" s="10" t="s">
        <v>96</v>
      </c>
      <c r="I215" s="37">
        <v>180103</v>
      </c>
    </row>
    <row r="216" spans="1:11" ht="21.95" customHeight="1" x14ac:dyDescent="0.25">
      <c r="A216" s="35"/>
      <c r="B216" s="9" t="s">
        <v>1356</v>
      </c>
      <c r="C216" s="10" t="s">
        <v>93</v>
      </c>
      <c r="D216" s="11">
        <f>'PLANILHA EMPRESA'!D154+'PLANILHA EMPRESA'!D1058</f>
        <v>14</v>
      </c>
      <c r="E216" s="36" t="e">
        <f>'PLANILHA EMPRESA'!#REF!</f>
        <v>#REF!</v>
      </c>
      <c r="F216" s="13" t="e">
        <f t="shared" si="19"/>
        <v>#REF!</v>
      </c>
      <c r="G216" s="14" t="e">
        <f t="shared" si="18"/>
        <v>#REF!</v>
      </c>
      <c r="H216" s="10" t="s">
        <v>17</v>
      </c>
      <c r="I216" s="37">
        <v>83463</v>
      </c>
    </row>
    <row r="217" spans="1:11" ht="21.95" customHeight="1" x14ac:dyDescent="0.25">
      <c r="A217" s="35"/>
      <c r="B217" s="9" t="s">
        <v>1357</v>
      </c>
      <c r="C217" s="10" t="s">
        <v>93</v>
      </c>
      <c r="D217" s="11">
        <f>'PLANILHA EMPRESA'!D1056</f>
        <v>17</v>
      </c>
      <c r="E217" s="36" t="e">
        <f>'PLANILHA EMPRESA'!#REF!</f>
        <v>#REF!</v>
      </c>
      <c r="F217" s="13" t="e">
        <f t="shared" si="19"/>
        <v>#REF!</v>
      </c>
      <c r="G217" s="14" t="e">
        <f t="shared" si="18"/>
        <v>#REF!</v>
      </c>
      <c r="H217" s="10" t="s">
        <v>17</v>
      </c>
      <c r="I217" s="37">
        <v>84402</v>
      </c>
    </row>
    <row r="218" spans="1:11" ht="21.95" customHeight="1" x14ac:dyDescent="0.25">
      <c r="A218" s="35"/>
      <c r="B218" s="9" t="s">
        <v>1358</v>
      </c>
      <c r="C218" s="10" t="s">
        <v>93</v>
      </c>
      <c r="D218" s="11">
        <f>'PLANILHA EMPRESA'!D169+'PLANILHA EMPRESA'!D1072</f>
        <v>25</v>
      </c>
      <c r="E218" s="36" t="e">
        <f>'PLANILHA EMPRESA'!#REF!</f>
        <v>#REF!</v>
      </c>
      <c r="F218" s="13" t="e">
        <f t="shared" si="19"/>
        <v>#REF!</v>
      </c>
      <c r="G218" s="14" t="e">
        <f t="shared" si="18"/>
        <v>#REF!</v>
      </c>
      <c r="H218" s="10" t="s">
        <v>17</v>
      </c>
      <c r="I218" s="37">
        <v>83370</v>
      </c>
    </row>
    <row r="219" spans="1:11" ht="21.95" customHeight="1" x14ac:dyDescent="0.25">
      <c r="A219" s="35"/>
      <c r="B219" s="9" t="s">
        <v>1359</v>
      </c>
      <c r="C219" s="10" t="s">
        <v>93</v>
      </c>
      <c r="D219" s="11">
        <f>'PLANILHA EMPRESA'!D170</f>
        <v>2</v>
      </c>
      <c r="E219" s="36" t="e">
        <f>'PLANILHA EMPRESA'!#REF!</f>
        <v>#REF!</v>
      </c>
      <c r="F219" s="13" t="e">
        <f t="shared" si="19"/>
        <v>#REF!</v>
      </c>
      <c r="G219" s="14" t="e">
        <f t="shared" si="18"/>
        <v>#REF!</v>
      </c>
      <c r="H219" s="10" t="s">
        <v>17</v>
      </c>
      <c r="I219" s="37">
        <v>83369</v>
      </c>
    </row>
    <row r="220" spans="1:11" ht="21.95" customHeight="1" x14ac:dyDescent="0.25">
      <c r="A220" s="35"/>
      <c r="B220" s="9" t="s">
        <v>1360</v>
      </c>
      <c r="C220" s="10" t="s">
        <v>93</v>
      </c>
      <c r="D220" s="11">
        <f>'PLANILHA EMPRESA'!D240+'PLANILHA EMPRESA'!D1152</f>
        <v>2</v>
      </c>
      <c r="E220" s="36" t="e">
        <f>'PLANILHA EMPRESA'!#REF!</f>
        <v>#REF!</v>
      </c>
      <c r="F220" s="13" t="e">
        <f t="shared" si="19"/>
        <v>#REF!</v>
      </c>
      <c r="G220" s="14" t="e">
        <f t="shared" si="18"/>
        <v>#REF!</v>
      </c>
      <c r="H220" s="10" t="s">
        <v>17</v>
      </c>
      <c r="I220" s="37" t="s">
        <v>1361</v>
      </c>
    </row>
    <row r="221" spans="1:11" ht="21.95" customHeight="1" x14ac:dyDescent="0.25">
      <c r="A221" s="35"/>
      <c r="B221" s="9" t="s">
        <v>51</v>
      </c>
      <c r="C221" s="10" t="s">
        <v>49</v>
      </c>
      <c r="D221" s="11">
        <f>'PLANILHA EMPRESA'!D41+'PLANILHA EMPRESA'!D458+'PLANILHA EMPRESA'!D522+'PLANILHA EMPRESA'!D528+'PLANILHA EMPRESA'!D560+'PLANILHA EMPRESA'!D628+'PLANILHA EMPRESA'!D778+'PLANILHA EMPRESA'!D809+'PLANILHA EMPRESA'!D848+'PLANILHA EMPRESA'!D873+'PLANILHA EMPRESA'!D988</f>
        <v>5672.56</v>
      </c>
      <c r="E221" s="36" t="e">
        <f>'PLANILHA EMPRESA'!#REF!</f>
        <v>#REF!</v>
      </c>
      <c r="F221" s="13" t="e">
        <f t="shared" si="19"/>
        <v>#REF!</v>
      </c>
      <c r="G221" s="14" t="e">
        <f t="shared" si="18"/>
        <v>#REF!</v>
      </c>
      <c r="H221" s="10" t="s">
        <v>17</v>
      </c>
      <c r="I221" s="37">
        <v>5719</v>
      </c>
    </row>
    <row r="222" spans="1:11" ht="21.95" customHeight="1" x14ac:dyDescent="0.25">
      <c r="A222" s="35"/>
      <c r="B222" s="9" t="s">
        <v>520</v>
      </c>
      <c r="C222" s="10" t="s">
        <v>49</v>
      </c>
      <c r="D222" s="11">
        <f>'PLANILHA EMPRESA'!D35+'PLANILHA EMPRESA'!D93+'PLANILHA EMPRESA'!D327</f>
        <v>673.57</v>
      </c>
      <c r="E222" s="36" t="e">
        <f>'PLANILHA EMPRESA'!#REF!</f>
        <v>#REF!</v>
      </c>
      <c r="F222" s="13" t="e">
        <f t="shared" si="19"/>
        <v>#REF!</v>
      </c>
      <c r="G222" s="14" t="e">
        <f t="shared" si="18"/>
        <v>#REF!</v>
      </c>
      <c r="H222" s="10" t="s">
        <v>17</v>
      </c>
      <c r="I222" s="37" t="s">
        <v>430</v>
      </c>
    </row>
    <row r="223" spans="1:11" ht="21.95" customHeight="1" x14ac:dyDescent="0.25">
      <c r="A223" s="35"/>
      <c r="B223" s="9" t="s">
        <v>105</v>
      </c>
      <c r="C223" s="10" t="s">
        <v>49</v>
      </c>
      <c r="D223" s="11">
        <f>'PLANILHA EMPRESA'!D105+'PLANILHA EMPRESA'!D1013</f>
        <v>168.63</v>
      </c>
      <c r="E223" s="36" t="e">
        <f>'PLANILHA EMPRESA'!#REF!</f>
        <v>#REF!</v>
      </c>
      <c r="F223" s="13" t="e">
        <f t="shared" si="19"/>
        <v>#REF!</v>
      </c>
      <c r="G223" s="14" t="e">
        <f t="shared" si="18"/>
        <v>#REF!</v>
      </c>
      <c r="H223" s="10" t="s">
        <v>17</v>
      </c>
      <c r="I223" s="37" t="s">
        <v>106</v>
      </c>
    </row>
    <row r="224" spans="1:11" ht="21.95" customHeight="1" x14ac:dyDescent="0.25">
      <c r="A224" s="35"/>
      <c r="B224" s="41" t="s">
        <v>1209</v>
      </c>
      <c r="C224" s="46" t="s">
        <v>49</v>
      </c>
      <c r="D224" s="69">
        <f>'PLANILHA EMPRESA'!D754+'PLANILHA EMPRESA'!D261+'PLANILHA EMPRESA'!D279+'PLANILHA EMPRESA'!D299+'PLANILHA EMPRESA'!D342+'PLANILHA EMPRESA'!D370+'PLANILHA EMPRESA'!D588+'PLANILHA EMPRESA'!D650+'PLANILHA EMPRESA'!D908+'PLANILHA EMPRESA'!D929+'PLANILHA EMPRESA'!D971</f>
        <v>2125.0100000000002</v>
      </c>
      <c r="E224" s="36" t="e">
        <f>'PLANILHA EMPRESA'!#REF!</f>
        <v>#REF!</v>
      </c>
      <c r="F224" s="70" t="e">
        <f t="shared" si="19"/>
        <v>#REF!</v>
      </c>
      <c r="G224" s="71" t="e">
        <f t="shared" si="18"/>
        <v>#REF!</v>
      </c>
      <c r="H224" s="46" t="s">
        <v>17</v>
      </c>
      <c r="I224" s="72">
        <v>79488</v>
      </c>
      <c r="J224" s="66"/>
      <c r="K224" s="68"/>
    </row>
    <row r="225" spans="1:11" ht="21.95" customHeight="1" x14ac:dyDescent="0.25">
      <c r="A225" s="35"/>
      <c r="B225" s="9" t="s">
        <v>295</v>
      </c>
      <c r="C225" s="10" t="s">
        <v>68</v>
      </c>
      <c r="D225" s="11">
        <f>'PLANILHA EMPRESA'!D202+'PLANILHA EMPRESA'!D315+'PLANILHA EMPRESA'!D348+'PLANILHA EMPRESA'!D386+'PLANILHA EMPRESA'!D924+'PLANILHA EMPRESA'!D945+'PLANILHA EMPRESA'!D977+'PLANILHA EMPRESA'!D1115</f>
        <v>2206.64</v>
      </c>
      <c r="E225" s="36" t="e">
        <f>'PLANILHA EMPRESA'!#REF!</f>
        <v>#REF!</v>
      </c>
      <c r="F225" s="13" t="e">
        <f t="shared" si="19"/>
        <v>#REF!</v>
      </c>
      <c r="G225" s="14" t="e">
        <f>ROUND(D225*F225,2)</f>
        <v>#REF!</v>
      </c>
      <c r="H225" s="10" t="s">
        <v>17</v>
      </c>
      <c r="I225" s="37" t="s">
        <v>296</v>
      </c>
    </row>
    <row r="226" spans="1:11" ht="21.95" customHeight="1" x14ac:dyDescent="0.25">
      <c r="A226" s="35"/>
      <c r="B226" s="9" t="s">
        <v>248</v>
      </c>
      <c r="C226" s="10" t="s">
        <v>93</v>
      </c>
      <c r="D226" s="11">
        <f>'PLANILHA EMPRESA'!D188+'PLANILHA EMPRESA'!D1092</f>
        <v>7</v>
      </c>
      <c r="E226" s="36" t="e">
        <f>'PLANILHA EMPRESA'!#REF!</f>
        <v>#REF!</v>
      </c>
      <c r="F226" s="13" t="e">
        <f t="shared" si="19"/>
        <v>#REF!</v>
      </c>
      <c r="G226" s="14" t="e">
        <f t="shared" ref="G226:G238" si="20">ROUND(D226*F226,2)</f>
        <v>#REF!</v>
      </c>
      <c r="H226" s="10" t="s">
        <v>17</v>
      </c>
      <c r="I226" s="37" t="s">
        <v>490</v>
      </c>
    </row>
    <row r="227" spans="1:11" ht="21.95" customHeight="1" x14ac:dyDescent="0.25">
      <c r="A227" s="35"/>
      <c r="B227" s="9" t="s">
        <v>1362</v>
      </c>
      <c r="C227" s="10" t="s">
        <v>93</v>
      </c>
      <c r="D227" s="11">
        <f>'PLANILHA EMPRESA'!D186+'PLANILHA EMPRESA'!D1090</f>
        <v>21</v>
      </c>
      <c r="E227" s="36" t="e">
        <f>'PLANILHA EMPRESA'!#REF!</f>
        <v>#REF!</v>
      </c>
      <c r="F227" s="13" t="e">
        <f t="shared" si="19"/>
        <v>#REF!</v>
      </c>
      <c r="G227" s="14" t="e">
        <f t="shared" si="20"/>
        <v>#REF!</v>
      </c>
      <c r="H227" s="10" t="s">
        <v>17</v>
      </c>
      <c r="I227" s="37">
        <v>73663</v>
      </c>
    </row>
    <row r="228" spans="1:11" ht="21.95" customHeight="1" x14ac:dyDescent="0.25">
      <c r="A228" s="35"/>
      <c r="B228" s="9" t="s">
        <v>1363</v>
      </c>
      <c r="C228" s="10" t="s">
        <v>93</v>
      </c>
      <c r="D228" s="11">
        <f>'PLANILHA EMPRESA'!D189+'PLANILHA EMPRESA'!D1094</f>
        <v>7</v>
      </c>
      <c r="E228" s="36" t="e">
        <f>'PLANILHA EMPRESA'!#REF!</f>
        <v>#REF!</v>
      </c>
      <c r="F228" s="13" t="e">
        <f t="shared" si="19"/>
        <v>#REF!</v>
      </c>
      <c r="G228" s="14" t="e">
        <f t="shared" si="20"/>
        <v>#REF!</v>
      </c>
      <c r="H228" s="10" t="s">
        <v>17</v>
      </c>
      <c r="I228" s="37" t="s">
        <v>1364</v>
      </c>
    </row>
    <row r="229" spans="1:11" ht="21.95" customHeight="1" x14ac:dyDescent="0.25">
      <c r="A229" s="35"/>
      <c r="B229" s="9" t="s">
        <v>1365</v>
      </c>
      <c r="C229" s="10" t="s">
        <v>93</v>
      </c>
      <c r="D229" s="11">
        <f>'PLANILHA EMPRESA'!D1093</f>
        <v>2</v>
      </c>
      <c r="E229" s="36" t="e">
        <f>'PLANILHA EMPRESA'!#REF!</f>
        <v>#REF!</v>
      </c>
      <c r="F229" s="13" t="e">
        <f t="shared" si="19"/>
        <v>#REF!</v>
      </c>
      <c r="G229" s="14" t="e">
        <f t="shared" si="20"/>
        <v>#REF!</v>
      </c>
      <c r="H229" s="10" t="s">
        <v>17</v>
      </c>
      <c r="I229" s="37" t="s">
        <v>1366</v>
      </c>
    </row>
    <row r="230" spans="1:11" ht="21.95" customHeight="1" x14ac:dyDescent="0.25">
      <c r="A230" s="35"/>
      <c r="B230" s="9" t="s">
        <v>1367</v>
      </c>
      <c r="C230" s="10" t="s">
        <v>93</v>
      </c>
      <c r="D230" s="11">
        <f>'PLANILHA EMPRESA'!D187+'PLANILHA EMPRESA'!D1091</f>
        <v>3</v>
      </c>
      <c r="E230" s="36" t="e">
        <f>'PLANILHA EMPRESA'!#REF!</f>
        <v>#REF!</v>
      </c>
      <c r="F230" s="13" t="e">
        <f t="shared" si="19"/>
        <v>#REF!</v>
      </c>
      <c r="G230" s="14" t="e">
        <f t="shared" si="20"/>
        <v>#REF!</v>
      </c>
      <c r="H230" s="10" t="s">
        <v>17</v>
      </c>
      <c r="I230" s="37" t="s">
        <v>1368</v>
      </c>
    </row>
    <row r="231" spans="1:11" ht="21.95" customHeight="1" x14ac:dyDescent="0.25">
      <c r="A231" s="35"/>
      <c r="B231" s="9" t="s">
        <v>1369</v>
      </c>
      <c r="C231" s="10" t="s">
        <v>93</v>
      </c>
      <c r="D231" s="11">
        <f>'PLANILHA EMPRESA'!D185+'PLANILHA EMPRESA'!D1089</f>
        <v>6</v>
      </c>
      <c r="E231" s="36" t="e">
        <f>'PLANILHA EMPRESA'!#REF!</f>
        <v>#REF!</v>
      </c>
      <c r="F231" s="13" t="e">
        <f t="shared" si="19"/>
        <v>#REF!</v>
      </c>
      <c r="G231" s="14" t="e">
        <f t="shared" si="20"/>
        <v>#REF!</v>
      </c>
      <c r="H231" s="10" t="s">
        <v>17</v>
      </c>
      <c r="I231" s="37" t="s">
        <v>1370</v>
      </c>
    </row>
    <row r="232" spans="1:11" ht="21.95" customHeight="1" x14ac:dyDescent="0.25">
      <c r="A232" s="35"/>
      <c r="B232" s="9" t="s">
        <v>109</v>
      </c>
      <c r="C232" s="10" t="s">
        <v>68</v>
      </c>
      <c r="D232" s="11">
        <f>'PLANILHA EMPRESA'!D107+'PLANILHA EMPRESA'!D265+'PLANILHA EMPRESA'!D283+'PLANILHA EMPRESA'!D303+'PLANILHA EMPRESA'!D337+'PLANILHA EMPRESA'!D374+'PLANILHA EMPRESA'!D592+'PLANILHA EMPRESA'!D912+'PLANILHA EMPRESA'!D933+'PLANILHA EMPRESA'!D966+'PLANILHA EMPRESA'!D1015</f>
        <v>1392.29</v>
      </c>
      <c r="E232" s="36" t="e">
        <f>'PLANILHA EMPRESA'!#REF!</f>
        <v>#REF!</v>
      </c>
      <c r="F232" s="13" t="e">
        <f t="shared" si="19"/>
        <v>#REF!</v>
      </c>
      <c r="G232" s="14" t="e">
        <f t="shared" si="20"/>
        <v>#REF!</v>
      </c>
      <c r="H232" s="10" t="s">
        <v>17</v>
      </c>
      <c r="I232" s="37" t="s">
        <v>529</v>
      </c>
    </row>
    <row r="233" spans="1:11" ht="21.95" customHeight="1" x14ac:dyDescent="0.25">
      <c r="A233" s="35"/>
      <c r="B233" s="9" t="s">
        <v>312</v>
      </c>
      <c r="C233" s="10" t="s">
        <v>84</v>
      </c>
      <c r="D233" s="11">
        <f>'PLANILHA EMPRESA'!D1122</f>
        <v>67.25</v>
      </c>
      <c r="E233" s="36" t="e">
        <f>'PLANILHA EMPRESA'!#REF!</f>
        <v>#REF!</v>
      </c>
      <c r="F233" s="13" t="e">
        <f t="shared" si="19"/>
        <v>#REF!</v>
      </c>
      <c r="G233" s="14" t="e">
        <f t="shared" si="20"/>
        <v>#REF!</v>
      </c>
      <c r="H233" s="10" t="s">
        <v>17</v>
      </c>
      <c r="I233" s="37" t="s">
        <v>313</v>
      </c>
    </row>
    <row r="234" spans="1:11" ht="21.95" customHeight="1" x14ac:dyDescent="0.25">
      <c r="A234" s="35"/>
      <c r="B234" s="9" t="s">
        <v>599</v>
      </c>
      <c r="C234" s="10" t="s">
        <v>84</v>
      </c>
      <c r="D234" s="11">
        <f>'PLANILHA EMPRESA'!D210</f>
        <v>143.52999999999997</v>
      </c>
      <c r="E234" s="36" t="e">
        <f>'PLANILHA EMPRESA'!#REF!</f>
        <v>#REF!</v>
      </c>
      <c r="F234" s="13" t="e">
        <f t="shared" si="19"/>
        <v>#REF!</v>
      </c>
      <c r="G234" s="14" t="e">
        <f t="shared" si="20"/>
        <v>#REF!</v>
      </c>
      <c r="H234" s="10" t="s">
        <v>17</v>
      </c>
      <c r="I234" s="37" t="s">
        <v>600</v>
      </c>
    </row>
    <row r="235" spans="1:11" ht="21.95" customHeight="1" x14ac:dyDescent="0.25">
      <c r="A235" s="35"/>
      <c r="B235" s="9" t="s">
        <v>155</v>
      </c>
      <c r="C235" s="10" t="s">
        <v>84</v>
      </c>
      <c r="D235" s="11">
        <f>'PLANILHA EMPRESA'!D126+'PLANILHA EMPRESA'!D1034</f>
        <v>303.10000000000002</v>
      </c>
      <c r="E235" s="36" t="e">
        <f>'PLANILHA EMPRESA'!#REF!</f>
        <v>#REF!</v>
      </c>
      <c r="F235" s="13" t="e">
        <f t="shared" si="19"/>
        <v>#REF!</v>
      </c>
      <c r="G235" s="14" t="e">
        <f t="shared" si="20"/>
        <v>#REF!</v>
      </c>
      <c r="H235" s="10" t="s">
        <v>17</v>
      </c>
      <c r="I235" s="37" t="s">
        <v>156</v>
      </c>
    </row>
    <row r="236" spans="1:11" ht="21.95" customHeight="1" x14ac:dyDescent="0.25">
      <c r="A236" s="35"/>
      <c r="B236" s="9" t="s">
        <v>462</v>
      </c>
      <c r="C236" s="10" t="s">
        <v>84</v>
      </c>
      <c r="D236" s="11">
        <f>'PLANILHA EMPRESA'!D54+'PLANILHA EMPRESA'!D553+'PLANILHA EMPRESA'!D566+'PLANILHA EMPRESA'!D655+'PLANILHA EMPRESA'!D780+'PLANILHA EMPRESA'!D1141</f>
        <v>329.6</v>
      </c>
      <c r="E236" s="36" t="e">
        <f>'PLANILHA EMPRESA'!#REF!</f>
        <v>#REF!</v>
      </c>
      <c r="F236" s="13" t="e">
        <f t="shared" si="19"/>
        <v>#REF!</v>
      </c>
      <c r="G236" s="14" t="e">
        <f t="shared" si="20"/>
        <v>#REF!</v>
      </c>
      <c r="H236" s="10" t="s">
        <v>17</v>
      </c>
      <c r="I236" s="37" t="s">
        <v>356</v>
      </c>
    </row>
    <row r="237" spans="1:11" ht="21.95" customHeight="1" x14ac:dyDescent="0.25">
      <c r="A237" s="35"/>
      <c r="B237" s="9" t="s">
        <v>1371</v>
      </c>
      <c r="C237" s="10" t="s">
        <v>93</v>
      </c>
      <c r="D237" s="11">
        <f>'PLANILHA EMPRESA'!D165+'PLANILHA EMPRESA'!D1068</f>
        <v>5</v>
      </c>
      <c r="E237" s="36" t="e">
        <f>'PLANILHA EMPRESA'!#REF!</f>
        <v>#REF!</v>
      </c>
      <c r="F237" s="13" t="e">
        <f t="shared" si="19"/>
        <v>#REF!</v>
      </c>
      <c r="G237" s="14" t="e">
        <f t="shared" si="20"/>
        <v>#REF!</v>
      </c>
      <c r="H237" s="10" t="s">
        <v>94</v>
      </c>
      <c r="I237" s="37" t="s">
        <v>1372</v>
      </c>
    </row>
    <row r="238" spans="1:11" ht="21.95" customHeight="1" x14ac:dyDescent="0.25">
      <c r="A238" s="35"/>
      <c r="B238" s="41" t="s">
        <v>57</v>
      </c>
      <c r="C238" s="46" t="s">
        <v>58</v>
      </c>
      <c r="D238" s="69">
        <f>'PLANILHA EMPRESA'!D32+'PLANILHA EMPRESA'!D38+'PLANILHA EMPRESA'!D44+'PLANILHA EMPRESA'!D61+'PLANILHA EMPRESA'!D89+'PLANILHA EMPRESA'!D96+'PLANILHA EMPRESA'!D106+'PLANILHA EMPRESA'!D263+'PLANILHA EMPRESA'!D281+'PLANILHA EMPRESA'!D301+'PLANILHA EMPRESA'!D330+'PLANILHA EMPRESA'!D344+'PLANILHA EMPRESA'!D372+'PLANILHA EMPRESA'!D393+'PLANILHA EMPRESA'!D399+'PLANILHA EMPRESA'!D415+'PLANILHA EMPRESA'!D454+'PLANILHA EMPRESA'!D461+'PLANILHA EMPRESA'!D498+'PLANILHA EMPRESA'!D507+'PLANILHA EMPRESA'!D514+'PLANILHA EMPRESA'!D519+'PLANILHA EMPRESA'!D525+'PLANILHA EMPRESA'!D531+'PLANILHA EMPRESA'!D546+'PLANILHA EMPRESA'!D563+'PLANILHA EMPRESA'!D591+'PLANILHA EMPRESA'!D613+'PLANILHA EMPRESA'!D620+'PLANILHA EMPRESA'!D625+'PLANILHA EMPRESA'!D631+'PLANILHA EMPRESA'!D640+'PLANILHA EMPRESA'!D678+'PLANILHA EMPRESA'!D696+'PLANILHA EMPRESA'!D703+'PLANILHA EMPRESA'!D717+'PLANILHA EMPRESA'!D726+'PLANILHA EMPRESA'!D737+'PLANILHA EMPRESA'!D746+'PLANILHA EMPRESA'!D757+'PLANILHA EMPRESA'!D793+'PLANILHA EMPRESA'!D801+'PLANILHA EMPRESA'!D806+'PLANILHA EMPRESA'!D812+'PLANILHA EMPRESA'!D823+'PLANILHA EMPRESA'!D830+'PLANILHA EMPRESA'!D837+'PLANILHA EMPRESA'!D850+'PLANILHA EMPRESA'!D875+'PLANILHA EMPRESA'!D910+'PLANILHA EMPRESA'!D931+'PLANILHA EMPRESA'!D973+'PLANILHA EMPRESA'!D991+'PLANILHA EMPRESA'!D998+'PLANILHA EMPRESA'!D1005+'PLANILHA EMPRESA'!D1014</f>
        <v>45273.290000000008</v>
      </c>
      <c r="E238" s="36" t="e">
        <f>'PLANILHA EMPRESA'!#REF!</f>
        <v>#REF!</v>
      </c>
      <c r="F238" s="70" t="e">
        <f t="shared" si="19"/>
        <v>#REF!</v>
      </c>
      <c r="G238" s="71" t="e">
        <f t="shared" si="20"/>
        <v>#REF!</v>
      </c>
      <c r="H238" s="46"/>
      <c r="I238" s="72" t="s">
        <v>59</v>
      </c>
      <c r="J238" s="66"/>
      <c r="K238" s="68"/>
    </row>
    <row r="239" spans="1:11" ht="21.95" customHeight="1" x14ac:dyDescent="0.25">
      <c r="A239" s="35"/>
      <c r="B239" s="9" t="s">
        <v>1373</v>
      </c>
      <c r="C239" s="10" t="s">
        <v>93</v>
      </c>
      <c r="D239" s="11">
        <f>'PLANILHA EMPRESA'!D181+'PLANILHA EMPRESA'!D1084</f>
        <v>28</v>
      </c>
      <c r="E239" s="36" t="e">
        <f>'PLANILHA EMPRESA'!#REF!</f>
        <v>#REF!</v>
      </c>
      <c r="F239" s="13" t="e">
        <f t="shared" si="19"/>
        <v>#REF!</v>
      </c>
      <c r="G239" s="14" t="e">
        <f t="shared" ref="G239:G285" si="21">ROUND(D239*F239,2)</f>
        <v>#REF!</v>
      </c>
      <c r="H239" s="10" t="s">
        <v>17</v>
      </c>
      <c r="I239" s="37">
        <v>86883</v>
      </c>
    </row>
    <row r="240" spans="1:11" ht="21.95" customHeight="1" x14ac:dyDescent="0.25">
      <c r="A240" s="35"/>
      <c r="B240" s="9" t="s">
        <v>315</v>
      </c>
      <c r="C240" s="10" t="s">
        <v>84</v>
      </c>
      <c r="D240" s="11">
        <f>'PLANILHA EMPRESA'!D211+'PLANILHA EMPRESA'!D1123</f>
        <v>7.9600000000000009</v>
      </c>
      <c r="E240" s="36" t="e">
        <f>'PLANILHA EMPRESA'!#REF!</f>
        <v>#REF!</v>
      </c>
      <c r="F240" s="13" t="e">
        <f t="shared" si="19"/>
        <v>#REF!</v>
      </c>
      <c r="G240" s="14" t="e">
        <f t="shared" si="21"/>
        <v>#REF!</v>
      </c>
      <c r="H240" s="10" t="s">
        <v>17</v>
      </c>
      <c r="I240" s="37" t="s">
        <v>316</v>
      </c>
    </row>
    <row r="241" spans="1:11" ht="21.95" customHeight="1" x14ac:dyDescent="0.25">
      <c r="A241" s="35"/>
      <c r="B241" s="9" t="s">
        <v>730</v>
      </c>
      <c r="C241" s="10" t="s">
        <v>93</v>
      </c>
      <c r="D241" s="11">
        <f>'PLANILHA EMPRESA'!D358</f>
        <v>2</v>
      </c>
      <c r="E241" s="36" t="e">
        <f>'PLANILHA EMPRESA'!#REF!</f>
        <v>#REF!</v>
      </c>
      <c r="F241" s="13" t="e">
        <f t="shared" si="19"/>
        <v>#REF!</v>
      </c>
      <c r="G241" s="14" t="e">
        <f t="shared" si="21"/>
        <v>#REF!</v>
      </c>
      <c r="H241" s="10" t="s">
        <v>96</v>
      </c>
      <c r="I241" s="37" t="s">
        <v>1374</v>
      </c>
    </row>
    <row r="242" spans="1:11" ht="21.95" customHeight="1" x14ac:dyDescent="0.25">
      <c r="A242" s="35"/>
      <c r="B242" s="9" t="s">
        <v>988</v>
      </c>
      <c r="C242" s="10" t="s">
        <v>93</v>
      </c>
      <c r="D242" s="11">
        <f>'PLANILHA EMPRESA'!D486+'PLANILHA EMPRESA'!D577+'PLANILHA EMPRESA'!D668+'PLANILHA EMPRESA'!D774+'PLANILHA EMPRESA'!D860+'PLANILHA EMPRESA'!D891</f>
        <v>30</v>
      </c>
      <c r="E242" s="36" t="e">
        <f>'PLANILHA EMPRESA'!#REF!</f>
        <v>#REF!</v>
      </c>
      <c r="F242" s="13" t="e">
        <f t="shared" si="19"/>
        <v>#REF!</v>
      </c>
      <c r="G242" s="14" t="e">
        <f t="shared" si="21"/>
        <v>#REF!</v>
      </c>
      <c r="H242" s="10" t="s">
        <v>17</v>
      </c>
      <c r="I242" s="37">
        <v>11301</v>
      </c>
    </row>
    <row r="243" spans="1:11" ht="21.95" customHeight="1" x14ac:dyDescent="0.25">
      <c r="A243" s="35"/>
      <c r="B243" s="9" t="s">
        <v>1375</v>
      </c>
      <c r="C243" s="10" t="s">
        <v>93</v>
      </c>
      <c r="D243" s="11">
        <f>'PLANILHA EMPRESA'!D242+'PLANILHA EMPRESA'!D1157</f>
        <v>13</v>
      </c>
      <c r="E243" s="36" t="e">
        <f>'PLANILHA EMPRESA'!#REF!</f>
        <v>#REF!</v>
      </c>
      <c r="F243" s="13" t="e">
        <f t="shared" si="19"/>
        <v>#REF!</v>
      </c>
      <c r="G243" s="14" t="e">
        <f t="shared" si="21"/>
        <v>#REF!</v>
      </c>
      <c r="H243" s="10" t="s">
        <v>17</v>
      </c>
      <c r="I243" s="37">
        <v>84798</v>
      </c>
    </row>
    <row r="244" spans="1:11" ht="21.95" customHeight="1" x14ac:dyDescent="0.25">
      <c r="A244" s="35"/>
      <c r="B244" s="9" t="s">
        <v>173</v>
      </c>
      <c r="C244" s="10" t="s">
        <v>93</v>
      </c>
      <c r="D244" s="11">
        <f>'PLANILHA EMPRESA'!D1041</f>
        <v>3</v>
      </c>
      <c r="E244" s="36" t="e">
        <f>'PLANILHA EMPRESA'!#REF!</f>
        <v>#REF!</v>
      </c>
      <c r="F244" s="13" t="e">
        <f t="shared" si="19"/>
        <v>#REF!</v>
      </c>
      <c r="G244" s="14" t="e">
        <f t="shared" si="21"/>
        <v>#REF!</v>
      </c>
      <c r="H244" s="10" t="s">
        <v>17</v>
      </c>
      <c r="I244" s="37" t="s">
        <v>174</v>
      </c>
    </row>
    <row r="245" spans="1:11" ht="21.95" customHeight="1" x14ac:dyDescent="0.25">
      <c r="A245" s="35"/>
      <c r="B245" s="9" t="s">
        <v>1376</v>
      </c>
      <c r="C245" s="10" t="s">
        <v>93</v>
      </c>
      <c r="D245" s="11">
        <f>'PLANILHA EMPRESA'!D98+'PLANILHA EMPRESA'!D429+'PLANILHA EMPRESA'!D1007</f>
        <v>3</v>
      </c>
      <c r="E245" s="36" t="e">
        <f>'PLANILHA EMPRESA'!#REF!</f>
        <v>#REF!</v>
      </c>
      <c r="F245" s="13" t="e">
        <f t="shared" si="19"/>
        <v>#REF!</v>
      </c>
      <c r="G245" s="14" t="e">
        <f t="shared" si="21"/>
        <v>#REF!</v>
      </c>
      <c r="H245" s="10" t="s">
        <v>94</v>
      </c>
      <c r="I245" s="37" t="s">
        <v>1377</v>
      </c>
    </row>
    <row r="246" spans="1:11" ht="21.95" customHeight="1" x14ac:dyDescent="0.25">
      <c r="A246" s="35"/>
      <c r="B246" s="9" t="s">
        <v>1378</v>
      </c>
      <c r="C246" s="10" t="s">
        <v>68</v>
      </c>
      <c r="D246" s="11">
        <f>'PLANILHA EMPRESA'!D356</f>
        <v>171.55</v>
      </c>
      <c r="E246" s="36" t="e">
        <f>'PLANILHA EMPRESA'!#REF!</f>
        <v>#REF!</v>
      </c>
      <c r="F246" s="13" t="e">
        <f t="shared" si="19"/>
        <v>#REF!</v>
      </c>
      <c r="G246" s="14" t="e">
        <f t="shared" si="21"/>
        <v>#REF!</v>
      </c>
      <c r="H246" s="10" t="s">
        <v>96</v>
      </c>
      <c r="I246" s="37" t="s">
        <v>1379</v>
      </c>
    </row>
    <row r="247" spans="1:11" ht="21.95" customHeight="1" x14ac:dyDescent="0.25">
      <c r="A247" s="35"/>
      <c r="B247" s="9" t="s">
        <v>1380</v>
      </c>
      <c r="C247" s="10" t="s">
        <v>93</v>
      </c>
      <c r="D247" s="11">
        <f>'PLANILHA EMPRESA'!D173+'PLANILHA EMPRESA'!D1075</f>
        <v>24</v>
      </c>
      <c r="E247" s="36" t="e">
        <f>'PLANILHA EMPRESA'!#REF!</f>
        <v>#REF!</v>
      </c>
      <c r="F247" s="13" t="e">
        <f t="shared" si="19"/>
        <v>#REF!</v>
      </c>
      <c r="G247" s="14" t="e">
        <f t="shared" si="21"/>
        <v>#REF!</v>
      </c>
      <c r="H247" s="10" t="s">
        <v>17</v>
      </c>
      <c r="I247" s="37">
        <v>72315</v>
      </c>
    </row>
    <row r="248" spans="1:11" ht="21.95" customHeight="1" x14ac:dyDescent="0.25">
      <c r="A248" s="35"/>
      <c r="B248" s="9" t="s">
        <v>808</v>
      </c>
      <c r="C248" s="10" t="s">
        <v>84</v>
      </c>
      <c r="D248" s="11">
        <f>'PLANILHA EMPRESA'!D423</f>
        <v>588</v>
      </c>
      <c r="E248" s="36" t="e">
        <f>'PLANILHA EMPRESA'!#REF!</f>
        <v>#REF!</v>
      </c>
      <c r="F248" s="13" t="e">
        <f t="shared" si="19"/>
        <v>#REF!</v>
      </c>
      <c r="G248" s="14" t="e">
        <f t="shared" si="21"/>
        <v>#REF!</v>
      </c>
      <c r="H248" s="10" t="s">
        <v>17</v>
      </c>
      <c r="I248" s="37" t="s">
        <v>809</v>
      </c>
    </row>
    <row r="249" spans="1:11" ht="21.95" customHeight="1" x14ac:dyDescent="0.25">
      <c r="A249" s="35"/>
      <c r="B249" s="9" t="s">
        <v>1381</v>
      </c>
      <c r="C249" s="10" t="s">
        <v>93</v>
      </c>
      <c r="D249" s="11">
        <f>'PLANILHA EMPRESA'!D164+'PLANILHA EMPRESA'!D1067</f>
        <v>75</v>
      </c>
      <c r="E249" s="36" t="e">
        <f>'PLANILHA EMPRESA'!#REF!</f>
        <v>#REF!</v>
      </c>
      <c r="F249" s="13" t="e">
        <f t="shared" si="19"/>
        <v>#REF!</v>
      </c>
      <c r="G249" s="14" t="e">
        <f t="shared" si="21"/>
        <v>#REF!</v>
      </c>
      <c r="H249" s="10" t="s">
        <v>17</v>
      </c>
      <c r="I249" s="37">
        <v>83540</v>
      </c>
    </row>
    <row r="250" spans="1:11" ht="21.95" customHeight="1" x14ac:dyDescent="0.25">
      <c r="A250" s="35"/>
      <c r="B250" s="9" t="s">
        <v>39</v>
      </c>
      <c r="C250" s="10" t="s">
        <v>24</v>
      </c>
      <c r="D250" s="11">
        <f>'PLANILHA EMPRESA'!D25</f>
        <v>1440</v>
      </c>
      <c r="E250" s="36" t="e">
        <f>'PLANILHA EMPRESA'!#REF!</f>
        <v>#REF!</v>
      </c>
      <c r="F250" s="13" t="e">
        <f t="shared" si="19"/>
        <v>#REF!</v>
      </c>
      <c r="G250" s="14" t="e">
        <f t="shared" si="21"/>
        <v>#REF!</v>
      </c>
      <c r="H250" s="10" t="s">
        <v>17</v>
      </c>
      <c r="I250" s="37">
        <v>7592</v>
      </c>
    </row>
    <row r="251" spans="1:11" ht="21.95" customHeight="1" x14ac:dyDescent="0.25">
      <c r="A251" s="35"/>
      <c r="B251" s="9" t="s">
        <v>266</v>
      </c>
      <c r="C251" s="10" t="s">
        <v>93</v>
      </c>
      <c r="D251" s="11">
        <f>'PLANILHA EMPRESA'!D192+'PLANILHA EMPRESA'!D1103</f>
        <v>7</v>
      </c>
      <c r="E251" s="36" t="e">
        <f>'PLANILHA EMPRESA'!#REF!</f>
        <v>#REF!</v>
      </c>
      <c r="F251" s="13" t="e">
        <f t="shared" si="19"/>
        <v>#REF!</v>
      </c>
      <c r="G251" s="14" t="e">
        <f t="shared" si="21"/>
        <v>#REF!</v>
      </c>
      <c r="H251" s="10" t="s">
        <v>17</v>
      </c>
      <c r="I251" s="37" t="s">
        <v>267</v>
      </c>
    </row>
    <row r="252" spans="1:11" ht="21.95" customHeight="1" x14ac:dyDescent="0.25">
      <c r="A252" s="35"/>
      <c r="B252" s="41" t="s">
        <v>54</v>
      </c>
      <c r="C252" s="46" t="s">
        <v>55</v>
      </c>
      <c r="D252" s="69">
        <f>'PLANILHA EMPRESA'!D31+'PLANILHA EMPRESA'!D37+'PLANILHA EMPRESA'!D43+'PLANILHA EMPRESA'!D60+'PLANILHA EMPRESA'!D88+'PLANILHA EMPRESA'!D95+'PLANILHA EMPRESA'!D104+'PLANILHA EMPRESA'!D264+'PLANILHA EMPRESA'!D282+'PLANILHA EMPRESA'!D302+'PLANILHA EMPRESA'!D329+'PLANILHA EMPRESA'!D345+'PLANILHA EMPRESA'!D373+'PLANILHA EMPRESA'!D392+'PLANILHA EMPRESA'!D398+'PLANILHA EMPRESA'!D414+'PLANILHA EMPRESA'!D453+'PLANILHA EMPRESA'!D462+'PLANILHA EMPRESA'!D506+'PLANILHA EMPRESA'!D513+'PLANILHA EMPRESA'!D518+'PLANILHA EMPRESA'!D524+'PLANILHA EMPRESA'!D530+'PLANILHA EMPRESA'!D545+'PLANILHA EMPRESA'!D564+'PLANILHA EMPRESA'!D590+'PLANILHA EMPRESA'!D612+'PLANILHA EMPRESA'!D619+'PLANILHA EMPRESA'!D624+'PLANILHA EMPRESA'!D630+'PLANILHA EMPRESA'!D639+'PLANILHA EMPRESA'!D653+'PLANILHA EMPRESA'!D695+'PLANILHA EMPRESA'!D702+'PLANILHA EMPRESA'!D716+'PLANILHA EMPRESA'!D725+'PLANILHA EMPRESA'!D736+'PLANILHA EMPRESA'!D745+'PLANILHA EMPRESA'!D756+'PLANILHA EMPRESA'!D792+'PLANILHA EMPRESA'!D800+'PLANILHA EMPRESA'!D805+'PLANILHA EMPRESA'!D811+'PLANILHA EMPRESA'!D822+'PLANILHA EMPRESA'!D829+'PLANILHA EMPRESA'!D836+'PLANILHA EMPRESA'!D851+'PLANILHA EMPRESA'!D876+'PLANILHA EMPRESA'!D911+'PLANILHA EMPRESA'!D932+'PLANILHA EMPRESA'!D974+'PLANILHA EMPRESA'!D990+'PLANILHA EMPRESA'!D997+'PLANILHA EMPRESA'!D1004+'PLANILHA EMPRESA'!D1012</f>
        <v>1377945.84</v>
      </c>
      <c r="E252" s="36" t="e">
        <f>'PLANILHA EMPRESA'!#REF!</f>
        <v>#REF!</v>
      </c>
      <c r="F252" s="70" t="e">
        <f t="shared" si="19"/>
        <v>#REF!</v>
      </c>
      <c r="G252" s="71" t="e">
        <f t="shared" si="21"/>
        <v>#REF!</v>
      </c>
      <c r="H252" s="46" t="s">
        <v>17</v>
      </c>
      <c r="I252" s="72" t="s">
        <v>56</v>
      </c>
      <c r="J252" s="66"/>
      <c r="K252" s="68"/>
    </row>
    <row r="253" spans="1:11" ht="21.95" customHeight="1" x14ac:dyDescent="0.25">
      <c r="A253" s="35"/>
      <c r="B253" s="9" t="s">
        <v>1382</v>
      </c>
      <c r="C253" s="10" t="s">
        <v>55</v>
      </c>
      <c r="D253" s="11">
        <f>'PLANILHA EMPRESA'!D763</f>
        <v>662.69999999999993</v>
      </c>
      <c r="E253" s="36" t="e">
        <f>'PLANILHA EMPRESA'!#REF!</f>
        <v>#REF!</v>
      </c>
      <c r="F253" s="13" t="e">
        <f t="shared" si="19"/>
        <v>#REF!</v>
      </c>
      <c r="G253" s="14" t="e">
        <f t="shared" si="21"/>
        <v>#REF!</v>
      </c>
      <c r="H253" s="10" t="s">
        <v>17</v>
      </c>
      <c r="I253" s="37">
        <v>83358</v>
      </c>
    </row>
    <row r="254" spans="1:11" ht="21.95" customHeight="1" x14ac:dyDescent="0.25">
      <c r="A254" s="35"/>
      <c r="B254" s="9" t="s">
        <v>456</v>
      </c>
      <c r="C254" s="10" t="s">
        <v>457</v>
      </c>
      <c r="D254" s="11">
        <f>'PLANILHA EMPRESA'!D51+'PLANILHA EMPRESA'!D470+'PLANILHA EMPRESA'!D538+'PLANILHA EMPRESA'!D765+'PLANILHA EMPRESA'!D818+'PLANILHA EMPRESA'!D884</f>
        <v>3635.2000000000003</v>
      </c>
      <c r="E254" s="36" t="e">
        <f>'PLANILHA EMPRESA'!#REF!</f>
        <v>#REF!</v>
      </c>
      <c r="F254" s="13" t="e">
        <f t="shared" si="19"/>
        <v>#REF!</v>
      </c>
      <c r="G254" s="14" t="e">
        <f t="shared" si="21"/>
        <v>#REF!</v>
      </c>
      <c r="H254" s="10" t="s">
        <v>17</v>
      </c>
      <c r="I254" s="37" t="s">
        <v>458</v>
      </c>
    </row>
    <row r="255" spans="1:11" ht="21.95" customHeight="1" x14ac:dyDescent="0.25">
      <c r="A255" s="35"/>
      <c r="B255" s="9" t="s">
        <v>728</v>
      </c>
      <c r="C255" s="10" t="s">
        <v>93</v>
      </c>
      <c r="D255" s="11">
        <f>'PLANILHA EMPRESA'!D357</f>
        <v>1</v>
      </c>
      <c r="E255" s="36" t="e">
        <f>'PLANILHA EMPRESA'!#REF!</f>
        <v>#REF!</v>
      </c>
      <c r="F255" s="13" t="e">
        <f t="shared" si="19"/>
        <v>#REF!</v>
      </c>
      <c r="G255" s="14" t="e">
        <f t="shared" si="21"/>
        <v>#REF!</v>
      </c>
      <c r="H255" s="10" t="s">
        <v>96</v>
      </c>
      <c r="I255" s="37" t="s">
        <v>1383</v>
      </c>
    </row>
    <row r="256" spans="1:11" ht="21.95" customHeight="1" x14ac:dyDescent="0.25">
      <c r="A256" s="35"/>
      <c r="B256" s="9" t="s">
        <v>1384</v>
      </c>
      <c r="C256" s="10" t="s">
        <v>84</v>
      </c>
      <c r="D256" s="11">
        <f>'PLANILHA EMPRESA'!D1097</f>
        <v>130</v>
      </c>
      <c r="E256" s="36" t="e">
        <f>'PLANILHA EMPRESA'!#REF!</f>
        <v>#REF!</v>
      </c>
      <c r="F256" s="13" t="e">
        <f t="shared" si="19"/>
        <v>#REF!</v>
      </c>
      <c r="G256" s="14" t="e">
        <f t="shared" si="21"/>
        <v>#REF!</v>
      </c>
      <c r="H256" s="10" t="s">
        <v>96</v>
      </c>
      <c r="I256" s="37" t="s">
        <v>1385</v>
      </c>
    </row>
    <row r="257" spans="1:9" ht="21.95" customHeight="1" x14ac:dyDescent="0.25">
      <c r="A257" s="35"/>
      <c r="B257" s="9" t="s">
        <v>1392</v>
      </c>
      <c r="C257" s="10" t="s">
        <v>84</v>
      </c>
      <c r="D257" s="11">
        <f>'PLANILHA EMPRESA'!D769+'PLANILHA EMPRESA'!D855</f>
        <v>27</v>
      </c>
      <c r="E257" s="36" t="e">
        <f>'PLANILHA EMPRESA'!#REF!</f>
        <v>#REF!</v>
      </c>
      <c r="F257" s="13" t="e">
        <f t="shared" si="19"/>
        <v>#REF!</v>
      </c>
      <c r="G257" s="14" t="e">
        <f t="shared" si="21"/>
        <v>#REF!</v>
      </c>
      <c r="H257" s="10" t="s">
        <v>17</v>
      </c>
      <c r="I257" s="37">
        <v>83678</v>
      </c>
    </row>
    <row r="258" spans="1:9" ht="21.95" customHeight="1" x14ac:dyDescent="0.25">
      <c r="A258" s="35"/>
      <c r="B258" s="9" t="s">
        <v>973</v>
      </c>
      <c r="C258" s="10" t="s">
        <v>84</v>
      </c>
      <c r="D258" s="11">
        <f>'PLANILHA EMPRESA'!D474+'PLANILHA EMPRESA'!D570+'PLANILHA EMPRESA'!D659</f>
        <v>54.5</v>
      </c>
      <c r="E258" s="36" t="e">
        <f>'PLANILHA EMPRESA'!#REF!</f>
        <v>#REF!</v>
      </c>
      <c r="F258" s="13" t="e">
        <f t="shared" si="19"/>
        <v>#REF!</v>
      </c>
      <c r="G258" s="14" t="e">
        <f t="shared" si="21"/>
        <v>#REF!</v>
      </c>
      <c r="H258" s="10" t="s">
        <v>17</v>
      </c>
      <c r="I258" s="37">
        <v>7795</v>
      </c>
    </row>
    <row r="259" spans="1:9" ht="21.95" customHeight="1" x14ac:dyDescent="0.25">
      <c r="A259" s="35"/>
      <c r="B259" s="9" t="s">
        <v>1390</v>
      </c>
      <c r="C259" s="10" t="s">
        <v>84</v>
      </c>
      <c r="D259" s="11">
        <f>'PLANILHA EMPRESA'!D886+'PLANILHA EMPRESA'!D572+'PLANILHA EMPRESA'!D661+'PLANILHA EMPRESA'!D476</f>
        <v>331.5</v>
      </c>
      <c r="E259" s="36" t="e">
        <f>'PLANILHA EMPRESA'!#REF!</f>
        <v>#REF!</v>
      </c>
      <c r="F259" s="13" t="e">
        <f t="shared" si="19"/>
        <v>#REF!</v>
      </c>
      <c r="G259" s="14" t="e">
        <f t="shared" si="21"/>
        <v>#REF!</v>
      </c>
      <c r="H259" s="10" t="s">
        <v>17</v>
      </c>
      <c r="I259" s="37" t="s">
        <v>1391</v>
      </c>
    </row>
    <row r="260" spans="1:9" ht="21.95" customHeight="1" x14ac:dyDescent="0.25">
      <c r="A260" s="35"/>
      <c r="B260" s="9" t="s">
        <v>887</v>
      </c>
      <c r="C260" s="10" t="s">
        <v>84</v>
      </c>
      <c r="D260" s="11">
        <f>'PLANILHA EMPRESA'!D478+'PLANILHA EMPRESA'!D770+'PLANILHA EMPRESA'!D856+'PLANILHA EMPRESA'!D663</f>
        <v>19</v>
      </c>
      <c r="E260" s="36" t="e">
        <f>'PLANILHA EMPRESA'!#REF!</f>
        <v>#REF!</v>
      </c>
      <c r="F260" s="13" t="e">
        <f t="shared" si="19"/>
        <v>#REF!</v>
      </c>
      <c r="G260" s="14" t="e">
        <f t="shared" si="21"/>
        <v>#REF!</v>
      </c>
      <c r="H260" s="10" t="s">
        <v>17</v>
      </c>
      <c r="I260" s="37" t="s">
        <v>888</v>
      </c>
    </row>
    <row r="261" spans="1:9" ht="21.95" customHeight="1" x14ac:dyDescent="0.25">
      <c r="A261" s="35"/>
      <c r="B261" s="9" t="s">
        <v>1386</v>
      </c>
      <c r="C261" s="10" t="s">
        <v>84</v>
      </c>
      <c r="D261" s="11">
        <f>'PLANILHA EMPRESA'!D862+'PLANILHA EMPRESA'!D480</f>
        <v>21.5</v>
      </c>
      <c r="E261" s="36" t="e">
        <f>'PLANILHA EMPRESA'!#REF!</f>
        <v>#REF!</v>
      </c>
      <c r="F261" s="13" t="e">
        <f t="shared" si="19"/>
        <v>#REF!</v>
      </c>
      <c r="G261" s="14" t="e">
        <f t="shared" si="21"/>
        <v>#REF!</v>
      </c>
      <c r="H261" s="10" t="s">
        <v>17</v>
      </c>
      <c r="I261" s="37" t="s">
        <v>1387</v>
      </c>
    </row>
    <row r="262" spans="1:9" ht="21.95" customHeight="1" x14ac:dyDescent="0.25">
      <c r="A262" s="35"/>
      <c r="B262" s="9" t="s">
        <v>1388</v>
      </c>
      <c r="C262" s="10" t="s">
        <v>84</v>
      </c>
      <c r="D262" s="11">
        <f>'PLANILHA EMPRESA'!D893</f>
        <v>98.5</v>
      </c>
      <c r="E262" s="36" t="e">
        <f>'PLANILHA EMPRESA'!#REF!</f>
        <v>#REF!</v>
      </c>
      <c r="F262" s="13" t="e">
        <f t="shared" si="19"/>
        <v>#REF!</v>
      </c>
      <c r="G262" s="14" t="e">
        <f t="shared" si="21"/>
        <v>#REF!</v>
      </c>
      <c r="H262" s="10" t="s">
        <v>17</v>
      </c>
      <c r="I262" s="37" t="s">
        <v>1389</v>
      </c>
    </row>
    <row r="263" spans="1:9" ht="21.95" customHeight="1" x14ac:dyDescent="0.25">
      <c r="A263" s="35"/>
      <c r="B263" s="9" t="s">
        <v>633</v>
      </c>
      <c r="C263" s="10" t="s">
        <v>84</v>
      </c>
      <c r="D263" s="11">
        <f>'PLANILHA EMPRESA'!D271+'PLANILHA EMPRESA'!D289+'PLANILHA EMPRESA'!D309+'PLANILHA EMPRESA'!D380+'PLANILHA EMPRESA'!D595+'PLANILHA EMPRESA'!D918+'PLANILHA EMPRESA'!D939</f>
        <v>182.17000000000002</v>
      </c>
      <c r="E263" s="36" t="e">
        <f>'PLANILHA EMPRESA'!#REF!</f>
        <v>#REF!</v>
      </c>
      <c r="F263" s="13" t="e">
        <f t="shared" si="19"/>
        <v>#REF!</v>
      </c>
      <c r="G263" s="14" t="e">
        <f t="shared" si="21"/>
        <v>#REF!</v>
      </c>
      <c r="H263" s="10" t="s">
        <v>17</v>
      </c>
      <c r="I263" s="37" t="s">
        <v>634</v>
      </c>
    </row>
    <row r="264" spans="1:9" ht="21.95" customHeight="1" x14ac:dyDescent="0.25">
      <c r="A264" s="35"/>
      <c r="B264" s="9" t="s">
        <v>492</v>
      </c>
      <c r="C264" s="10" t="s">
        <v>84</v>
      </c>
      <c r="D264" s="11">
        <f>'PLANILHA EMPRESA'!D70</f>
        <v>37.5</v>
      </c>
      <c r="E264" s="36" t="e">
        <f>'PLANILHA EMPRESA'!#REF!</f>
        <v>#REF!</v>
      </c>
      <c r="F264" s="13" t="e">
        <f t="shared" si="19"/>
        <v>#REF!</v>
      </c>
      <c r="G264" s="14" t="e">
        <f t="shared" si="21"/>
        <v>#REF!</v>
      </c>
      <c r="H264" s="10" t="s">
        <v>17</v>
      </c>
      <c r="I264" s="37" t="s">
        <v>493</v>
      </c>
    </row>
    <row r="265" spans="1:9" ht="21.95" customHeight="1" x14ac:dyDescent="0.25">
      <c r="A265" s="35"/>
      <c r="B265" s="9" t="s">
        <v>231</v>
      </c>
      <c r="C265" s="10" t="s">
        <v>84</v>
      </c>
      <c r="D265" s="11">
        <f>'PLANILHA EMPRESA'!D178+'PLANILHA EMPRESA'!D1081</f>
        <v>24</v>
      </c>
      <c r="E265" s="36" t="e">
        <f>'PLANILHA EMPRESA'!#REF!</f>
        <v>#REF!</v>
      </c>
      <c r="F265" s="13" t="e">
        <f t="shared" si="19"/>
        <v>#REF!</v>
      </c>
      <c r="G265" s="14" t="e">
        <f t="shared" si="21"/>
        <v>#REF!</v>
      </c>
      <c r="H265" s="10" t="s">
        <v>17</v>
      </c>
      <c r="I265" s="37">
        <v>89711</v>
      </c>
    </row>
    <row r="266" spans="1:9" ht="21.95" customHeight="1" x14ac:dyDescent="0.25">
      <c r="A266" s="35"/>
      <c r="B266" s="9" t="s">
        <v>233</v>
      </c>
      <c r="C266" s="10" t="s">
        <v>84</v>
      </c>
      <c r="D266" s="11">
        <f>'PLANILHA EMPRESA'!D179+'PLANILHA EMPRESA'!D1082</f>
        <v>46</v>
      </c>
      <c r="E266" s="36" t="e">
        <f>'PLANILHA EMPRESA'!#REF!</f>
        <v>#REF!</v>
      </c>
      <c r="F266" s="13" t="e">
        <f t="shared" si="19"/>
        <v>#REF!</v>
      </c>
      <c r="G266" s="14" t="e">
        <f t="shared" si="21"/>
        <v>#REF!</v>
      </c>
      <c r="H266" s="10" t="s">
        <v>17</v>
      </c>
      <c r="I266" s="37">
        <v>89712</v>
      </c>
    </row>
    <row r="267" spans="1:9" ht="21.95" customHeight="1" x14ac:dyDescent="0.25">
      <c r="A267" s="35"/>
      <c r="B267" s="9" t="s">
        <v>235</v>
      </c>
      <c r="C267" s="10" t="s">
        <v>84</v>
      </c>
      <c r="D267" s="11">
        <f>'PLANILHA EMPRESA'!D180+'PLANILHA EMPRESA'!D1083</f>
        <v>61</v>
      </c>
      <c r="E267" s="36" t="e">
        <f>'PLANILHA EMPRESA'!#REF!</f>
        <v>#REF!</v>
      </c>
      <c r="F267" s="13" t="e">
        <f t="shared" si="19"/>
        <v>#REF!</v>
      </c>
      <c r="G267" s="14" t="e">
        <f t="shared" si="21"/>
        <v>#REF!</v>
      </c>
      <c r="H267" s="10" t="s">
        <v>17</v>
      </c>
      <c r="I267" s="37">
        <v>89713</v>
      </c>
    </row>
    <row r="268" spans="1:9" ht="21.95" customHeight="1" x14ac:dyDescent="0.25">
      <c r="A268" s="35"/>
      <c r="B268" s="9" t="s">
        <v>383</v>
      </c>
      <c r="C268" s="10" t="s">
        <v>84</v>
      </c>
      <c r="D268" s="11">
        <f>'PLANILHA EMPRESA'!D250+'PLANILHA EMPRESA'!D1165</f>
        <v>231</v>
      </c>
      <c r="E268" s="36" t="e">
        <f>'PLANILHA EMPRESA'!#REF!</f>
        <v>#REF!</v>
      </c>
      <c r="F268" s="13" t="e">
        <f t="shared" si="19"/>
        <v>#REF!</v>
      </c>
      <c r="G268" s="14" t="e">
        <f t="shared" si="21"/>
        <v>#REF!</v>
      </c>
      <c r="H268" s="10" t="s">
        <v>17</v>
      </c>
      <c r="I268" s="37">
        <v>89714</v>
      </c>
    </row>
    <row r="269" spans="1:9" ht="21.95" customHeight="1" x14ac:dyDescent="0.25">
      <c r="A269" s="35"/>
      <c r="B269" s="9" t="s">
        <v>239</v>
      </c>
      <c r="C269" s="10" t="s">
        <v>84</v>
      </c>
      <c r="D269" s="11">
        <f>'PLANILHA EMPRESA'!D183+'PLANILHA EMPRESA'!D1086</f>
        <v>306</v>
      </c>
      <c r="E269" s="36" t="e">
        <f>'PLANILHA EMPRESA'!#REF!</f>
        <v>#REF!</v>
      </c>
      <c r="F269" s="13" t="e">
        <f t="shared" ref="F269:F285" si="22">ROUND(E269*$F$9,2)</f>
        <v>#REF!</v>
      </c>
      <c r="G269" s="14" t="e">
        <f t="shared" si="21"/>
        <v>#REF!</v>
      </c>
      <c r="H269" s="10" t="s">
        <v>17</v>
      </c>
      <c r="I269" s="37" t="s">
        <v>586</v>
      </c>
    </row>
    <row r="270" spans="1:9" ht="21.95" customHeight="1" x14ac:dyDescent="0.25">
      <c r="A270" s="35"/>
      <c r="B270" s="9" t="s">
        <v>241</v>
      </c>
      <c r="C270" s="10" t="s">
        <v>84</v>
      </c>
      <c r="D270" s="11">
        <f>'PLANILHA EMPRESA'!D1087</f>
        <v>124</v>
      </c>
      <c r="E270" s="36" t="e">
        <f>'PLANILHA EMPRESA'!#REF!</f>
        <v>#REF!</v>
      </c>
      <c r="F270" s="13" t="e">
        <f t="shared" si="22"/>
        <v>#REF!</v>
      </c>
      <c r="G270" s="14" t="e">
        <f t="shared" si="21"/>
        <v>#REF!</v>
      </c>
      <c r="H270" s="10" t="s">
        <v>17</v>
      </c>
      <c r="I270" s="37">
        <v>89447</v>
      </c>
    </row>
    <row r="271" spans="1:9" ht="21.95" customHeight="1" x14ac:dyDescent="0.25">
      <c r="A271" s="35"/>
      <c r="B271" s="9" t="s">
        <v>489</v>
      </c>
      <c r="C271" s="10" t="s">
        <v>84</v>
      </c>
      <c r="D271" s="11">
        <f>'PLANILHA EMPRESA'!D69+'PLANILHA EMPRESA'!D407+'PLANILHA EMPRESA'!D425+'PLANILHA EMPRESA'!D954</f>
        <v>418</v>
      </c>
      <c r="E271" s="36" t="e">
        <f>'PLANILHA EMPRESA'!#REF!</f>
        <v>#REF!</v>
      </c>
      <c r="F271" s="13" t="e">
        <f t="shared" si="22"/>
        <v>#REF!</v>
      </c>
      <c r="G271" s="14" t="e">
        <f t="shared" si="21"/>
        <v>#REF!</v>
      </c>
      <c r="H271" s="10" t="s">
        <v>17</v>
      </c>
      <c r="I271" s="37" t="s">
        <v>490</v>
      </c>
    </row>
    <row r="272" spans="1:9" ht="21.95" customHeight="1" x14ac:dyDescent="0.25">
      <c r="A272" s="35"/>
      <c r="B272" s="9" t="s">
        <v>243</v>
      </c>
      <c r="C272" s="10" t="s">
        <v>84</v>
      </c>
      <c r="D272" s="11">
        <f>'PLANILHA EMPRESA'!D184+'PLANILHA EMPRESA'!D1088</f>
        <v>24</v>
      </c>
      <c r="E272" s="36" t="e">
        <f>'PLANILHA EMPRESA'!#REF!</f>
        <v>#REF!</v>
      </c>
      <c r="F272" s="13" t="e">
        <f t="shared" si="22"/>
        <v>#REF!</v>
      </c>
      <c r="G272" s="14" t="e">
        <f t="shared" si="21"/>
        <v>#REF!</v>
      </c>
      <c r="H272" s="10" t="s">
        <v>17</v>
      </c>
      <c r="I272" s="37" t="s">
        <v>587</v>
      </c>
    </row>
    <row r="273" spans="1:9" ht="21.95" customHeight="1" x14ac:dyDescent="0.25">
      <c r="A273" s="35"/>
      <c r="B273" s="9" t="s">
        <v>411</v>
      </c>
      <c r="C273" s="10" t="s">
        <v>93</v>
      </c>
      <c r="D273" s="11">
        <f>'PLANILHA EMPRESA'!D78+'PLANILHA EMPRESA'!D321+'PLANILHA EMPRESA'!D364+'PLANILHA EMPRESA'!D439+'PLANILHA EMPRESA'!D980+'PLANILHA EMPRESA'!D1182</f>
        <v>57</v>
      </c>
      <c r="E273" s="36" t="e">
        <f>'PLANILHA EMPRESA'!#REF!</f>
        <v>#REF!</v>
      </c>
      <c r="F273" s="13" t="e">
        <f t="shared" si="22"/>
        <v>#REF!</v>
      </c>
      <c r="G273" s="14" t="e">
        <f t="shared" si="21"/>
        <v>#REF!</v>
      </c>
      <c r="H273" s="10" t="s">
        <v>96</v>
      </c>
      <c r="I273" s="37">
        <v>180101</v>
      </c>
    </row>
    <row r="274" spans="1:9" ht="21.95" customHeight="1" x14ac:dyDescent="0.25">
      <c r="A274" s="35"/>
      <c r="B274" s="9" t="s">
        <v>686</v>
      </c>
      <c r="C274" s="10" t="s">
        <v>93</v>
      </c>
      <c r="D274" s="11">
        <f>'PLANILHA EMPRESA'!D323</f>
        <v>5</v>
      </c>
      <c r="E274" s="36" t="e">
        <f>'PLANILHA EMPRESA'!#REF!</f>
        <v>#REF!</v>
      </c>
      <c r="F274" s="13" t="e">
        <f t="shared" si="22"/>
        <v>#REF!</v>
      </c>
      <c r="G274" s="14" t="e">
        <f t="shared" si="21"/>
        <v>#REF!</v>
      </c>
      <c r="H274" s="10" t="s">
        <v>94</v>
      </c>
      <c r="I274" s="37" t="s">
        <v>1393</v>
      </c>
    </row>
    <row r="275" spans="1:9" ht="21.95" customHeight="1" x14ac:dyDescent="0.25">
      <c r="A275" s="35"/>
      <c r="B275" s="9" t="s">
        <v>1394</v>
      </c>
      <c r="C275" s="10" t="s">
        <v>93</v>
      </c>
      <c r="D275" s="11">
        <f>'PLANILHA EMPRESA'!D1098</f>
        <v>17</v>
      </c>
      <c r="E275" s="36" t="e">
        <f>'PLANILHA EMPRESA'!#REF!</f>
        <v>#REF!</v>
      </c>
      <c r="F275" s="13" t="e">
        <f t="shared" si="22"/>
        <v>#REF!</v>
      </c>
      <c r="G275" s="14" t="e">
        <f t="shared" si="21"/>
        <v>#REF!</v>
      </c>
      <c r="H275" s="10" t="s">
        <v>17</v>
      </c>
      <c r="I275" s="37" t="s">
        <v>1395</v>
      </c>
    </row>
    <row r="276" spans="1:9" ht="21.95" customHeight="1" x14ac:dyDescent="0.25">
      <c r="A276" s="35"/>
      <c r="B276" s="9" t="s">
        <v>1396</v>
      </c>
      <c r="C276" s="10" t="s">
        <v>93</v>
      </c>
      <c r="D276" s="11">
        <f>'PLANILHA EMPRESA'!D1099</f>
        <v>2</v>
      </c>
      <c r="E276" s="36" t="e">
        <f>'PLANILHA EMPRESA'!#REF!</f>
        <v>#REF!</v>
      </c>
      <c r="F276" s="13" t="e">
        <f t="shared" si="22"/>
        <v>#REF!</v>
      </c>
      <c r="G276" s="14" t="e">
        <f t="shared" si="21"/>
        <v>#REF!</v>
      </c>
      <c r="H276" s="10" t="s">
        <v>17</v>
      </c>
      <c r="I276" s="37" t="s">
        <v>1397</v>
      </c>
    </row>
    <row r="277" spans="1:9" ht="21.95" customHeight="1" x14ac:dyDescent="0.25">
      <c r="A277" s="35"/>
      <c r="B277" s="9" t="s">
        <v>1398</v>
      </c>
      <c r="C277" s="10" t="s">
        <v>93</v>
      </c>
      <c r="D277" s="11">
        <f>'PLANILHA EMPRESA'!D190+'PLANILHA EMPRESA'!D1095</f>
        <v>6</v>
      </c>
      <c r="E277" s="36" t="e">
        <f>'PLANILHA EMPRESA'!#REF!</f>
        <v>#REF!</v>
      </c>
      <c r="F277" s="13" t="e">
        <f t="shared" si="22"/>
        <v>#REF!</v>
      </c>
      <c r="G277" s="14" t="e">
        <f t="shared" si="21"/>
        <v>#REF!</v>
      </c>
      <c r="H277" s="10" t="s">
        <v>17</v>
      </c>
      <c r="I277" s="37">
        <v>40729</v>
      </c>
    </row>
    <row r="278" spans="1:9" ht="21.95" customHeight="1" x14ac:dyDescent="0.25">
      <c r="A278" s="35"/>
      <c r="B278" s="9" t="s">
        <v>1399</v>
      </c>
      <c r="C278" s="10" t="s">
        <v>93</v>
      </c>
      <c r="D278" s="11">
        <f>'PLANILHA EMPRESA'!D182+'PLANILHA EMPRESA'!D1085</f>
        <v>28</v>
      </c>
      <c r="E278" s="36" t="e">
        <f>'PLANILHA EMPRESA'!#REF!</f>
        <v>#REF!</v>
      </c>
      <c r="F278" s="13" t="e">
        <f t="shared" si="22"/>
        <v>#REF!</v>
      </c>
      <c r="G278" s="14" t="e">
        <f t="shared" si="21"/>
        <v>#REF!</v>
      </c>
      <c r="H278" s="10" t="s">
        <v>17</v>
      </c>
      <c r="I278" s="37">
        <v>86879</v>
      </c>
    </row>
    <row r="279" spans="1:9" ht="21.95" customHeight="1" x14ac:dyDescent="0.25">
      <c r="A279" s="35"/>
      <c r="B279" s="9" t="s">
        <v>260</v>
      </c>
      <c r="C279" s="10" t="s">
        <v>93</v>
      </c>
      <c r="D279" s="11">
        <f>'PLANILHA EMPRESA'!D1101</f>
        <v>3</v>
      </c>
      <c r="E279" s="36" t="e">
        <f>'PLANILHA EMPRESA'!#REF!</f>
        <v>#REF!</v>
      </c>
      <c r="F279" s="13" t="e">
        <f t="shared" si="22"/>
        <v>#REF!</v>
      </c>
      <c r="G279" s="14" t="e">
        <f t="shared" si="21"/>
        <v>#REF!</v>
      </c>
      <c r="H279" s="10" t="s">
        <v>17</v>
      </c>
      <c r="I279" s="37" t="s">
        <v>261</v>
      </c>
    </row>
    <row r="280" spans="1:9" ht="21.95" customHeight="1" x14ac:dyDescent="0.25">
      <c r="A280" s="35"/>
      <c r="B280" s="9" t="s">
        <v>1015</v>
      </c>
      <c r="C280" s="10" t="s">
        <v>68</v>
      </c>
      <c r="D280" s="11">
        <f>'PLANILHA EMPRESA'!D606+'PLANILHA EMPRESA'!D684</f>
        <v>1890.72</v>
      </c>
      <c r="E280" s="36" t="e">
        <f>'PLANILHA EMPRESA'!#REF!</f>
        <v>#REF!</v>
      </c>
      <c r="F280" s="13" t="e">
        <f t="shared" si="22"/>
        <v>#REF!</v>
      </c>
      <c r="G280" s="14" t="e">
        <f>ROUND(D280*F280,2)</f>
        <v>#REF!</v>
      </c>
      <c r="H280" s="10" t="s">
        <v>482</v>
      </c>
      <c r="I280" s="37" t="s">
        <v>1400</v>
      </c>
    </row>
    <row r="281" spans="1:9" ht="21.95" customHeight="1" x14ac:dyDescent="0.25">
      <c r="A281" s="35"/>
      <c r="B281" s="9" t="s">
        <v>326</v>
      </c>
      <c r="C281" s="10" t="s">
        <v>68</v>
      </c>
      <c r="D281" s="11">
        <f>'PLANILHA EMPRESA'!D217+'PLANILHA EMPRESA'!D1128</f>
        <v>1250.21</v>
      </c>
      <c r="E281" s="36" t="e">
        <f>'PLANILHA EMPRESA'!#REF!</f>
        <v>#REF!</v>
      </c>
      <c r="F281" s="13" t="e">
        <f t="shared" si="22"/>
        <v>#REF!</v>
      </c>
      <c r="G281" s="14" t="e">
        <f t="shared" si="21"/>
        <v>#REF!</v>
      </c>
      <c r="H281" s="10" t="s">
        <v>17</v>
      </c>
      <c r="I281" s="37">
        <v>84677</v>
      </c>
    </row>
    <row r="282" spans="1:9" ht="21.95" customHeight="1" x14ac:dyDescent="0.25">
      <c r="A282" s="35"/>
      <c r="B282" s="9" t="s">
        <v>560</v>
      </c>
      <c r="C282" s="10" t="s">
        <v>68</v>
      </c>
      <c r="D282" s="11">
        <f>'PLANILHA EMPRESA'!D140</f>
        <v>22.72</v>
      </c>
      <c r="E282" s="36" t="e">
        <f>'PLANILHA EMPRESA'!#REF!</f>
        <v>#REF!</v>
      </c>
      <c r="F282" s="13" t="e">
        <f t="shared" si="22"/>
        <v>#REF!</v>
      </c>
      <c r="G282" s="14" t="e">
        <f t="shared" si="21"/>
        <v>#REF!</v>
      </c>
      <c r="H282" s="10" t="s">
        <v>17</v>
      </c>
      <c r="I282" s="37" t="s">
        <v>561</v>
      </c>
    </row>
    <row r="283" spans="1:9" ht="21.95" customHeight="1" x14ac:dyDescent="0.25">
      <c r="A283" s="35"/>
      <c r="B283" s="9" t="s">
        <v>31</v>
      </c>
      <c r="C283" s="10" t="s">
        <v>24</v>
      </c>
      <c r="D283" s="11">
        <f>'PLANILHA EMPRESA'!D21</f>
        <v>7200</v>
      </c>
      <c r="E283" s="36" t="e">
        <f>'PLANILHA EMPRESA'!#REF!</f>
        <v>#REF!</v>
      </c>
      <c r="F283" s="13" t="e">
        <f t="shared" si="22"/>
        <v>#REF!</v>
      </c>
      <c r="G283" s="14" t="e">
        <f t="shared" si="21"/>
        <v>#REF!</v>
      </c>
      <c r="H283" s="10" t="s">
        <v>17</v>
      </c>
      <c r="I283" s="37">
        <v>10508</v>
      </c>
    </row>
    <row r="284" spans="1:9" ht="21.95" customHeight="1" x14ac:dyDescent="0.25">
      <c r="A284" s="35"/>
      <c r="B284" s="9" t="s">
        <v>40</v>
      </c>
      <c r="C284" s="10" t="s">
        <v>41</v>
      </c>
      <c r="D284" s="11" t="e">
        <f>'PLANILHA EMPRESA'!#REF!</f>
        <v>#REF!</v>
      </c>
      <c r="E284" s="36" t="e">
        <f>'PLANILHA EMPRESA'!#REF!</f>
        <v>#REF!</v>
      </c>
      <c r="F284" s="13" t="e">
        <f t="shared" si="22"/>
        <v>#REF!</v>
      </c>
      <c r="G284" s="14" t="e">
        <f t="shared" si="21"/>
        <v>#REF!</v>
      </c>
      <c r="H284" s="10" t="s">
        <v>17</v>
      </c>
      <c r="I284" s="37">
        <v>13860</v>
      </c>
    </row>
    <row r="285" spans="1:9" ht="21.95" customHeight="1" x14ac:dyDescent="0.25">
      <c r="A285" s="35"/>
      <c r="B285" s="9" t="s">
        <v>1160</v>
      </c>
      <c r="C285" s="10" t="s">
        <v>93</v>
      </c>
      <c r="D285" s="11">
        <f>'PLANILHA EMPRESA'!D963</f>
        <v>1</v>
      </c>
      <c r="E285" s="36" t="e">
        <f>'PLANILHA EMPRESA'!#REF!</f>
        <v>#REF!</v>
      </c>
      <c r="F285" s="13" t="e">
        <f t="shared" si="22"/>
        <v>#REF!</v>
      </c>
      <c r="G285" s="14" t="e">
        <f t="shared" si="21"/>
        <v>#REF!</v>
      </c>
      <c r="H285" s="10" t="s">
        <v>96</v>
      </c>
      <c r="I285" s="37" t="s">
        <v>1401</v>
      </c>
    </row>
    <row r="286" spans="1:9" ht="21.95" customHeight="1" x14ac:dyDescent="0.25">
      <c r="A286" s="56"/>
      <c r="B286" s="59" t="s">
        <v>421</v>
      </c>
      <c r="C286" s="55"/>
      <c r="D286" s="55"/>
      <c r="E286" s="55"/>
      <c r="F286" s="55"/>
      <c r="G286" s="55" t="e">
        <f>SUM(G12:G285)</f>
        <v>#REF!</v>
      </c>
      <c r="H286" s="55"/>
      <c r="I286" s="55"/>
    </row>
    <row r="288" spans="1:9" x14ac:dyDescent="0.25">
      <c r="D288" s="42"/>
      <c r="E288" s="42"/>
      <c r="G288" s="42"/>
    </row>
    <row r="289" spans="4:13" x14ac:dyDescent="0.25">
      <c r="D289" s="42"/>
      <c r="G289" s="67"/>
      <c r="K289">
        <f>SUM(K10:K288)</f>
        <v>0</v>
      </c>
      <c r="M289" s="42"/>
    </row>
    <row r="296" spans="4:13" x14ac:dyDescent="0.25">
      <c r="D296" s="42"/>
      <c r="G296" s="42"/>
    </row>
  </sheetData>
  <autoFilter ref="A10:I286"/>
  <mergeCells count="13">
    <mergeCell ref="G10:G11"/>
    <mergeCell ref="H10:H11"/>
    <mergeCell ref="I10:I11"/>
    <mergeCell ref="A1:I1"/>
    <mergeCell ref="A2:I2"/>
    <mergeCell ref="A3:I3"/>
    <mergeCell ref="A7:D7"/>
    <mergeCell ref="A10:A11"/>
    <mergeCell ref="B10:B11"/>
    <mergeCell ref="C10:C11"/>
    <mergeCell ref="D10:D11"/>
    <mergeCell ref="E10:E11"/>
    <mergeCell ref="F10:F11"/>
  </mergeCells>
  <pageMargins left="0.51181102362204722" right="0.51181102362204722" top="0.78740157480314965" bottom="0.78740157480314965" header="0.31496062992125984" footer="0.31496062992125984"/>
  <pageSetup paperSize="9" scale="56" fitToHeight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198"/>
  <sheetViews>
    <sheetView showGridLines="0" tabSelected="1" zoomScale="90" zoomScaleNormal="90" workbookViewId="0">
      <selection activeCell="B16" sqref="B16"/>
    </sheetView>
  </sheetViews>
  <sheetFormatPr defaultRowHeight="15" x14ac:dyDescent="0.25"/>
  <cols>
    <col min="1" max="1" width="13.7109375" customWidth="1"/>
    <col min="2" max="2" width="117.5703125" style="57" customWidth="1"/>
    <col min="3" max="3" width="12.7109375" customWidth="1"/>
    <col min="4" max="4" width="12.7109375" style="42" customWidth="1"/>
    <col min="5" max="5" width="13.42578125" style="42" customWidth="1"/>
    <col min="6" max="6" width="17.140625" style="42" customWidth="1"/>
  </cols>
  <sheetData>
    <row r="1" spans="1:6" ht="15" customHeight="1" x14ac:dyDescent="0.25">
      <c r="A1" s="188"/>
      <c r="B1" s="189"/>
      <c r="C1" s="189"/>
      <c r="D1" s="189"/>
      <c r="E1" s="189"/>
      <c r="F1" s="190"/>
    </row>
    <row r="2" spans="1:6" ht="15" customHeight="1" x14ac:dyDescent="0.25">
      <c r="A2" s="191"/>
      <c r="B2" s="192"/>
      <c r="C2" s="192"/>
      <c r="D2" s="192"/>
      <c r="E2" s="192"/>
      <c r="F2" s="193"/>
    </row>
    <row r="3" spans="1:6" ht="15" customHeight="1" x14ac:dyDescent="0.25">
      <c r="A3" s="194" t="s">
        <v>1412</v>
      </c>
      <c r="B3" s="195"/>
      <c r="C3" s="195"/>
      <c r="D3" s="195"/>
      <c r="E3" s="195"/>
      <c r="F3" s="196"/>
    </row>
    <row r="4" spans="1:6" ht="15" customHeight="1" x14ac:dyDescent="0.25">
      <c r="A4" s="80" t="s">
        <v>1413</v>
      </c>
      <c r="B4" s="81"/>
      <c r="C4" s="82"/>
      <c r="D4" s="83"/>
      <c r="E4" s="84"/>
      <c r="F4" s="118"/>
    </row>
    <row r="5" spans="1:6" ht="15" customHeight="1" x14ac:dyDescent="0.25">
      <c r="A5" s="85"/>
      <c r="B5" s="86"/>
      <c r="C5" s="124"/>
      <c r="D5" s="87"/>
      <c r="E5" s="88"/>
      <c r="F5" s="119"/>
    </row>
    <row r="6" spans="1:6" ht="15" customHeight="1" x14ac:dyDescent="0.25">
      <c r="A6" s="207" t="s">
        <v>1418</v>
      </c>
      <c r="B6" s="208"/>
      <c r="C6" s="208"/>
      <c r="D6" s="208"/>
      <c r="E6" s="208"/>
      <c r="F6" s="209"/>
    </row>
    <row r="7" spans="1:6" ht="15" customHeight="1" x14ac:dyDescent="0.25">
      <c r="A7" s="125"/>
      <c r="B7" s="126"/>
      <c r="C7" s="126"/>
      <c r="D7" s="126"/>
      <c r="E7" s="126"/>
      <c r="F7" s="127"/>
    </row>
    <row r="8" spans="1:6" ht="15" customHeight="1" x14ac:dyDescent="0.25">
      <c r="A8" s="89" t="s">
        <v>1415</v>
      </c>
      <c r="B8" s="126"/>
      <c r="C8" s="126"/>
      <c r="D8" s="126"/>
      <c r="E8" s="126"/>
      <c r="F8" s="127"/>
    </row>
    <row r="9" spans="1:6" ht="15" customHeight="1" x14ac:dyDescent="0.25">
      <c r="A9" s="89"/>
      <c r="B9" s="126"/>
      <c r="C9" s="126"/>
      <c r="D9" s="126"/>
      <c r="E9" s="126"/>
      <c r="F9" s="127"/>
    </row>
    <row r="10" spans="1:6" ht="15" customHeight="1" thickBot="1" x14ac:dyDescent="0.3">
      <c r="A10" s="120"/>
      <c r="B10" s="121"/>
      <c r="C10" s="122"/>
      <c r="D10" s="123"/>
      <c r="E10" s="128" t="s">
        <v>1414</v>
      </c>
      <c r="F10" s="210" t="s">
        <v>1419</v>
      </c>
    </row>
    <row r="11" spans="1:6" ht="20.100000000000001" customHeight="1" x14ac:dyDescent="0.25">
      <c r="A11" s="197" t="s">
        <v>4</v>
      </c>
      <c r="B11" s="199" t="s">
        <v>5</v>
      </c>
      <c r="C11" s="201" t="s">
        <v>1417</v>
      </c>
      <c r="D11" s="203" t="s">
        <v>46</v>
      </c>
      <c r="E11" s="205" t="s">
        <v>1416</v>
      </c>
      <c r="F11" s="186" t="s">
        <v>1244</v>
      </c>
    </row>
    <row r="12" spans="1:6" ht="20.100000000000001" customHeight="1" x14ac:dyDescent="0.25">
      <c r="A12" s="198"/>
      <c r="B12" s="200"/>
      <c r="C12" s="202"/>
      <c r="D12" s="204"/>
      <c r="E12" s="206"/>
      <c r="F12" s="187"/>
    </row>
    <row r="13" spans="1:6" s="54" customFormat="1" ht="24.95" customHeight="1" x14ac:dyDescent="0.25">
      <c r="A13" s="91"/>
      <c r="B13" s="129" t="s">
        <v>13</v>
      </c>
      <c r="C13" s="92"/>
      <c r="D13" s="130"/>
      <c r="E13" s="131"/>
      <c r="F13" s="93">
        <f>SUM(F14:F15)</f>
        <v>0</v>
      </c>
    </row>
    <row r="14" spans="1:6" s="15" customFormat="1" ht="44.25" customHeight="1" x14ac:dyDescent="0.25">
      <c r="A14" s="94" t="s">
        <v>14</v>
      </c>
      <c r="B14" s="132" t="s">
        <v>15</v>
      </c>
      <c r="C14" s="133" t="s">
        <v>16</v>
      </c>
      <c r="D14" s="134">
        <v>24</v>
      </c>
      <c r="E14" s="95"/>
      <c r="F14" s="96">
        <f>ROUND(D14*E14,2)</f>
        <v>0</v>
      </c>
    </row>
    <row r="15" spans="1:6" s="15" customFormat="1" ht="24.95" customHeight="1" x14ac:dyDescent="0.25">
      <c r="A15" s="94" t="s">
        <v>19</v>
      </c>
      <c r="B15" s="132" t="s">
        <v>20</v>
      </c>
      <c r="C15" s="133" t="s">
        <v>21</v>
      </c>
      <c r="D15" s="134">
        <v>16</v>
      </c>
      <c r="E15" s="95"/>
      <c r="F15" s="96">
        <f>ROUND(D15*E15,2)</f>
        <v>0</v>
      </c>
    </row>
    <row r="16" spans="1:6" s="54" customFormat="1" ht="24.95" customHeight="1" x14ac:dyDescent="0.25">
      <c r="A16" s="91"/>
      <c r="B16" s="129" t="s">
        <v>22</v>
      </c>
      <c r="C16" s="92"/>
      <c r="D16" s="130"/>
      <c r="E16" s="97"/>
      <c r="F16" s="93">
        <f>SUM(F17:F25)</f>
        <v>0</v>
      </c>
    </row>
    <row r="17" spans="1:7" s="15" customFormat="1" ht="24.95" customHeight="1" x14ac:dyDescent="0.25">
      <c r="A17" s="94" t="s">
        <v>14</v>
      </c>
      <c r="B17" s="132" t="s">
        <v>23</v>
      </c>
      <c r="C17" s="98" t="s">
        <v>24</v>
      </c>
      <c r="D17" s="135">
        <v>1200</v>
      </c>
      <c r="E17" s="95"/>
      <c r="F17" s="96">
        <f t="shared" ref="F17:F25" si="0">ROUND(D17*E17,2)</f>
        <v>0</v>
      </c>
    </row>
    <row r="18" spans="1:7" s="15" customFormat="1" ht="24.95" customHeight="1" x14ac:dyDescent="0.25">
      <c r="A18" s="94" t="s">
        <v>19</v>
      </c>
      <c r="B18" s="132" t="s">
        <v>25</v>
      </c>
      <c r="C18" s="98" t="s">
        <v>24</v>
      </c>
      <c r="D18" s="135">
        <v>3600</v>
      </c>
      <c r="E18" s="95"/>
      <c r="F18" s="96">
        <f t="shared" si="0"/>
        <v>0</v>
      </c>
    </row>
    <row r="19" spans="1:7" s="15" customFormat="1" ht="24.95" customHeight="1" x14ac:dyDescent="0.25">
      <c r="A19" s="94" t="s">
        <v>26</v>
      </c>
      <c r="B19" s="132" t="s">
        <v>27</v>
      </c>
      <c r="C19" s="98" t="s">
        <v>24</v>
      </c>
      <c r="D19" s="135">
        <v>3600</v>
      </c>
      <c r="E19" s="95"/>
      <c r="F19" s="96">
        <f t="shared" si="0"/>
        <v>0</v>
      </c>
    </row>
    <row r="20" spans="1:7" s="15" customFormat="1" ht="24.95" customHeight="1" x14ac:dyDescent="0.25">
      <c r="A20" s="94" t="s">
        <v>28</v>
      </c>
      <c r="B20" s="132" t="s">
        <v>29</v>
      </c>
      <c r="C20" s="98" t="s">
        <v>24</v>
      </c>
      <c r="D20" s="135">
        <v>3600</v>
      </c>
      <c r="E20" s="95"/>
      <c r="F20" s="96">
        <f t="shared" si="0"/>
        <v>0</v>
      </c>
    </row>
    <row r="21" spans="1:7" s="15" customFormat="1" ht="24.95" customHeight="1" x14ac:dyDescent="0.25">
      <c r="A21" s="94" t="s">
        <v>30</v>
      </c>
      <c r="B21" s="132" t="s">
        <v>31</v>
      </c>
      <c r="C21" s="98" t="s">
        <v>24</v>
      </c>
      <c r="D21" s="135">
        <v>7200</v>
      </c>
      <c r="E21" s="95"/>
      <c r="F21" s="96">
        <f t="shared" si="0"/>
        <v>0</v>
      </c>
    </row>
    <row r="22" spans="1:7" s="15" customFormat="1" ht="24.95" customHeight="1" x14ac:dyDescent="0.25">
      <c r="A22" s="94" t="s">
        <v>32</v>
      </c>
      <c r="B22" s="132" t="s">
        <v>33</v>
      </c>
      <c r="C22" s="98" t="s">
        <v>24</v>
      </c>
      <c r="D22" s="135">
        <v>3600</v>
      </c>
      <c r="E22" s="95"/>
      <c r="F22" s="96">
        <f t="shared" si="0"/>
        <v>0</v>
      </c>
    </row>
    <row r="23" spans="1:7" s="15" customFormat="1" ht="24.95" customHeight="1" x14ac:dyDescent="0.25">
      <c r="A23" s="94" t="s">
        <v>34</v>
      </c>
      <c r="B23" s="132" t="s">
        <v>35</v>
      </c>
      <c r="C23" s="98" t="s">
        <v>24</v>
      </c>
      <c r="D23" s="135">
        <v>3600</v>
      </c>
      <c r="E23" s="95"/>
      <c r="F23" s="96">
        <f t="shared" si="0"/>
        <v>0</v>
      </c>
    </row>
    <row r="24" spans="1:7" s="15" customFormat="1" ht="24.95" customHeight="1" x14ac:dyDescent="0.25">
      <c r="A24" s="94" t="s">
        <v>36</v>
      </c>
      <c r="B24" s="132" t="s">
        <v>37</v>
      </c>
      <c r="C24" s="98" t="s">
        <v>24</v>
      </c>
      <c r="D24" s="135">
        <v>1440</v>
      </c>
      <c r="E24" s="95"/>
      <c r="F24" s="96">
        <f t="shared" si="0"/>
        <v>0</v>
      </c>
    </row>
    <row r="25" spans="1:7" s="15" customFormat="1" ht="24.95" customHeight="1" x14ac:dyDescent="0.25">
      <c r="A25" s="94" t="s">
        <v>38</v>
      </c>
      <c r="B25" s="132" t="s">
        <v>39</v>
      </c>
      <c r="C25" s="98" t="s">
        <v>24</v>
      </c>
      <c r="D25" s="135">
        <v>1440</v>
      </c>
      <c r="E25" s="95"/>
      <c r="F25" s="96">
        <f t="shared" si="0"/>
        <v>0</v>
      </c>
    </row>
    <row r="26" spans="1:7" s="54" customFormat="1" ht="24.95" customHeight="1" x14ac:dyDescent="0.25">
      <c r="A26" s="91"/>
      <c r="B26" s="129" t="s">
        <v>1245</v>
      </c>
      <c r="C26" s="92"/>
      <c r="D26" s="130"/>
      <c r="E26" s="97"/>
      <c r="F26" s="136">
        <f>F27+F82+F324+F388+F446</f>
        <v>0</v>
      </c>
    </row>
    <row r="27" spans="1:7" s="44" customFormat="1" ht="26.25" customHeight="1" x14ac:dyDescent="0.25">
      <c r="A27" s="137" t="s">
        <v>12</v>
      </c>
      <c r="B27" s="138" t="s">
        <v>422</v>
      </c>
      <c r="C27" s="139"/>
      <c r="D27" s="105"/>
      <c r="E27" s="99"/>
      <c r="F27" s="100">
        <f>F28+F33+F39+F56+F74</f>
        <v>0</v>
      </c>
      <c r="G27" s="43"/>
    </row>
    <row r="28" spans="1:7" s="44" customFormat="1" ht="26.25" customHeight="1" x14ac:dyDescent="0.25">
      <c r="A28" s="137" t="s">
        <v>14</v>
      </c>
      <c r="B28" s="138" t="s">
        <v>423</v>
      </c>
      <c r="C28" s="139"/>
      <c r="D28" s="105"/>
      <c r="E28" s="99"/>
      <c r="F28" s="100">
        <f>SUM(F29:F32)</f>
        <v>0</v>
      </c>
      <c r="G28" s="43"/>
    </row>
    <row r="29" spans="1:7" s="43" customFormat="1" ht="26.25" customHeight="1" x14ac:dyDescent="0.25">
      <c r="A29" s="101" t="s">
        <v>424</v>
      </c>
      <c r="B29" s="132" t="s">
        <v>67</v>
      </c>
      <c r="C29" s="133" t="s">
        <v>68</v>
      </c>
      <c r="D29" s="134">
        <v>1648.66</v>
      </c>
      <c r="E29" s="95"/>
      <c r="F29" s="96">
        <f>ROUND(D29*E29,2)</f>
        <v>0</v>
      </c>
      <c r="G29" s="45"/>
    </row>
    <row r="30" spans="1:7" s="43" customFormat="1" ht="26.25" customHeight="1" x14ac:dyDescent="0.25">
      <c r="A30" s="101" t="s">
        <v>425</v>
      </c>
      <c r="B30" s="132" t="s">
        <v>71</v>
      </c>
      <c r="C30" s="133" t="s">
        <v>49</v>
      </c>
      <c r="D30" s="134">
        <v>642.98</v>
      </c>
      <c r="E30" s="95"/>
      <c r="F30" s="96">
        <f>ROUND(D30*E30,2)</f>
        <v>0</v>
      </c>
      <c r="G30" s="45"/>
    </row>
    <row r="31" spans="1:7" s="43" customFormat="1" ht="26.25" customHeight="1" x14ac:dyDescent="0.25">
      <c r="A31" s="101" t="s">
        <v>426</v>
      </c>
      <c r="B31" s="132" t="s">
        <v>54</v>
      </c>
      <c r="C31" s="133" t="s">
        <v>55</v>
      </c>
      <c r="D31" s="98">
        <v>25719.200000000001</v>
      </c>
      <c r="E31" s="95"/>
      <c r="F31" s="96">
        <f>ROUND(D31*E31,2)</f>
        <v>0</v>
      </c>
      <c r="G31" s="45"/>
    </row>
    <row r="32" spans="1:7" s="43" customFormat="1" ht="26.25" customHeight="1" x14ac:dyDescent="0.25">
      <c r="A32" s="101" t="s">
        <v>427</v>
      </c>
      <c r="B32" s="132" t="s">
        <v>57</v>
      </c>
      <c r="C32" s="98" t="s">
        <v>58</v>
      </c>
      <c r="D32" s="98">
        <v>1093.07</v>
      </c>
      <c r="E32" s="95"/>
      <c r="F32" s="96">
        <f>ROUND(D32*E32,2)</f>
        <v>0</v>
      </c>
      <c r="G32" s="45"/>
    </row>
    <row r="33" spans="1:7" s="44" customFormat="1" ht="26.25" customHeight="1" x14ac:dyDescent="0.25">
      <c r="A33" s="137" t="s">
        <v>19</v>
      </c>
      <c r="B33" s="138" t="s">
        <v>47</v>
      </c>
      <c r="C33" s="139"/>
      <c r="D33" s="105"/>
      <c r="E33" s="99"/>
      <c r="F33" s="100">
        <f>SUM(F34:F38)</f>
        <v>0</v>
      </c>
      <c r="G33" s="43"/>
    </row>
    <row r="34" spans="1:7" s="43" customFormat="1" ht="43.5" customHeight="1" x14ac:dyDescent="0.25">
      <c r="A34" s="101" t="s">
        <v>428</v>
      </c>
      <c r="B34" s="132" t="s">
        <v>48</v>
      </c>
      <c r="C34" s="133" t="s">
        <v>49</v>
      </c>
      <c r="D34" s="134">
        <v>165.67</v>
      </c>
      <c r="E34" s="95"/>
      <c r="F34" s="96">
        <f>ROUND(D34*E34,2)</f>
        <v>0</v>
      </c>
      <c r="G34" s="45"/>
    </row>
    <row r="35" spans="1:7" s="43" customFormat="1" ht="26.25" customHeight="1" x14ac:dyDescent="0.25">
      <c r="A35" s="101" t="s">
        <v>429</v>
      </c>
      <c r="B35" s="132" t="s">
        <v>520</v>
      </c>
      <c r="C35" s="133" t="s">
        <v>49</v>
      </c>
      <c r="D35" s="134">
        <v>14.18</v>
      </c>
      <c r="E35" s="95"/>
      <c r="F35" s="96">
        <f>ROUND(D35*E35,2)</f>
        <v>0</v>
      </c>
      <c r="G35" s="45"/>
    </row>
    <row r="36" spans="1:7" s="43" customFormat="1" ht="26.25" customHeight="1" x14ac:dyDescent="0.25">
      <c r="A36" s="101" t="s">
        <v>431</v>
      </c>
      <c r="B36" s="132" t="s">
        <v>52</v>
      </c>
      <c r="C36" s="133" t="s">
        <v>49</v>
      </c>
      <c r="D36" s="134">
        <v>233.81</v>
      </c>
      <c r="E36" s="95"/>
      <c r="F36" s="96">
        <f>ROUND(D36*E36,2)</f>
        <v>0</v>
      </c>
      <c r="G36" s="45"/>
    </row>
    <row r="37" spans="1:7" s="43" customFormat="1" ht="26.25" customHeight="1" x14ac:dyDescent="0.25">
      <c r="A37" s="101" t="s">
        <v>432</v>
      </c>
      <c r="B37" s="132" t="s">
        <v>54</v>
      </c>
      <c r="C37" s="133" t="s">
        <v>55</v>
      </c>
      <c r="D37" s="134">
        <v>9352.4</v>
      </c>
      <c r="E37" s="95"/>
      <c r="F37" s="96">
        <f>ROUND(D37*E37,2)</f>
        <v>0</v>
      </c>
      <c r="G37" s="45"/>
    </row>
    <row r="38" spans="1:7" s="43" customFormat="1" ht="26.25" customHeight="1" x14ac:dyDescent="0.25">
      <c r="A38" s="101" t="s">
        <v>433</v>
      </c>
      <c r="B38" s="132" t="s">
        <v>57</v>
      </c>
      <c r="C38" s="133" t="s">
        <v>58</v>
      </c>
      <c r="D38" s="98">
        <v>334.79</v>
      </c>
      <c r="E38" s="95"/>
      <c r="F38" s="96">
        <f>ROUND(D38*E38,2)</f>
        <v>0</v>
      </c>
      <c r="G38" s="45"/>
    </row>
    <row r="39" spans="1:7" s="44" customFormat="1" ht="26.25" customHeight="1" x14ac:dyDescent="0.25">
      <c r="A39" s="137" t="s">
        <v>26</v>
      </c>
      <c r="B39" s="138" t="s">
        <v>434</v>
      </c>
      <c r="C39" s="139"/>
      <c r="D39" s="105"/>
      <c r="E39" s="99"/>
      <c r="F39" s="100">
        <f>F40+F52</f>
        <v>0</v>
      </c>
      <c r="G39" s="43"/>
    </row>
    <row r="40" spans="1:7" s="44" customFormat="1" ht="26.25" customHeight="1" x14ac:dyDescent="0.25">
      <c r="A40" s="137" t="s">
        <v>435</v>
      </c>
      <c r="B40" s="138" t="s">
        <v>436</v>
      </c>
      <c r="C40" s="139"/>
      <c r="D40" s="105"/>
      <c r="E40" s="99"/>
      <c r="F40" s="100">
        <f>SUM(F41:F51)</f>
        <v>0</v>
      </c>
      <c r="G40" s="43"/>
    </row>
    <row r="41" spans="1:7" s="43" customFormat="1" ht="46.5" customHeight="1" x14ac:dyDescent="0.25">
      <c r="A41" s="140" t="s">
        <v>437</v>
      </c>
      <c r="B41" s="132" t="s">
        <v>51</v>
      </c>
      <c r="C41" s="133" t="s">
        <v>49</v>
      </c>
      <c r="D41" s="134">
        <v>21.92</v>
      </c>
      <c r="E41" s="95"/>
      <c r="F41" s="96">
        <f t="shared" ref="F41:F51" si="1">ROUND(D41*E41,2)</f>
        <v>0</v>
      </c>
      <c r="G41" s="45"/>
    </row>
    <row r="42" spans="1:7" s="43" customFormat="1" ht="26.25" customHeight="1" x14ac:dyDescent="0.25">
      <c r="A42" s="140" t="s">
        <v>438</v>
      </c>
      <c r="B42" s="132" t="s">
        <v>52</v>
      </c>
      <c r="C42" s="133" t="s">
        <v>49</v>
      </c>
      <c r="D42" s="134">
        <v>65.569999999999993</v>
      </c>
      <c r="E42" s="95"/>
      <c r="F42" s="96">
        <f t="shared" si="1"/>
        <v>0</v>
      </c>
      <c r="G42" s="45"/>
    </row>
    <row r="43" spans="1:7" s="43" customFormat="1" ht="26.25" customHeight="1" x14ac:dyDescent="0.25">
      <c r="A43" s="140" t="s">
        <v>439</v>
      </c>
      <c r="B43" s="132" t="s">
        <v>54</v>
      </c>
      <c r="C43" s="133" t="s">
        <v>55</v>
      </c>
      <c r="D43" s="134">
        <v>4843.46</v>
      </c>
      <c r="E43" s="95"/>
      <c r="F43" s="96">
        <f t="shared" si="1"/>
        <v>0</v>
      </c>
      <c r="G43" s="45"/>
    </row>
    <row r="44" spans="1:7" s="43" customFormat="1" ht="26.25" customHeight="1" x14ac:dyDescent="0.25">
      <c r="A44" s="140" t="s">
        <v>440</v>
      </c>
      <c r="B44" s="132" t="s">
        <v>57</v>
      </c>
      <c r="C44" s="133" t="s">
        <v>58</v>
      </c>
      <c r="D44" s="134">
        <v>72.33</v>
      </c>
      <c r="E44" s="95"/>
      <c r="F44" s="96">
        <f t="shared" si="1"/>
        <v>0</v>
      </c>
      <c r="G44" s="45"/>
    </row>
    <row r="45" spans="1:7" s="43" customFormat="1" ht="36" customHeight="1" x14ac:dyDescent="0.25">
      <c r="A45" s="140" t="s">
        <v>441</v>
      </c>
      <c r="B45" s="132" t="s">
        <v>48</v>
      </c>
      <c r="C45" s="133" t="s">
        <v>49</v>
      </c>
      <c r="D45" s="134">
        <v>32.729999999999997</v>
      </c>
      <c r="E45" s="95"/>
      <c r="F45" s="96">
        <f t="shared" si="1"/>
        <v>0</v>
      </c>
      <c r="G45" s="45"/>
    </row>
    <row r="46" spans="1:7" s="43" customFormat="1" ht="26.25" customHeight="1" x14ac:dyDescent="0.25">
      <c r="A46" s="140" t="s">
        <v>442</v>
      </c>
      <c r="B46" s="132" t="s">
        <v>443</v>
      </c>
      <c r="C46" s="133" t="s">
        <v>68</v>
      </c>
      <c r="D46" s="134">
        <v>99.17</v>
      </c>
      <c r="E46" s="95"/>
      <c r="F46" s="96">
        <f t="shared" si="1"/>
        <v>0</v>
      </c>
      <c r="G46" s="45"/>
    </row>
    <row r="47" spans="1:7" s="43" customFormat="1" ht="26.25" customHeight="1" x14ac:dyDescent="0.25">
      <c r="A47" s="140" t="s">
        <v>445</v>
      </c>
      <c r="B47" s="132" t="s">
        <v>446</v>
      </c>
      <c r="C47" s="133" t="s">
        <v>68</v>
      </c>
      <c r="D47" s="134">
        <v>99.17</v>
      </c>
      <c r="E47" s="95"/>
      <c r="F47" s="96">
        <f t="shared" si="1"/>
        <v>0</v>
      </c>
      <c r="G47" s="45"/>
    </row>
    <row r="48" spans="1:7" s="43" customFormat="1" ht="26.25" customHeight="1" x14ac:dyDescent="0.25">
      <c r="A48" s="140" t="s">
        <v>447</v>
      </c>
      <c r="B48" s="132" t="s">
        <v>448</v>
      </c>
      <c r="C48" s="133" t="s">
        <v>58</v>
      </c>
      <c r="D48" s="134">
        <v>9.52</v>
      </c>
      <c r="E48" s="95"/>
      <c r="F48" s="96">
        <f t="shared" si="1"/>
        <v>0</v>
      </c>
      <c r="G48" s="45"/>
    </row>
    <row r="49" spans="1:7" s="43" customFormat="1" ht="26.25" customHeight="1" x14ac:dyDescent="0.25">
      <c r="A49" s="140" t="s">
        <v>449</v>
      </c>
      <c r="B49" s="132" t="s">
        <v>450</v>
      </c>
      <c r="C49" s="133" t="s">
        <v>49</v>
      </c>
      <c r="D49" s="134">
        <v>11.9</v>
      </c>
      <c r="E49" s="95"/>
      <c r="F49" s="96">
        <f t="shared" si="1"/>
        <v>0</v>
      </c>
      <c r="G49" s="45"/>
    </row>
    <row r="50" spans="1:7" s="43" customFormat="1" ht="26.25" customHeight="1" x14ac:dyDescent="0.25">
      <c r="A50" s="140" t="s">
        <v>452</v>
      </c>
      <c r="B50" s="132" t="s">
        <v>453</v>
      </c>
      <c r="C50" s="133" t="s">
        <v>58</v>
      </c>
      <c r="D50" s="134">
        <v>9.52</v>
      </c>
      <c r="E50" s="95"/>
      <c r="F50" s="96">
        <f t="shared" si="1"/>
        <v>0</v>
      </c>
      <c r="G50" s="45"/>
    </row>
    <row r="51" spans="1:7" s="43" customFormat="1" ht="26.25" customHeight="1" x14ac:dyDescent="0.25">
      <c r="A51" s="140" t="s">
        <v>455</v>
      </c>
      <c r="B51" s="132" t="s">
        <v>456</v>
      </c>
      <c r="C51" s="133" t="s">
        <v>457</v>
      </c>
      <c r="D51" s="134">
        <v>380.79999999999995</v>
      </c>
      <c r="E51" s="95"/>
      <c r="F51" s="96">
        <f t="shared" si="1"/>
        <v>0</v>
      </c>
      <c r="G51" s="45"/>
    </row>
    <row r="52" spans="1:7" s="44" customFormat="1" ht="26.25" customHeight="1" x14ac:dyDescent="0.25">
      <c r="A52" s="137" t="s">
        <v>459</v>
      </c>
      <c r="B52" s="138" t="s">
        <v>351</v>
      </c>
      <c r="C52" s="139"/>
      <c r="D52" s="105"/>
      <c r="E52" s="99"/>
      <c r="F52" s="100">
        <f>SUM(F53:F55)</f>
        <v>0</v>
      </c>
      <c r="G52" s="43"/>
    </row>
    <row r="53" spans="1:7" s="43" customFormat="1" ht="26.25" customHeight="1" x14ac:dyDescent="0.25">
      <c r="A53" s="140" t="s">
        <v>460</v>
      </c>
      <c r="B53" s="132" t="s">
        <v>353</v>
      </c>
      <c r="C53" s="133" t="s">
        <v>49</v>
      </c>
      <c r="D53" s="134">
        <v>1.79</v>
      </c>
      <c r="E53" s="95"/>
      <c r="F53" s="96">
        <f>ROUND(D53*E53,2)</f>
        <v>0</v>
      </c>
      <c r="G53" s="45"/>
    </row>
    <row r="54" spans="1:7" s="43" customFormat="1" ht="26.25" customHeight="1" x14ac:dyDescent="0.25">
      <c r="A54" s="140" t="s">
        <v>461</v>
      </c>
      <c r="B54" s="132" t="s">
        <v>462</v>
      </c>
      <c r="C54" s="133" t="s">
        <v>84</v>
      </c>
      <c r="D54" s="134">
        <v>34</v>
      </c>
      <c r="E54" s="95"/>
      <c r="F54" s="96">
        <f>ROUND(D54*E54,2)</f>
        <v>0</v>
      </c>
      <c r="G54" s="45"/>
    </row>
    <row r="55" spans="1:7" s="43" customFormat="1" ht="44.25" customHeight="1" x14ac:dyDescent="0.25">
      <c r="A55" s="140" t="s">
        <v>463</v>
      </c>
      <c r="B55" s="132" t="s">
        <v>358</v>
      </c>
      <c r="C55" s="133" t="s">
        <v>84</v>
      </c>
      <c r="D55" s="134">
        <v>142.6</v>
      </c>
      <c r="E55" s="95"/>
      <c r="F55" s="96">
        <f>ROUND(D55*E55,2)</f>
        <v>0</v>
      </c>
      <c r="G55" s="45"/>
    </row>
    <row r="56" spans="1:7" s="44" customFormat="1" ht="26.25" customHeight="1" x14ac:dyDescent="0.25">
      <c r="A56" s="137" t="s">
        <v>28</v>
      </c>
      <c r="B56" s="138" t="s">
        <v>464</v>
      </c>
      <c r="C56" s="139"/>
      <c r="D56" s="105"/>
      <c r="E56" s="99"/>
      <c r="F56" s="100">
        <f>F57+F62</f>
        <v>0</v>
      </c>
      <c r="G56" s="43"/>
    </row>
    <row r="57" spans="1:7" s="44" customFormat="1" ht="26.25" customHeight="1" x14ac:dyDescent="0.25">
      <c r="A57" s="137" t="s">
        <v>465</v>
      </c>
      <c r="B57" s="138" t="s">
        <v>47</v>
      </c>
      <c r="C57" s="139"/>
      <c r="D57" s="105"/>
      <c r="E57" s="99"/>
      <c r="F57" s="100">
        <f>SUM(F58:F61)</f>
        <v>0</v>
      </c>
      <c r="G57" s="43"/>
    </row>
    <row r="58" spans="1:7" s="43" customFormat="1" ht="26.25" customHeight="1" x14ac:dyDescent="0.25">
      <c r="A58" s="101" t="s">
        <v>466</v>
      </c>
      <c r="B58" s="132" t="s">
        <v>48</v>
      </c>
      <c r="C58" s="133" t="s">
        <v>49</v>
      </c>
      <c r="D58" s="134">
        <v>146</v>
      </c>
      <c r="E58" s="95"/>
      <c r="F58" s="96">
        <f>ROUND(D58*E58,2)</f>
        <v>0</v>
      </c>
      <c r="G58" s="45"/>
    </row>
    <row r="59" spans="1:7" s="43" customFormat="1" ht="26.25" customHeight="1" x14ac:dyDescent="0.25">
      <c r="A59" s="101" t="s">
        <v>467</v>
      </c>
      <c r="B59" s="132" t="s">
        <v>52</v>
      </c>
      <c r="C59" s="133" t="s">
        <v>49</v>
      </c>
      <c r="D59" s="134">
        <v>189.8</v>
      </c>
      <c r="E59" s="95"/>
      <c r="F59" s="96">
        <f>ROUND(D59*E59,2)</f>
        <v>0</v>
      </c>
      <c r="G59" s="45"/>
    </row>
    <row r="60" spans="1:7" s="43" customFormat="1" ht="26.25" customHeight="1" x14ac:dyDescent="0.25">
      <c r="A60" s="101" t="s">
        <v>468</v>
      </c>
      <c r="B60" s="132" t="s">
        <v>54</v>
      </c>
      <c r="C60" s="133" t="s">
        <v>55</v>
      </c>
      <c r="D60" s="134">
        <v>7592</v>
      </c>
      <c r="E60" s="95"/>
      <c r="F60" s="96">
        <f>ROUND(D60*E60,2)</f>
        <v>0</v>
      </c>
      <c r="G60" s="45"/>
    </row>
    <row r="61" spans="1:7" s="43" customFormat="1" ht="26.25" customHeight="1" x14ac:dyDescent="0.25">
      <c r="A61" s="101" t="s">
        <v>469</v>
      </c>
      <c r="B61" s="132" t="s">
        <v>57</v>
      </c>
      <c r="C61" s="133" t="s">
        <v>58</v>
      </c>
      <c r="D61" s="134">
        <v>322.66000000000003</v>
      </c>
      <c r="E61" s="95"/>
      <c r="F61" s="96">
        <f>ROUND(D61*E61,2)</f>
        <v>0</v>
      </c>
      <c r="G61" s="45"/>
    </row>
    <row r="62" spans="1:7" s="44" customFormat="1" ht="26.25" customHeight="1" x14ac:dyDescent="0.25">
      <c r="A62" s="137" t="s">
        <v>470</v>
      </c>
      <c r="B62" s="138" t="s">
        <v>471</v>
      </c>
      <c r="C62" s="139"/>
      <c r="D62" s="105"/>
      <c r="E62" s="99"/>
      <c r="F62" s="100">
        <f>SUM(F63:F73)</f>
        <v>0</v>
      </c>
      <c r="G62" s="43"/>
    </row>
    <row r="63" spans="1:7" s="43" customFormat="1" ht="26.25" customHeight="1" x14ac:dyDescent="0.25">
      <c r="A63" s="101" t="s">
        <v>472</v>
      </c>
      <c r="B63" s="132" t="s">
        <v>473</v>
      </c>
      <c r="C63" s="141" t="s">
        <v>84</v>
      </c>
      <c r="D63" s="134">
        <v>1892</v>
      </c>
      <c r="E63" s="95"/>
      <c r="F63" s="96">
        <f t="shared" ref="F63:F73" si="2">ROUND(D63*E63,2)</f>
        <v>0</v>
      </c>
      <c r="G63" s="45"/>
    </row>
    <row r="64" spans="1:7" s="43" customFormat="1" ht="26.25" customHeight="1" x14ac:dyDescent="0.25">
      <c r="A64" s="101" t="s">
        <v>476</v>
      </c>
      <c r="B64" s="132" t="s">
        <v>477</v>
      </c>
      <c r="C64" s="133" t="s">
        <v>116</v>
      </c>
      <c r="D64" s="134">
        <v>47300</v>
      </c>
      <c r="E64" s="95"/>
      <c r="F64" s="96">
        <f t="shared" si="2"/>
        <v>0</v>
      </c>
      <c r="G64" s="45"/>
    </row>
    <row r="65" spans="1:7" s="43" customFormat="1" ht="26.25" customHeight="1" x14ac:dyDescent="0.25">
      <c r="A65" s="101" t="s">
        <v>478</v>
      </c>
      <c r="B65" s="132" t="s">
        <v>479</v>
      </c>
      <c r="C65" s="133" t="s">
        <v>116</v>
      </c>
      <c r="D65" s="134">
        <v>4730</v>
      </c>
      <c r="E65" s="95"/>
      <c r="F65" s="96">
        <f t="shared" si="2"/>
        <v>0</v>
      </c>
      <c r="G65" s="45"/>
    </row>
    <row r="66" spans="1:7" s="43" customFormat="1" ht="26.25" customHeight="1" x14ac:dyDescent="0.25">
      <c r="A66" s="101" t="s">
        <v>481</v>
      </c>
      <c r="B66" s="132" t="s">
        <v>1318</v>
      </c>
      <c r="C66" s="133" t="s">
        <v>49</v>
      </c>
      <c r="D66" s="134">
        <v>88.21</v>
      </c>
      <c r="E66" s="95"/>
      <c r="F66" s="96">
        <f t="shared" si="2"/>
        <v>0</v>
      </c>
      <c r="G66" s="45"/>
    </row>
    <row r="67" spans="1:7" s="43" customFormat="1" ht="26.25" customHeight="1" x14ac:dyDescent="0.25">
      <c r="A67" s="101" t="s">
        <v>483</v>
      </c>
      <c r="B67" s="132" t="s">
        <v>484</v>
      </c>
      <c r="C67" s="133" t="s">
        <v>116</v>
      </c>
      <c r="D67" s="134">
        <v>3449.05</v>
      </c>
      <c r="E67" s="95"/>
      <c r="F67" s="96">
        <f t="shared" si="2"/>
        <v>0</v>
      </c>
      <c r="G67" s="45"/>
    </row>
    <row r="68" spans="1:7" s="43" customFormat="1" ht="26.25" customHeight="1" x14ac:dyDescent="0.25">
      <c r="A68" s="101" t="s">
        <v>485</v>
      </c>
      <c r="B68" s="132" t="s">
        <v>486</v>
      </c>
      <c r="C68" s="133" t="s">
        <v>84</v>
      </c>
      <c r="D68" s="134">
        <v>192</v>
      </c>
      <c r="E68" s="95"/>
      <c r="F68" s="96">
        <f t="shared" si="2"/>
        <v>0</v>
      </c>
      <c r="G68" s="45"/>
    </row>
    <row r="69" spans="1:7" s="48" customFormat="1" ht="26.25" customHeight="1" x14ac:dyDescent="0.25">
      <c r="A69" s="101" t="s">
        <v>488</v>
      </c>
      <c r="B69" s="132" t="s">
        <v>489</v>
      </c>
      <c r="C69" s="133" t="s">
        <v>84</v>
      </c>
      <c r="D69" s="134">
        <v>75</v>
      </c>
      <c r="E69" s="95"/>
      <c r="F69" s="96">
        <f t="shared" si="2"/>
        <v>0</v>
      </c>
      <c r="G69" s="60"/>
    </row>
    <row r="70" spans="1:7" s="43" customFormat="1" ht="26.25" customHeight="1" x14ac:dyDescent="0.25">
      <c r="A70" s="101" t="s">
        <v>491</v>
      </c>
      <c r="B70" s="132" t="s">
        <v>492</v>
      </c>
      <c r="C70" s="133" t="s">
        <v>84</v>
      </c>
      <c r="D70" s="134">
        <v>37.5</v>
      </c>
      <c r="E70" s="95"/>
      <c r="F70" s="96">
        <f t="shared" si="2"/>
        <v>0</v>
      </c>
      <c r="G70" s="45"/>
    </row>
    <row r="71" spans="1:7" s="43" customFormat="1" ht="26.25" customHeight="1" x14ac:dyDescent="0.25">
      <c r="A71" s="101" t="s">
        <v>494</v>
      </c>
      <c r="B71" s="132" t="s">
        <v>495</v>
      </c>
      <c r="C71" s="133" t="s">
        <v>68</v>
      </c>
      <c r="D71" s="134">
        <v>18.75</v>
      </c>
      <c r="E71" s="95"/>
      <c r="F71" s="96">
        <f t="shared" si="2"/>
        <v>0</v>
      </c>
      <c r="G71" s="45"/>
    </row>
    <row r="72" spans="1:7" s="43" customFormat="1" ht="26.25" customHeight="1" x14ac:dyDescent="0.25">
      <c r="A72" s="101" t="s">
        <v>496</v>
      </c>
      <c r="B72" s="132" t="s">
        <v>497</v>
      </c>
      <c r="C72" s="133" t="s">
        <v>49</v>
      </c>
      <c r="D72" s="134">
        <v>2.0299999999999998</v>
      </c>
      <c r="E72" s="95"/>
      <c r="F72" s="96">
        <f t="shared" si="2"/>
        <v>0</v>
      </c>
      <c r="G72" s="45"/>
    </row>
    <row r="73" spans="1:7" s="43" customFormat="1" ht="26.25" customHeight="1" x14ac:dyDescent="0.25">
      <c r="A73" s="101" t="s">
        <v>498</v>
      </c>
      <c r="B73" s="132" t="s">
        <v>499</v>
      </c>
      <c r="C73" s="133" t="s">
        <v>84</v>
      </c>
      <c r="D73" s="134">
        <v>44.3</v>
      </c>
      <c r="E73" s="95"/>
      <c r="F73" s="96">
        <f t="shared" si="2"/>
        <v>0</v>
      </c>
      <c r="G73" s="45"/>
    </row>
    <row r="74" spans="1:7" s="44" customFormat="1" ht="26.25" customHeight="1" x14ac:dyDescent="0.25">
      <c r="A74" s="137" t="s">
        <v>30</v>
      </c>
      <c r="B74" s="138" t="s">
        <v>500</v>
      </c>
      <c r="C74" s="139"/>
      <c r="D74" s="105"/>
      <c r="E74" s="99"/>
      <c r="F74" s="100">
        <f>F75</f>
        <v>0</v>
      </c>
      <c r="G74" s="43"/>
    </row>
    <row r="75" spans="1:7" s="44" customFormat="1" ht="26.25" customHeight="1" x14ac:dyDescent="0.25">
      <c r="A75" s="137" t="s">
        <v>501</v>
      </c>
      <c r="B75" s="138" t="s">
        <v>405</v>
      </c>
      <c r="C75" s="139"/>
      <c r="D75" s="105"/>
      <c r="E75" s="99"/>
      <c r="F75" s="100">
        <f>SUM(F76:F81)</f>
        <v>0</v>
      </c>
      <c r="G75" s="43"/>
    </row>
    <row r="76" spans="1:7" s="62" customFormat="1" ht="26.25" customHeight="1" x14ac:dyDescent="0.25">
      <c r="A76" s="142" t="s">
        <v>502</v>
      </c>
      <c r="B76" s="143" t="s">
        <v>407</v>
      </c>
      <c r="C76" s="144" t="s">
        <v>84</v>
      </c>
      <c r="D76" s="145">
        <v>237.34</v>
      </c>
      <c r="E76" s="95"/>
      <c r="F76" s="96">
        <f t="shared" ref="F76:F81" si="3">ROUND(D76*E76,2)</f>
        <v>0</v>
      </c>
      <c r="G76" s="60"/>
    </row>
    <row r="77" spans="1:7" s="44" customFormat="1" ht="26.25" customHeight="1" x14ac:dyDescent="0.25">
      <c r="A77" s="140" t="s">
        <v>503</v>
      </c>
      <c r="B77" s="146" t="s">
        <v>409</v>
      </c>
      <c r="C77" s="133" t="s">
        <v>68</v>
      </c>
      <c r="D77" s="141">
        <v>1026.4100000000001</v>
      </c>
      <c r="E77" s="95"/>
      <c r="F77" s="96">
        <f t="shared" si="3"/>
        <v>0</v>
      </c>
      <c r="G77" s="45"/>
    </row>
    <row r="78" spans="1:7" s="44" customFormat="1" ht="26.25" customHeight="1" x14ac:dyDescent="0.25">
      <c r="A78" s="140" t="s">
        <v>505</v>
      </c>
      <c r="B78" s="147" t="s">
        <v>411</v>
      </c>
      <c r="C78" s="133" t="s">
        <v>93</v>
      </c>
      <c r="D78" s="141">
        <v>12</v>
      </c>
      <c r="E78" s="95"/>
      <c r="F78" s="96">
        <f t="shared" si="3"/>
        <v>0</v>
      </c>
      <c r="G78" s="45"/>
    </row>
    <row r="79" spans="1:7" s="44" customFormat="1" ht="26.25" customHeight="1" x14ac:dyDescent="0.25">
      <c r="A79" s="140" t="s">
        <v>506</v>
      </c>
      <c r="B79" s="147" t="s">
        <v>413</v>
      </c>
      <c r="C79" s="133" t="s">
        <v>93</v>
      </c>
      <c r="D79" s="141">
        <v>12</v>
      </c>
      <c r="E79" s="95"/>
      <c r="F79" s="96">
        <f t="shared" si="3"/>
        <v>0</v>
      </c>
      <c r="G79" s="45"/>
    </row>
    <row r="80" spans="1:7" s="44" customFormat="1" ht="26.25" customHeight="1" x14ac:dyDescent="0.25">
      <c r="A80" s="140" t="s">
        <v>507</v>
      </c>
      <c r="B80" s="146" t="s">
        <v>508</v>
      </c>
      <c r="C80" s="133" t="s">
        <v>93</v>
      </c>
      <c r="D80" s="141">
        <v>6</v>
      </c>
      <c r="E80" s="95"/>
      <c r="F80" s="96">
        <f t="shared" si="3"/>
        <v>0</v>
      </c>
      <c r="G80" s="45"/>
    </row>
    <row r="81" spans="1:7" s="43" customFormat="1" ht="26.25" customHeight="1" x14ac:dyDescent="0.25">
      <c r="A81" s="140" t="s">
        <v>509</v>
      </c>
      <c r="B81" s="148" t="s">
        <v>510</v>
      </c>
      <c r="C81" s="133" t="s">
        <v>93</v>
      </c>
      <c r="D81" s="134">
        <v>6</v>
      </c>
      <c r="E81" s="95"/>
      <c r="F81" s="96">
        <f t="shared" si="3"/>
        <v>0</v>
      </c>
      <c r="G81" s="45"/>
    </row>
    <row r="82" spans="1:7" s="43" customFormat="1" ht="26.25" customHeight="1" x14ac:dyDescent="0.25">
      <c r="A82" s="149">
        <v>2</v>
      </c>
      <c r="B82" s="150" t="s">
        <v>511</v>
      </c>
      <c r="C82" s="151"/>
      <c r="D82" s="102"/>
      <c r="E82" s="102"/>
      <c r="F82" s="152">
        <f>F83+F222</f>
        <v>0</v>
      </c>
      <c r="G82" s="45"/>
    </row>
    <row r="83" spans="1:7" s="44" customFormat="1" ht="26.25" customHeight="1" x14ac:dyDescent="0.25">
      <c r="A83" s="137" t="s">
        <v>62</v>
      </c>
      <c r="B83" s="138" t="s">
        <v>63</v>
      </c>
      <c r="C83" s="139"/>
      <c r="D83" s="105"/>
      <c r="E83" s="102"/>
      <c r="F83" s="100">
        <f>F84+F97+F114+F119+F121+F127+F146+F176+F200+F205+F213+F220</f>
        <v>0</v>
      </c>
      <c r="G83" s="43"/>
    </row>
    <row r="84" spans="1:7" s="44" customFormat="1" ht="26.25" customHeight="1" x14ac:dyDescent="0.25">
      <c r="A84" s="137" t="s">
        <v>64</v>
      </c>
      <c r="B84" s="138" t="s">
        <v>512</v>
      </c>
      <c r="C84" s="139"/>
      <c r="D84" s="105"/>
      <c r="E84" s="102"/>
      <c r="F84" s="100">
        <f>F85+F91</f>
        <v>0</v>
      </c>
      <c r="G84" s="43"/>
    </row>
    <row r="85" spans="1:7" s="44" customFormat="1" ht="26.25" customHeight="1" x14ac:dyDescent="0.25">
      <c r="A85" s="137" t="s">
        <v>66</v>
      </c>
      <c r="B85" s="138" t="s">
        <v>65</v>
      </c>
      <c r="C85" s="139"/>
      <c r="D85" s="105"/>
      <c r="E85" s="102"/>
      <c r="F85" s="100">
        <f>SUM(F86:F90)</f>
        <v>0</v>
      </c>
      <c r="G85" s="43"/>
    </row>
    <row r="86" spans="1:7" s="43" customFormat="1" ht="26.25" customHeight="1" x14ac:dyDescent="0.25">
      <c r="A86" s="101" t="s">
        <v>513</v>
      </c>
      <c r="B86" s="132" t="s">
        <v>67</v>
      </c>
      <c r="C86" s="133" t="s">
        <v>68</v>
      </c>
      <c r="D86" s="134">
        <v>637.54</v>
      </c>
      <c r="E86" s="95"/>
      <c r="F86" s="96">
        <f>ROUND(D86*E86,2)</f>
        <v>0</v>
      </c>
      <c r="G86" s="45"/>
    </row>
    <row r="87" spans="1:7" s="43" customFormat="1" ht="26.25" customHeight="1" x14ac:dyDescent="0.25">
      <c r="A87" s="101" t="s">
        <v>514</v>
      </c>
      <c r="B87" s="132" t="s">
        <v>71</v>
      </c>
      <c r="C87" s="133" t="s">
        <v>49</v>
      </c>
      <c r="D87" s="134">
        <v>248.64</v>
      </c>
      <c r="E87" s="95"/>
      <c r="F87" s="96">
        <f>ROUND(D87*E87,2)</f>
        <v>0</v>
      </c>
      <c r="G87" s="45"/>
    </row>
    <row r="88" spans="1:7" s="43" customFormat="1" ht="26.25" customHeight="1" x14ac:dyDescent="0.25">
      <c r="A88" s="101" t="s">
        <v>515</v>
      </c>
      <c r="B88" s="132" t="s">
        <v>54</v>
      </c>
      <c r="C88" s="133" t="s">
        <v>55</v>
      </c>
      <c r="D88" s="134">
        <v>9945.5999999999985</v>
      </c>
      <c r="E88" s="95"/>
      <c r="F88" s="96">
        <f>ROUND(D88*E88,2)</f>
        <v>0</v>
      </c>
      <c r="G88" s="45"/>
    </row>
    <row r="89" spans="1:7" s="43" customFormat="1" ht="26.25" customHeight="1" x14ac:dyDescent="0.25">
      <c r="A89" s="101" t="s">
        <v>516</v>
      </c>
      <c r="B89" s="132" t="s">
        <v>57</v>
      </c>
      <c r="C89" s="133" t="s">
        <v>58</v>
      </c>
      <c r="D89" s="134">
        <v>422.69</v>
      </c>
      <c r="E89" s="95"/>
      <c r="F89" s="96">
        <f>ROUND(D89*E89,2)</f>
        <v>0</v>
      </c>
      <c r="G89" s="45"/>
    </row>
    <row r="90" spans="1:7" s="43" customFormat="1" ht="26.25" customHeight="1" x14ac:dyDescent="0.25">
      <c r="A90" s="101" t="s">
        <v>517</v>
      </c>
      <c r="B90" s="132" t="s">
        <v>76</v>
      </c>
      <c r="C90" s="133" t="s">
        <v>68</v>
      </c>
      <c r="D90" s="134">
        <v>156.63</v>
      </c>
      <c r="E90" s="95"/>
      <c r="F90" s="96">
        <f>ROUND(D90*E90,2)</f>
        <v>0</v>
      </c>
      <c r="G90" s="45"/>
    </row>
    <row r="91" spans="1:7" s="44" customFormat="1" ht="26.25" customHeight="1" x14ac:dyDescent="0.25">
      <c r="A91" s="137" t="s">
        <v>70</v>
      </c>
      <c r="B91" s="138" t="s">
        <v>47</v>
      </c>
      <c r="C91" s="139"/>
      <c r="D91" s="105"/>
      <c r="E91" s="99"/>
      <c r="F91" s="100">
        <f>SUM(F92:F96)</f>
        <v>0</v>
      </c>
      <c r="G91" s="43"/>
    </row>
    <row r="92" spans="1:7" s="43" customFormat="1" ht="26.25" customHeight="1" x14ac:dyDescent="0.25">
      <c r="A92" s="101" t="s">
        <v>518</v>
      </c>
      <c r="B92" s="132" t="s">
        <v>48</v>
      </c>
      <c r="C92" s="133" t="s">
        <v>49</v>
      </c>
      <c r="D92" s="134">
        <v>56.48</v>
      </c>
      <c r="E92" s="95"/>
      <c r="F92" s="96">
        <f>ROUND(D92*E92,2)</f>
        <v>0</v>
      </c>
      <c r="G92" s="45"/>
    </row>
    <row r="93" spans="1:7" s="43" customFormat="1" ht="26.25" customHeight="1" x14ac:dyDescent="0.25">
      <c r="A93" s="101" t="s">
        <v>519</v>
      </c>
      <c r="B93" s="132" t="s">
        <v>520</v>
      </c>
      <c r="C93" s="133" t="s">
        <v>49</v>
      </c>
      <c r="D93" s="134">
        <v>380.6</v>
      </c>
      <c r="E93" s="95"/>
      <c r="F93" s="96">
        <f>ROUND(D93*E93,2)</f>
        <v>0</v>
      </c>
      <c r="G93" s="45"/>
    </row>
    <row r="94" spans="1:7" s="43" customFormat="1" ht="26.25" customHeight="1" x14ac:dyDescent="0.25">
      <c r="A94" s="101" t="s">
        <v>521</v>
      </c>
      <c r="B94" s="132" t="s">
        <v>52</v>
      </c>
      <c r="C94" s="133" t="s">
        <v>49</v>
      </c>
      <c r="D94" s="134">
        <v>568.20000000000005</v>
      </c>
      <c r="E94" s="95"/>
      <c r="F94" s="96">
        <f>ROUND(D94*E94,2)</f>
        <v>0</v>
      </c>
      <c r="G94" s="45"/>
    </row>
    <row r="95" spans="1:7" s="43" customFormat="1" ht="26.25" customHeight="1" x14ac:dyDescent="0.25">
      <c r="A95" s="101" t="s">
        <v>522</v>
      </c>
      <c r="B95" s="132" t="s">
        <v>54</v>
      </c>
      <c r="C95" s="133" t="s">
        <v>55</v>
      </c>
      <c r="D95" s="134">
        <v>22728</v>
      </c>
      <c r="E95" s="95"/>
      <c r="F95" s="96">
        <f>ROUND(D95*E95,2)</f>
        <v>0</v>
      </c>
      <c r="G95" s="45"/>
    </row>
    <row r="96" spans="1:7" s="43" customFormat="1" ht="26.25" customHeight="1" x14ac:dyDescent="0.25">
      <c r="A96" s="101" t="s">
        <v>523</v>
      </c>
      <c r="B96" s="132" t="s">
        <v>57</v>
      </c>
      <c r="C96" s="133" t="s">
        <v>58</v>
      </c>
      <c r="D96" s="98">
        <v>124.82</v>
      </c>
      <c r="E96" s="95"/>
      <c r="F96" s="96">
        <f>ROUND(D96*E96,2)</f>
        <v>0</v>
      </c>
      <c r="G96" s="45"/>
    </row>
    <row r="97" spans="1:7" s="44" customFormat="1" ht="26.25" customHeight="1" x14ac:dyDescent="0.25">
      <c r="A97" s="137" t="s">
        <v>78</v>
      </c>
      <c r="B97" s="138" t="s">
        <v>91</v>
      </c>
      <c r="C97" s="139"/>
      <c r="D97" s="105"/>
      <c r="E97" s="99"/>
      <c r="F97" s="100">
        <f>SUM(F98:F113)</f>
        <v>0</v>
      </c>
      <c r="G97" s="43"/>
    </row>
    <row r="98" spans="1:7" s="43" customFormat="1" ht="26.25" customHeight="1" x14ac:dyDescent="0.25">
      <c r="A98" s="101" t="s">
        <v>80</v>
      </c>
      <c r="B98" s="132" t="s">
        <v>1376</v>
      </c>
      <c r="C98" s="133" t="s">
        <v>93</v>
      </c>
      <c r="D98" s="134">
        <v>1</v>
      </c>
      <c r="E98" s="103"/>
      <c r="F98" s="96">
        <f>ROUND(D98*E98,2)</f>
        <v>0</v>
      </c>
      <c r="G98" s="45"/>
    </row>
    <row r="99" spans="1:7" s="43" customFormat="1" ht="26.25" customHeight="1" x14ac:dyDescent="0.25">
      <c r="A99" s="101" t="s">
        <v>82</v>
      </c>
      <c r="B99" s="132" t="s">
        <v>1314</v>
      </c>
      <c r="C99" s="133" t="s">
        <v>84</v>
      </c>
      <c r="D99" s="134">
        <v>12</v>
      </c>
      <c r="E99" s="95"/>
      <c r="F99" s="96">
        <f t="shared" ref="F99:F113" si="4">ROUND(D99*E99,2)</f>
        <v>0</v>
      </c>
      <c r="G99" s="45"/>
    </row>
    <row r="100" spans="1:7" s="43" customFormat="1" ht="26.25" customHeight="1" x14ac:dyDescent="0.25">
      <c r="A100" s="101" t="s">
        <v>85</v>
      </c>
      <c r="B100" s="132" t="s">
        <v>1315</v>
      </c>
      <c r="C100" s="133" t="s">
        <v>84</v>
      </c>
      <c r="D100" s="134">
        <v>228</v>
      </c>
      <c r="E100" s="95"/>
      <c r="F100" s="96">
        <f t="shared" si="4"/>
        <v>0</v>
      </c>
      <c r="G100" s="45"/>
    </row>
    <row r="101" spans="1:7" s="43" customFormat="1" ht="26.25" customHeight="1" x14ac:dyDescent="0.25">
      <c r="A101" s="101" t="s">
        <v>88</v>
      </c>
      <c r="B101" s="132" t="s">
        <v>98</v>
      </c>
      <c r="C101" s="133" t="s">
        <v>93</v>
      </c>
      <c r="D101" s="134">
        <v>40</v>
      </c>
      <c r="E101" s="95"/>
      <c r="F101" s="96">
        <f t="shared" si="4"/>
        <v>0</v>
      </c>
      <c r="G101" s="45"/>
    </row>
    <row r="102" spans="1:7" s="43" customFormat="1" ht="26.25" customHeight="1" x14ac:dyDescent="0.25">
      <c r="A102" s="101" t="s">
        <v>89</v>
      </c>
      <c r="B102" s="132" t="s">
        <v>100</v>
      </c>
      <c r="C102" s="133" t="s">
        <v>49</v>
      </c>
      <c r="D102" s="134">
        <v>85.84</v>
      </c>
      <c r="E102" s="95"/>
      <c r="F102" s="96">
        <f t="shared" si="4"/>
        <v>0</v>
      </c>
      <c r="G102" s="45"/>
    </row>
    <row r="103" spans="1:7" s="43" customFormat="1" ht="26.25" customHeight="1" x14ac:dyDescent="0.25">
      <c r="A103" s="101" t="s">
        <v>524</v>
      </c>
      <c r="B103" s="132" t="s">
        <v>71</v>
      </c>
      <c r="C103" s="133" t="s">
        <v>49</v>
      </c>
      <c r="D103" s="134">
        <v>111.59</v>
      </c>
      <c r="E103" s="95"/>
      <c r="F103" s="96">
        <f t="shared" si="4"/>
        <v>0</v>
      </c>
      <c r="G103" s="45"/>
    </row>
    <row r="104" spans="1:7" s="43" customFormat="1" ht="26.25" customHeight="1" x14ac:dyDescent="0.25">
      <c r="A104" s="101" t="s">
        <v>525</v>
      </c>
      <c r="B104" s="132" t="s">
        <v>54</v>
      </c>
      <c r="C104" s="133" t="s">
        <v>55</v>
      </c>
      <c r="D104" s="134">
        <v>4463.6000000000004</v>
      </c>
      <c r="E104" s="95"/>
      <c r="F104" s="96">
        <f t="shared" si="4"/>
        <v>0</v>
      </c>
      <c r="G104" s="45"/>
    </row>
    <row r="105" spans="1:7" s="43" customFormat="1" ht="26.25" customHeight="1" x14ac:dyDescent="0.25">
      <c r="A105" s="101" t="s">
        <v>526</v>
      </c>
      <c r="B105" s="132" t="s">
        <v>105</v>
      </c>
      <c r="C105" s="133" t="s">
        <v>49</v>
      </c>
      <c r="D105" s="134">
        <v>43.89</v>
      </c>
      <c r="E105" s="95"/>
      <c r="F105" s="96">
        <f t="shared" si="4"/>
        <v>0</v>
      </c>
      <c r="G105" s="45"/>
    </row>
    <row r="106" spans="1:7" s="43" customFormat="1" ht="26.25" customHeight="1" x14ac:dyDescent="0.25">
      <c r="A106" s="101" t="s">
        <v>527</v>
      </c>
      <c r="B106" s="132" t="s">
        <v>57</v>
      </c>
      <c r="C106" s="133" t="s">
        <v>58</v>
      </c>
      <c r="D106" s="134">
        <v>189.7</v>
      </c>
      <c r="E106" s="95"/>
      <c r="F106" s="96">
        <f t="shared" si="4"/>
        <v>0</v>
      </c>
      <c r="G106" s="45"/>
    </row>
    <row r="107" spans="1:7" s="43" customFormat="1" ht="26.25" customHeight="1" x14ac:dyDescent="0.25">
      <c r="A107" s="101" t="s">
        <v>528</v>
      </c>
      <c r="B107" s="132" t="s">
        <v>109</v>
      </c>
      <c r="C107" s="133" t="s">
        <v>68</v>
      </c>
      <c r="D107" s="134">
        <v>70.760000000000005</v>
      </c>
      <c r="E107" s="95"/>
      <c r="F107" s="96">
        <f t="shared" si="4"/>
        <v>0</v>
      </c>
      <c r="G107" s="45"/>
    </row>
    <row r="108" spans="1:7" s="43" customFormat="1" ht="26.25" customHeight="1" x14ac:dyDescent="0.25">
      <c r="A108" s="101" t="s">
        <v>530</v>
      </c>
      <c r="B108" s="132" t="s">
        <v>111</v>
      </c>
      <c r="C108" s="133" t="s">
        <v>49</v>
      </c>
      <c r="D108" s="134">
        <v>3.54</v>
      </c>
      <c r="E108" s="95"/>
      <c r="F108" s="96">
        <f t="shared" si="4"/>
        <v>0</v>
      </c>
      <c r="G108" s="45"/>
    </row>
    <row r="109" spans="1:7" s="43" customFormat="1" ht="26.25" customHeight="1" x14ac:dyDescent="0.25">
      <c r="A109" s="101" t="s">
        <v>532</v>
      </c>
      <c r="B109" s="132" t="s">
        <v>113</v>
      </c>
      <c r="C109" s="133" t="s">
        <v>68</v>
      </c>
      <c r="D109" s="134">
        <v>95.2</v>
      </c>
      <c r="E109" s="95"/>
      <c r="F109" s="96">
        <f t="shared" si="4"/>
        <v>0</v>
      </c>
      <c r="G109" s="45"/>
    </row>
    <row r="110" spans="1:7" s="43" customFormat="1" ht="26.25" customHeight="1" x14ac:dyDescent="0.25">
      <c r="A110" s="101" t="s">
        <v>533</v>
      </c>
      <c r="B110" s="132" t="s">
        <v>115</v>
      </c>
      <c r="C110" s="133" t="s">
        <v>116</v>
      </c>
      <c r="D110" s="134">
        <v>1837.58</v>
      </c>
      <c r="E110" s="95"/>
      <c r="F110" s="96">
        <f t="shared" si="4"/>
        <v>0</v>
      </c>
      <c r="G110" s="45"/>
    </row>
    <row r="111" spans="1:7" s="43" customFormat="1" ht="26.25" customHeight="1" x14ac:dyDescent="0.25">
      <c r="A111" s="101" t="s">
        <v>534</v>
      </c>
      <c r="B111" s="132" t="s">
        <v>119</v>
      </c>
      <c r="C111" s="133" t="s">
        <v>49</v>
      </c>
      <c r="D111" s="134">
        <v>18.38</v>
      </c>
      <c r="E111" s="95"/>
      <c r="F111" s="96">
        <f t="shared" si="4"/>
        <v>0</v>
      </c>
      <c r="G111" s="45"/>
    </row>
    <row r="112" spans="1:7" s="43" customFormat="1" ht="26.25" customHeight="1" x14ac:dyDescent="0.25">
      <c r="A112" s="101" t="s">
        <v>535</v>
      </c>
      <c r="B112" s="132" t="s">
        <v>122</v>
      </c>
      <c r="C112" s="133" t="s">
        <v>49</v>
      </c>
      <c r="D112" s="134">
        <v>8.26</v>
      </c>
      <c r="E112" s="95"/>
      <c r="F112" s="96">
        <f t="shared" si="4"/>
        <v>0</v>
      </c>
      <c r="G112" s="45"/>
    </row>
    <row r="113" spans="1:7" s="43" customFormat="1" ht="26.25" customHeight="1" x14ac:dyDescent="0.25">
      <c r="A113" s="101" t="s">
        <v>537</v>
      </c>
      <c r="B113" s="132" t="s">
        <v>124</v>
      </c>
      <c r="C113" s="133" t="s">
        <v>68</v>
      </c>
      <c r="D113" s="134">
        <v>144.47999999999999</v>
      </c>
      <c r="E113" s="95"/>
      <c r="F113" s="96">
        <f t="shared" si="4"/>
        <v>0</v>
      </c>
      <c r="G113" s="45"/>
    </row>
    <row r="114" spans="1:7" s="44" customFormat="1" ht="26.25" customHeight="1" x14ac:dyDescent="0.25">
      <c r="A114" s="137" t="s">
        <v>90</v>
      </c>
      <c r="B114" s="138" t="s">
        <v>127</v>
      </c>
      <c r="C114" s="139"/>
      <c r="D114" s="105"/>
      <c r="E114" s="99"/>
      <c r="F114" s="100">
        <f>SUM(F115:F118)</f>
        <v>0</v>
      </c>
      <c r="G114" s="43"/>
    </row>
    <row r="115" spans="1:7" s="43" customFormat="1" ht="42.75" customHeight="1" x14ac:dyDescent="0.25">
      <c r="A115" s="101" t="s">
        <v>92</v>
      </c>
      <c r="B115" s="132" t="s">
        <v>129</v>
      </c>
      <c r="C115" s="133" t="s">
        <v>68</v>
      </c>
      <c r="D115" s="134">
        <v>602.44000000000005</v>
      </c>
      <c r="E115" s="95"/>
      <c r="F115" s="96">
        <f>ROUND(D115*E115,2)</f>
        <v>0</v>
      </c>
      <c r="G115" s="45"/>
    </row>
    <row r="116" spans="1:7" s="43" customFormat="1" ht="26.25" customHeight="1" x14ac:dyDescent="0.25">
      <c r="A116" s="101" t="s">
        <v>95</v>
      </c>
      <c r="B116" s="132" t="s">
        <v>132</v>
      </c>
      <c r="C116" s="133" t="s">
        <v>49</v>
      </c>
      <c r="D116" s="134">
        <v>985.86</v>
      </c>
      <c r="E116" s="95"/>
      <c r="F116" s="96">
        <f>ROUND(D116*E116,2)</f>
        <v>0</v>
      </c>
      <c r="G116" s="45"/>
    </row>
    <row r="117" spans="1:7" s="43" customFormat="1" ht="26.25" customHeight="1" x14ac:dyDescent="0.25">
      <c r="A117" s="101" t="s">
        <v>97</v>
      </c>
      <c r="B117" s="132" t="s">
        <v>115</v>
      </c>
      <c r="C117" s="133" t="s">
        <v>116</v>
      </c>
      <c r="D117" s="134">
        <v>7085.52</v>
      </c>
      <c r="E117" s="95"/>
      <c r="F117" s="96">
        <f>ROUND(D117*E117,2)</f>
        <v>0</v>
      </c>
      <c r="G117" s="45"/>
    </row>
    <row r="118" spans="1:7" s="43" customFormat="1" ht="26.25" customHeight="1" x14ac:dyDescent="0.25">
      <c r="A118" s="101" t="s">
        <v>99</v>
      </c>
      <c r="B118" s="132" t="s">
        <v>119</v>
      </c>
      <c r="C118" s="133" t="s">
        <v>49</v>
      </c>
      <c r="D118" s="134">
        <v>81.99</v>
      </c>
      <c r="E118" s="95"/>
      <c r="F118" s="96">
        <f>ROUND(D118*E118,2)</f>
        <v>0</v>
      </c>
      <c r="G118" s="45"/>
    </row>
    <row r="119" spans="1:7" s="44" customFormat="1" ht="26.25" customHeight="1" x14ac:dyDescent="0.25">
      <c r="A119" s="137" t="s">
        <v>126</v>
      </c>
      <c r="B119" s="138" t="s">
        <v>137</v>
      </c>
      <c r="C119" s="139"/>
      <c r="D119" s="105"/>
      <c r="E119" s="99"/>
      <c r="F119" s="100">
        <f>F120</f>
        <v>0</v>
      </c>
      <c r="G119" s="43"/>
    </row>
    <row r="120" spans="1:7" s="43" customFormat="1" ht="45.75" customHeight="1" x14ac:dyDescent="0.25">
      <c r="A120" s="101" t="s">
        <v>128</v>
      </c>
      <c r="B120" s="132" t="s">
        <v>139</v>
      </c>
      <c r="C120" s="133" t="s">
        <v>68</v>
      </c>
      <c r="D120" s="134">
        <v>363.78999999999996</v>
      </c>
      <c r="E120" s="95"/>
      <c r="F120" s="96">
        <f>ROUND(D120*E120,2)</f>
        <v>0</v>
      </c>
      <c r="G120" s="45"/>
    </row>
    <row r="121" spans="1:7" s="44" customFormat="1" ht="26.25" customHeight="1" x14ac:dyDescent="0.25">
      <c r="A121" s="137" t="s">
        <v>136</v>
      </c>
      <c r="B121" s="138" t="s">
        <v>141</v>
      </c>
      <c r="C121" s="139"/>
      <c r="D121" s="105"/>
      <c r="E121" s="99"/>
      <c r="F121" s="100">
        <f>SUM(F122:F126)</f>
        <v>0</v>
      </c>
      <c r="G121" s="43"/>
    </row>
    <row r="122" spans="1:7" s="43" customFormat="1" ht="26.25" customHeight="1" x14ac:dyDescent="0.25">
      <c r="A122" s="101" t="s">
        <v>138</v>
      </c>
      <c r="B122" s="132" t="s">
        <v>143</v>
      </c>
      <c r="C122" s="133" t="s">
        <v>68</v>
      </c>
      <c r="D122" s="134">
        <v>144.95000000000002</v>
      </c>
      <c r="E122" s="95"/>
      <c r="F122" s="96">
        <f>ROUND(D122*E122,2)</f>
        <v>0</v>
      </c>
      <c r="G122" s="45"/>
    </row>
    <row r="123" spans="1:7" s="43" customFormat="1" ht="26.25" customHeight="1" x14ac:dyDescent="0.25">
      <c r="A123" s="101" t="s">
        <v>539</v>
      </c>
      <c r="B123" s="132" t="s">
        <v>146</v>
      </c>
      <c r="C123" s="133" t="s">
        <v>68</v>
      </c>
      <c r="D123" s="134">
        <v>144.95000000000002</v>
      </c>
      <c r="E123" s="95"/>
      <c r="F123" s="96">
        <f>ROUND(D123*E123,2)</f>
        <v>0</v>
      </c>
      <c r="G123" s="45"/>
    </row>
    <row r="124" spans="1:7" s="43" customFormat="1" ht="26.25" customHeight="1" x14ac:dyDescent="0.25">
      <c r="A124" s="101" t="s">
        <v>540</v>
      </c>
      <c r="B124" s="132" t="s">
        <v>149</v>
      </c>
      <c r="C124" s="133" t="s">
        <v>84</v>
      </c>
      <c r="D124" s="134">
        <v>18.350000000000001</v>
      </c>
      <c r="E124" s="95"/>
      <c r="F124" s="96">
        <f>ROUND(D124*E124,2)</f>
        <v>0</v>
      </c>
      <c r="G124" s="45"/>
    </row>
    <row r="125" spans="1:7" s="43" customFormat="1" ht="26.25" customHeight="1" x14ac:dyDescent="0.25">
      <c r="A125" s="101" t="s">
        <v>541</v>
      </c>
      <c r="B125" s="132" t="s">
        <v>152</v>
      </c>
      <c r="C125" s="133" t="s">
        <v>84</v>
      </c>
      <c r="D125" s="134">
        <v>44.6</v>
      </c>
      <c r="E125" s="95"/>
      <c r="F125" s="96">
        <f>ROUND(D125*E125,2)</f>
        <v>0</v>
      </c>
      <c r="G125" s="45"/>
    </row>
    <row r="126" spans="1:7" s="43" customFormat="1" ht="26.25" customHeight="1" x14ac:dyDescent="0.25">
      <c r="A126" s="101" t="s">
        <v>542</v>
      </c>
      <c r="B126" s="132" t="s">
        <v>155</v>
      </c>
      <c r="C126" s="133" t="s">
        <v>84</v>
      </c>
      <c r="D126" s="134">
        <v>69.900000000000006</v>
      </c>
      <c r="E126" s="95"/>
      <c r="F126" s="96">
        <f>ROUND(D126*E126,2)</f>
        <v>0</v>
      </c>
      <c r="G126" s="45"/>
    </row>
    <row r="127" spans="1:7" s="44" customFormat="1" ht="26.25" customHeight="1" x14ac:dyDescent="0.25">
      <c r="A127" s="137" t="s">
        <v>140</v>
      </c>
      <c r="B127" s="138" t="s">
        <v>158</v>
      </c>
      <c r="C127" s="139"/>
      <c r="D127" s="105"/>
      <c r="E127" s="99"/>
      <c r="F127" s="100">
        <f>F128+F132+F139+F141+F144</f>
        <v>0</v>
      </c>
      <c r="G127" s="43"/>
    </row>
    <row r="128" spans="1:7" s="44" customFormat="1" ht="26.25" customHeight="1" x14ac:dyDescent="0.25">
      <c r="A128" s="137" t="s">
        <v>142</v>
      </c>
      <c r="B128" s="138" t="s">
        <v>160</v>
      </c>
      <c r="C128" s="139"/>
      <c r="D128" s="105"/>
      <c r="E128" s="99"/>
      <c r="F128" s="100">
        <f>SUM(F129:F131)</f>
        <v>0</v>
      </c>
      <c r="G128" s="43"/>
    </row>
    <row r="129" spans="1:7" s="43" customFormat="1" ht="26.25" customHeight="1" x14ac:dyDescent="0.25">
      <c r="A129" s="101" t="s">
        <v>543</v>
      </c>
      <c r="B129" s="104" t="s">
        <v>165</v>
      </c>
      <c r="C129" s="133" t="s">
        <v>93</v>
      </c>
      <c r="D129" s="134">
        <v>2</v>
      </c>
      <c r="E129" s="95"/>
      <c r="F129" s="96">
        <f>ROUND(D129*E129,2)</f>
        <v>0</v>
      </c>
      <c r="G129" s="45"/>
    </row>
    <row r="130" spans="1:7" s="43" customFormat="1" ht="26.25" customHeight="1" x14ac:dyDescent="0.25">
      <c r="A130" s="101" t="s">
        <v>544</v>
      </c>
      <c r="B130" s="104" t="s">
        <v>545</v>
      </c>
      <c r="C130" s="133" t="s">
        <v>93</v>
      </c>
      <c r="D130" s="134">
        <v>2</v>
      </c>
      <c r="E130" s="95"/>
      <c r="F130" s="96">
        <f>ROUND(D130*E130,2)</f>
        <v>0</v>
      </c>
      <c r="G130" s="45"/>
    </row>
    <row r="131" spans="1:7" s="43" customFormat="1" ht="26.25" customHeight="1" x14ac:dyDescent="0.25">
      <c r="A131" s="101" t="s">
        <v>547</v>
      </c>
      <c r="B131" s="132" t="s">
        <v>170</v>
      </c>
      <c r="C131" s="133" t="s">
        <v>93</v>
      </c>
      <c r="D131" s="134">
        <v>4</v>
      </c>
      <c r="E131" s="95"/>
      <c r="F131" s="96">
        <f>ROUND(D131*E131,2)</f>
        <v>0</v>
      </c>
      <c r="G131" s="45"/>
    </row>
    <row r="132" spans="1:7" s="44" customFormat="1" ht="26.25" customHeight="1" x14ac:dyDescent="0.25">
      <c r="A132" s="137" t="s">
        <v>145</v>
      </c>
      <c r="B132" s="138" t="s">
        <v>176</v>
      </c>
      <c r="C132" s="139"/>
      <c r="D132" s="105"/>
      <c r="E132" s="99"/>
      <c r="F132" s="100">
        <f>SUM(F133:F138)</f>
        <v>0</v>
      </c>
      <c r="G132" s="43"/>
    </row>
    <row r="133" spans="1:7" s="43" customFormat="1" ht="26.25" customHeight="1" x14ac:dyDescent="0.25">
      <c r="A133" s="101" t="s">
        <v>548</v>
      </c>
      <c r="B133" s="132" t="s">
        <v>178</v>
      </c>
      <c r="C133" s="133" t="s">
        <v>68</v>
      </c>
      <c r="D133" s="134">
        <v>2.8800000000000003</v>
      </c>
      <c r="E133" s="95"/>
      <c r="F133" s="96">
        <f t="shared" ref="F133:F138" si="5">ROUND(D133*E133,2)</f>
        <v>0</v>
      </c>
      <c r="G133" s="45"/>
    </row>
    <row r="134" spans="1:7" s="43" customFormat="1" ht="26.25" customHeight="1" x14ac:dyDescent="0.25">
      <c r="A134" s="101" t="s">
        <v>549</v>
      </c>
      <c r="B134" s="132" t="s">
        <v>550</v>
      </c>
      <c r="C134" s="133" t="s">
        <v>68</v>
      </c>
      <c r="D134" s="134">
        <v>28.4</v>
      </c>
      <c r="E134" s="95"/>
      <c r="F134" s="96">
        <f t="shared" si="5"/>
        <v>0</v>
      </c>
      <c r="G134" s="45"/>
    </row>
    <row r="135" spans="1:7" s="43" customFormat="1" ht="26.25" customHeight="1" x14ac:dyDescent="0.25">
      <c r="A135" s="101" t="s">
        <v>552</v>
      </c>
      <c r="B135" s="132" t="s">
        <v>553</v>
      </c>
      <c r="C135" s="133" t="s">
        <v>68</v>
      </c>
      <c r="D135" s="134">
        <v>22.72</v>
      </c>
      <c r="E135" s="95"/>
      <c r="F135" s="96">
        <f t="shared" si="5"/>
        <v>0</v>
      </c>
      <c r="G135" s="45"/>
    </row>
    <row r="136" spans="1:7" s="43" customFormat="1" ht="26.25" customHeight="1" x14ac:dyDescent="0.25">
      <c r="A136" s="101" t="s">
        <v>555</v>
      </c>
      <c r="B136" s="132" t="s">
        <v>180</v>
      </c>
      <c r="C136" s="133" t="s">
        <v>68</v>
      </c>
      <c r="D136" s="134">
        <v>41.18</v>
      </c>
      <c r="E136" s="95"/>
      <c r="F136" s="96">
        <f t="shared" si="5"/>
        <v>0</v>
      </c>
      <c r="G136" s="45"/>
    </row>
    <row r="137" spans="1:7" s="43" customFormat="1" ht="26.25" customHeight="1" x14ac:dyDescent="0.25">
      <c r="A137" s="101" t="s">
        <v>556</v>
      </c>
      <c r="B137" s="132" t="s">
        <v>183</v>
      </c>
      <c r="C137" s="133" t="s">
        <v>93</v>
      </c>
      <c r="D137" s="134">
        <v>2</v>
      </c>
      <c r="E137" s="95"/>
      <c r="F137" s="96">
        <f t="shared" si="5"/>
        <v>0</v>
      </c>
      <c r="G137" s="45"/>
    </row>
    <row r="138" spans="1:7" s="43" customFormat="1" ht="26.25" customHeight="1" x14ac:dyDescent="0.25">
      <c r="A138" s="101" t="s">
        <v>557</v>
      </c>
      <c r="B138" s="132" t="s">
        <v>186</v>
      </c>
      <c r="C138" s="133" t="s">
        <v>116</v>
      </c>
      <c r="D138" s="134">
        <v>20.47</v>
      </c>
      <c r="E138" s="95"/>
      <c r="F138" s="96">
        <f t="shared" si="5"/>
        <v>0</v>
      </c>
      <c r="G138" s="45"/>
    </row>
    <row r="139" spans="1:7" s="44" customFormat="1" ht="26.25" customHeight="1" x14ac:dyDescent="0.25">
      <c r="A139" s="137" t="s">
        <v>148</v>
      </c>
      <c r="B139" s="138" t="s">
        <v>558</v>
      </c>
      <c r="C139" s="139"/>
      <c r="D139" s="105"/>
      <c r="E139" s="99"/>
      <c r="F139" s="100">
        <f>F140</f>
        <v>0</v>
      </c>
      <c r="G139" s="43"/>
    </row>
    <row r="140" spans="1:7" s="43" customFormat="1" ht="26.25" customHeight="1" x14ac:dyDescent="0.25">
      <c r="A140" s="101" t="s">
        <v>559</v>
      </c>
      <c r="B140" s="132" t="s">
        <v>560</v>
      </c>
      <c r="C140" s="133" t="s">
        <v>68</v>
      </c>
      <c r="D140" s="134">
        <v>22.72</v>
      </c>
      <c r="E140" s="95"/>
      <c r="F140" s="96">
        <f>ROUND(D140*E140,2)</f>
        <v>0</v>
      </c>
      <c r="G140" s="45"/>
    </row>
    <row r="141" spans="1:7" s="44" customFormat="1" ht="26.25" customHeight="1" x14ac:dyDescent="0.25">
      <c r="A141" s="137" t="s">
        <v>151</v>
      </c>
      <c r="B141" s="138" t="s">
        <v>397</v>
      </c>
      <c r="C141" s="139"/>
      <c r="D141" s="105"/>
      <c r="E141" s="99"/>
      <c r="F141" s="100">
        <f>SUM(F142:F143)</f>
        <v>0</v>
      </c>
      <c r="G141" s="43"/>
    </row>
    <row r="142" spans="1:7" s="43" customFormat="1" ht="26.25" customHeight="1" x14ac:dyDescent="0.25">
      <c r="A142" s="101" t="s">
        <v>562</v>
      </c>
      <c r="B142" s="132" t="s">
        <v>563</v>
      </c>
      <c r="C142" s="133" t="s">
        <v>84</v>
      </c>
      <c r="D142" s="134">
        <v>3.8</v>
      </c>
      <c r="E142" s="95"/>
      <c r="F142" s="96">
        <f>ROUND(D142*E142,2)</f>
        <v>0</v>
      </c>
      <c r="G142" s="45"/>
    </row>
    <row r="143" spans="1:7" s="43" customFormat="1" ht="26.25" customHeight="1" x14ac:dyDescent="0.25">
      <c r="A143" s="101" t="s">
        <v>565</v>
      </c>
      <c r="B143" s="132" t="s">
        <v>566</v>
      </c>
      <c r="C143" s="133" t="s">
        <v>68</v>
      </c>
      <c r="D143" s="134">
        <v>18.77</v>
      </c>
      <c r="E143" s="95"/>
      <c r="F143" s="96">
        <f>ROUND(D143*E143,2)</f>
        <v>0</v>
      </c>
      <c r="G143" s="45"/>
    </row>
    <row r="144" spans="1:7" s="44" customFormat="1" ht="26.25" customHeight="1" x14ac:dyDescent="0.25">
      <c r="A144" s="137" t="s">
        <v>154</v>
      </c>
      <c r="B144" s="138" t="s">
        <v>189</v>
      </c>
      <c r="C144" s="139"/>
      <c r="D144" s="105"/>
      <c r="E144" s="99"/>
      <c r="F144" s="100">
        <f>F145</f>
        <v>0</v>
      </c>
      <c r="G144" s="43"/>
    </row>
    <row r="145" spans="1:7" s="43" customFormat="1" ht="31.5" customHeight="1" x14ac:dyDescent="0.25">
      <c r="A145" s="101" t="s">
        <v>568</v>
      </c>
      <c r="B145" s="132" t="s">
        <v>191</v>
      </c>
      <c r="C145" s="133" t="s">
        <v>84</v>
      </c>
      <c r="D145" s="134">
        <v>32</v>
      </c>
      <c r="E145" s="95"/>
      <c r="F145" s="96">
        <f>ROUND(D145*E145,2)</f>
        <v>0</v>
      </c>
      <c r="G145" s="45"/>
    </row>
    <row r="146" spans="1:7" s="44" customFormat="1" ht="26.25" customHeight="1" x14ac:dyDescent="0.25">
      <c r="A146" s="137" t="s">
        <v>157</v>
      </c>
      <c r="B146" s="138" t="s">
        <v>193</v>
      </c>
      <c r="C146" s="139"/>
      <c r="D146" s="105"/>
      <c r="E146" s="99"/>
      <c r="F146" s="100">
        <f>F147+F166+F171</f>
        <v>0</v>
      </c>
      <c r="G146" s="43"/>
    </row>
    <row r="147" spans="1:7" s="44" customFormat="1" ht="26.25" customHeight="1" x14ac:dyDescent="0.25">
      <c r="A147" s="137" t="s">
        <v>159</v>
      </c>
      <c r="B147" s="138" t="s">
        <v>195</v>
      </c>
      <c r="C147" s="139"/>
      <c r="D147" s="105"/>
      <c r="E147" s="99"/>
      <c r="F147" s="100">
        <f>SUM(F148:F165)</f>
        <v>0</v>
      </c>
      <c r="G147" s="43"/>
    </row>
    <row r="148" spans="1:7" s="43" customFormat="1" ht="26.25" customHeight="1" x14ac:dyDescent="0.25">
      <c r="A148" s="101" t="s">
        <v>161</v>
      </c>
      <c r="B148" s="132" t="s">
        <v>1263</v>
      </c>
      <c r="C148" s="133" t="s">
        <v>84</v>
      </c>
      <c r="D148" s="134">
        <v>779</v>
      </c>
      <c r="E148" s="95"/>
      <c r="F148" s="96">
        <f t="shared" ref="F148:F165" si="6">ROUND(D148*E148,2)</f>
        <v>0</v>
      </c>
      <c r="G148" s="45"/>
    </row>
    <row r="149" spans="1:7" s="43" customFormat="1" ht="26.25" customHeight="1" x14ac:dyDescent="0.25">
      <c r="A149" s="101" t="s">
        <v>164</v>
      </c>
      <c r="B149" s="132" t="s">
        <v>1265</v>
      </c>
      <c r="C149" s="133" t="s">
        <v>84</v>
      </c>
      <c r="D149" s="134">
        <v>115</v>
      </c>
      <c r="E149" s="95"/>
      <c r="F149" s="96">
        <f t="shared" si="6"/>
        <v>0</v>
      </c>
      <c r="G149" s="45"/>
    </row>
    <row r="150" spans="1:7" s="43" customFormat="1" ht="26.25" customHeight="1" x14ac:dyDescent="0.25">
      <c r="A150" s="101" t="s">
        <v>166</v>
      </c>
      <c r="B150" s="132" t="s">
        <v>1287</v>
      </c>
      <c r="C150" s="133" t="s">
        <v>93</v>
      </c>
      <c r="D150" s="134">
        <v>15</v>
      </c>
      <c r="E150" s="95"/>
      <c r="F150" s="96">
        <f t="shared" si="6"/>
        <v>0</v>
      </c>
      <c r="G150" s="45"/>
    </row>
    <row r="151" spans="1:7" s="43" customFormat="1" ht="26.25" customHeight="1" x14ac:dyDescent="0.25">
      <c r="A151" s="101" t="s">
        <v>169</v>
      </c>
      <c r="B151" s="132" t="s">
        <v>1289</v>
      </c>
      <c r="C151" s="133" t="s">
        <v>93</v>
      </c>
      <c r="D151" s="134">
        <v>8</v>
      </c>
      <c r="E151" s="95"/>
      <c r="F151" s="96">
        <f t="shared" si="6"/>
        <v>0</v>
      </c>
      <c r="G151" s="45"/>
    </row>
    <row r="152" spans="1:7" s="43" customFormat="1" ht="26.25" customHeight="1" x14ac:dyDescent="0.25">
      <c r="A152" s="101" t="s">
        <v>172</v>
      </c>
      <c r="B152" s="132" t="s">
        <v>1291</v>
      </c>
      <c r="C152" s="133" t="s">
        <v>93</v>
      </c>
      <c r="D152" s="134">
        <v>6</v>
      </c>
      <c r="E152" s="95"/>
      <c r="F152" s="96">
        <f t="shared" si="6"/>
        <v>0</v>
      </c>
      <c r="G152" s="45"/>
    </row>
    <row r="153" spans="1:7" s="43" customFormat="1" ht="26.25" customHeight="1" x14ac:dyDescent="0.25">
      <c r="A153" s="101" t="s">
        <v>570</v>
      </c>
      <c r="B153" s="132" t="s">
        <v>1299</v>
      </c>
      <c r="C153" s="133" t="s">
        <v>93</v>
      </c>
      <c r="D153" s="134">
        <v>7</v>
      </c>
      <c r="E153" s="95"/>
      <c r="F153" s="96">
        <f t="shared" si="6"/>
        <v>0</v>
      </c>
      <c r="G153" s="45"/>
    </row>
    <row r="154" spans="1:7" s="43" customFormat="1" ht="30.75" customHeight="1" x14ac:dyDescent="0.25">
      <c r="A154" s="101" t="s">
        <v>571</v>
      </c>
      <c r="B154" s="132" t="s">
        <v>1356</v>
      </c>
      <c r="C154" s="133" t="s">
        <v>93</v>
      </c>
      <c r="D154" s="134">
        <v>7</v>
      </c>
      <c r="E154" s="95"/>
      <c r="F154" s="96">
        <f t="shared" si="6"/>
        <v>0</v>
      </c>
      <c r="G154" s="45"/>
    </row>
    <row r="155" spans="1:7" s="43" customFormat="1" ht="26.25" customHeight="1" x14ac:dyDescent="0.25">
      <c r="A155" s="101" t="s">
        <v>572</v>
      </c>
      <c r="B155" s="132" t="s">
        <v>1274</v>
      </c>
      <c r="C155" s="133" t="s">
        <v>93</v>
      </c>
      <c r="D155" s="134">
        <v>43</v>
      </c>
      <c r="E155" s="95"/>
      <c r="F155" s="96">
        <f t="shared" si="6"/>
        <v>0</v>
      </c>
      <c r="G155" s="45"/>
    </row>
    <row r="156" spans="1:7" s="43" customFormat="1" ht="26.25" customHeight="1" x14ac:dyDescent="0.25">
      <c r="A156" s="101" t="s">
        <v>573</v>
      </c>
      <c r="B156" s="132" t="s">
        <v>1273</v>
      </c>
      <c r="C156" s="133" t="s">
        <v>93</v>
      </c>
      <c r="D156" s="134">
        <v>25</v>
      </c>
      <c r="E156" s="95"/>
      <c r="F156" s="96">
        <f t="shared" si="6"/>
        <v>0</v>
      </c>
      <c r="G156" s="45"/>
    </row>
    <row r="157" spans="1:7" s="43" customFormat="1" ht="26.25" customHeight="1" x14ac:dyDescent="0.25">
      <c r="A157" s="101" t="s">
        <v>574</v>
      </c>
      <c r="B157" s="132" t="s">
        <v>1305</v>
      </c>
      <c r="C157" s="133" t="s">
        <v>84</v>
      </c>
      <c r="D157" s="134">
        <v>232</v>
      </c>
      <c r="E157" s="95"/>
      <c r="F157" s="96">
        <f t="shared" si="6"/>
        <v>0</v>
      </c>
      <c r="G157" s="45"/>
    </row>
    <row r="158" spans="1:7" s="43" customFormat="1" ht="26.25" customHeight="1" x14ac:dyDescent="0.25">
      <c r="A158" s="101" t="s">
        <v>575</v>
      </c>
      <c r="B158" s="132" t="s">
        <v>1330</v>
      </c>
      <c r="C158" s="133" t="s">
        <v>93</v>
      </c>
      <c r="D158" s="134">
        <v>46</v>
      </c>
      <c r="E158" s="95"/>
      <c r="F158" s="96">
        <f t="shared" si="6"/>
        <v>0</v>
      </c>
      <c r="G158" s="45"/>
    </row>
    <row r="159" spans="1:7" s="43" customFormat="1" ht="26.25" customHeight="1" x14ac:dyDescent="0.25">
      <c r="A159" s="101" t="s">
        <v>576</v>
      </c>
      <c r="B159" s="132" t="s">
        <v>1327</v>
      </c>
      <c r="C159" s="133" t="s">
        <v>93</v>
      </c>
      <c r="D159" s="134">
        <v>2</v>
      </c>
      <c r="E159" s="95"/>
      <c r="F159" s="96">
        <f t="shared" si="6"/>
        <v>0</v>
      </c>
      <c r="G159" s="45"/>
    </row>
    <row r="160" spans="1:7" s="43" customFormat="1" ht="26.25" customHeight="1" x14ac:dyDescent="0.25">
      <c r="A160" s="101" t="s">
        <v>577</v>
      </c>
      <c r="B160" s="132" t="s">
        <v>1328</v>
      </c>
      <c r="C160" s="133" t="s">
        <v>93</v>
      </c>
      <c r="D160" s="134">
        <v>7</v>
      </c>
      <c r="E160" s="95"/>
      <c r="F160" s="96">
        <f t="shared" si="6"/>
        <v>0</v>
      </c>
      <c r="G160" s="45"/>
    </row>
    <row r="161" spans="1:7" s="43" customFormat="1" ht="26.25" customHeight="1" x14ac:dyDescent="0.25">
      <c r="A161" s="101" t="s">
        <v>578</v>
      </c>
      <c r="B161" s="132" t="s">
        <v>1336</v>
      </c>
      <c r="C161" s="133" t="s">
        <v>93</v>
      </c>
      <c r="D161" s="134">
        <v>2</v>
      </c>
      <c r="E161" s="95"/>
      <c r="F161" s="96">
        <f t="shared" si="6"/>
        <v>0</v>
      </c>
      <c r="G161" s="45"/>
    </row>
    <row r="162" spans="1:7" s="43" customFormat="1" ht="26.25" customHeight="1" x14ac:dyDescent="0.25">
      <c r="A162" s="101" t="s">
        <v>579</v>
      </c>
      <c r="B162" s="132" t="s">
        <v>1334</v>
      </c>
      <c r="C162" s="133" t="s">
        <v>93</v>
      </c>
      <c r="D162" s="134">
        <v>23</v>
      </c>
      <c r="E162" s="95"/>
      <c r="F162" s="96">
        <f t="shared" si="6"/>
        <v>0</v>
      </c>
      <c r="G162" s="45"/>
    </row>
    <row r="163" spans="1:7" s="43" customFormat="1" ht="26.25" customHeight="1" x14ac:dyDescent="0.25">
      <c r="A163" s="101" t="s">
        <v>580</v>
      </c>
      <c r="B163" s="132" t="s">
        <v>1313</v>
      </c>
      <c r="C163" s="133" t="s">
        <v>93</v>
      </c>
      <c r="D163" s="134">
        <v>11</v>
      </c>
      <c r="E163" s="95"/>
      <c r="F163" s="96">
        <f t="shared" si="6"/>
        <v>0</v>
      </c>
      <c r="G163" s="45"/>
    </row>
    <row r="164" spans="1:7" s="43" customFormat="1" ht="26.25" customHeight="1" x14ac:dyDescent="0.25">
      <c r="A164" s="101" t="s">
        <v>581</v>
      </c>
      <c r="B164" s="132" t="s">
        <v>1381</v>
      </c>
      <c r="C164" s="133" t="s">
        <v>93</v>
      </c>
      <c r="D164" s="134">
        <v>24</v>
      </c>
      <c r="E164" s="95"/>
      <c r="F164" s="96">
        <f t="shared" si="6"/>
        <v>0</v>
      </c>
      <c r="G164" s="45"/>
    </row>
    <row r="165" spans="1:7" s="43" customFormat="1" ht="26.25" customHeight="1" x14ac:dyDescent="0.25">
      <c r="A165" s="101" t="s">
        <v>582</v>
      </c>
      <c r="B165" s="132" t="s">
        <v>1371</v>
      </c>
      <c r="C165" s="133" t="s">
        <v>93</v>
      </c>
      <c r="D165" s="134">
        <v>2</v>
      </c>
      <c r="E165" s="95"/>
      <c r="F165" s="96">
        <f t="shared" si="6"/>
        <v>0</v>
      </c>
      <c r="G165" s="45"/>
    </row>
    <row r="166" spans="1:7" s="43" customFormat="1" ht="26.25" customHeight="1" x14ac:dyDescent="0.25">
      <c r="A166" s="137" t="s">
        <v>175</v>
      </c>
      <c r="B166" s="138" t="s">
        <v>215</v>
      </c>
      <c r="C166" s="139"/>
      <c r="D166" s="105"/>
      <c r="E166" s="99"/>
      <c r="F166" s="100">
        <f>SUM(F167:F170)</f>
        <v>0</v>
      </c>
      <c r="G166" s="45"/>
    </row>
    <row r="167" spans="1:7" s="43" customFormat="1" ht="26.25" customHeight="1" x14ac:dyDescent="0.25">
      <c r="A167" s="101" t="s">
        <v>177</v>
      </c>
      <c r="B167" s="132" t="s">
        <v>1274</v>
      </c>
      <c r="C167" s="133" t="s">
        <v>93</v>
      </c>
      <c r="D167" s="134">
        <v>8</v>
      </c>
      <c r="E167" s="95"/>
      <c r="F167" s="96">
        <f>ROUND(D167*E167,2)</f>
        <v>0</v>
      </c>
      <c r="G167" s="45"/>
    </row>
    <row r="168" spans="1:7" s="43" customFormat="1" ht="26.25" customHeight="1" x14ac:dyDescent="0.25">
      <c r="A168" s="101" t="s">
        <v>179</v>
      </c>
      <c r="B168" s="132" t="s">
        <v>1306</v>
      </c>
      <c r="C168" s="133" t="s">
        <v>84</v>
      </c>
      <c r="D168" s="134">
        <v>82</v>
      </c>
      <c r="E168" s="95"/>
      <c r="F168" s="96">
        <f>ROUND(D168*E168,2)</f>
        <v>0</v>
      </c>
      <c r="G168" s="45"/>
    </row>
    <row r="169" spans="1:7" s="43" customFormat="1" ht="26.25" customHeight="1" x14ac:dyDescent="0.25">
      <c r="A169" s="101" t="s">
        <v>182</v>
      </c>
      <c r="B169" s="132" t="s">
        <v>1358</v>
      </c>
      <c r="C169" s="133" t="s">
        <v>93</v>
      </c>
      <c r="D169" s="134">
        <v>6</v>
      </c>
      <c r="E169" s="95"/>
      <c r="F169" s="96">
        <f>ROUND(D169*E169,2)</f>
        <v>0</v>
      </c>
      <c r="G169" s="45"/>
    </row>
    <row r="170" spans="1:7" s="43" customFormat="1" ht="26.25" customHeight="1" x14ac:dyDescent="0.25">
      <c r="A170" s="101" t="s">
        <v>185</v>
      </c>
      <c r="B170" s="132" t="s">
        <v>1359</v>
      </c>
      <c r="C170" s="133" t="s">
        <v>93</v>
      </c>
      <c r="D170" s="134">
        <v>2</v>
      </c>
      <c r="E170" s="95"/>
      <c r="F170" s="96">
        <f>ROUND(D170*E170,2)</f>
        <v>0</v>
      </c>
      <c r="G170" s="45"/>
    </row>
    <row r="171" spans="1:7" s="43" customFormat="1" ht="26.25" customHeight="1" x14ac:dyDescent="0.25">
      <c r="A171" s="137" t="s">
        <v>188</v>
      </c>
      <c r="B171" s="138" t="s">
        <v>220</v>
      </c>
      <c r="C171" s="139"/>
      <c r="D171" s="105"/>
      <c r="E171" s="99"/>
      <c r="F171" s="100">
        <f>SUM(F172:F175)</f>
        <v>0</v>
      </c>
      <c r="G171" s="45"/>
    </row>
    <row r="172" spans="1:7" s="43" customFormat="1" ht="26.25" customHeight="1" x14ac:dyDescent="0.25">
      <c r="A172" s="101" t="s">
        <v>190</v>
      </c>
      <c r="B172" s="132" t="s">
        <v>1321</v>
      </c>
      <c r="C172" s="133" t="s">
        <v>93</v>
      </c>
      <c r="D172" s="134">
        <v>6</v>
      </c>
      <c r="E172" s="95"/>
      <c r="F172" s="96">
        <f>ROUND(D172*E172,2)</f>
        <v>0</v>
      </c>
      <c r="G172" s="45"/>
    </row>
    <row r="173" spans="1:7" s="43" customFormat="1" ht="26.25" customHeight="1" x14ac:dyDescent="0.25">
      <c r="A173" s="101" t="s">
        <v>583</v>
      </c>
      <c r="B173" s="132" t="s">
        <v>1380</v>
      </c>
      <c r="C173" s="133" t="s">
        <v>93</v>
      </c>
      <c r="D173" s="134">
        <v>10</v>
      </c>
      <c r="E173" s="95"/>
      <c r="F173" s="96">
        <f>ROUND(D173*E173,2)</f>
        <v>0</v>
      </c>
      <c r="G173" s="45"/>
    </row>
    <row r="174" spans="1:7" s="43" customFormat="1" ht="26.25" customHeight="1" x14ac:dyDescent="0.25">
      <c r="A174" s="101" t="s">
        <v>584</v>
      </c>
      <c r="B174" s="132" t="s">
        <v>1283</v>
      </c>
      <c r="C174" s="133" t="s">
        <v>84</v>
      </c>
      <c r="D174" s="134">
        <v>65</v>
      </c>
      <c r="E174" s="95"/>
      <c r="F174" s="96">
        <f>ROUND(D174*E174,2)</f>
        <v>0</v>
      </c>
      <c r="G174" s="45"/>
    </row>
    <row r="175" spans="1:7" s="43" customFormat="1" ht="26.25" customHeight="1" x14ac:dyDescent="0.25">
      <c r="A175" s="101" t="s">
        <v>585</v>
      </c>
      <c r="B175" s="132" t="s">
        <v>1307</v>
      </c>
      <c r="C175" s="133" t="s">
        <v>84</v>
      </c>
      <c r="D175" s="134">
        <v>15</v>
      </c>
      <c r="E175" s="95"/>
      <c r="F175" s="96">
        <f>ROUND(D175*E175,2)</f>
        <v>0</v>
      </c>
      <c r="G175" s="45"/>
    </row>
    <row r="176" spans="1:7" s="44" customFormat="1" ht="26.25" customHeight="1" x14ac:dyDescent="0.25">
      <c r="A176" s="137" t="s">
        <v>192</v>
      </c>
      <c r="B176" s="138" t="s">
        <v>227</v>
      </c>
      <c r="C176" s="139"/>
      <c r="D176" s="105"/>
      <c r="E176" s="99"/>
      <c r="F176" s="100">
        <f>F177+F191</f>
        <v>0</v>
      </c>
      <c r="G176" s="45"/>
    </row>
    <row r="177" spans="1:7" s="44" customFormat="1" ht="26.25" customHeight="1" x14ac:dyDescent="0.25">
      <c r="A177" s="137" t="s">
        <v>194</v>
      </c>
      <c r="B177" s="138" t="s">
        <v>229</v>
      </c>
      <c r="C177" s="139"/>
      <c r="D177" s="105"/>
      <c r="E177" s="99"/>
      <c r="F177" s="100">
        <f>SUM(F178:F190)</f>
        <v>0</v>
      </c>
      <c r="G177" s="45"/>
    </row>
    <row r="178" spans="1:7" s="43" customFormat="1" ht="36.75" customHeight="1" x14ac:dyDescent="0.25">
      <c r="A178" s="101" t="s">
        <v>196</v>
      </c>
      <c r="B178" s="132" t="s">
        <v>231</v>
      </c>
      <c r="C178" s="133" t="s">
        <v>84</v>
      </c>
      <c r="D178" s="134">
        <v>12</v>
      </c>
      <c r="E178" s="95"/>
      <c r="F178" s="96">
        <f t="shared" ref="F178:F190" si="7">ROUND(D178*E178,2)</f>
        <v>0</v>
      </c>
      <c r="G178" s="45"/>
    </row>
    <row r="179" spans="1:7" s="43" customFormat="1" ht="36" customHeight="1" x14ac:dyDescent="0.25">
      <c r="A179" s="101" t="s">
        <v>197</v>
      </c>
      <c r="B179" s="132" t="s">
        <v>233</v>
      </c>
      <c r="C179" s="133" t="s">
        <v>84</v>
      </c>
      <c r="D179" s="134">
        <v>28</v>
      </c>
      <c r="E179" s="95"/>
      <c r="F179" s="96">
        <f t="shared" si="7"/>
        <v>0</v>
      </c>
      <c r="G179" s="45"/>
    </row>
    <row r="180" spans="1:7" s="43" customFormat="1" ht="34.5" customHeight="1" x14ac:dyDescent="0.25">
      <c r="A180" s="101" t="s">
        <v>198</v>
      </c>
      <c r="B180" s="132" t="s">
        <v>235</v>
      </c>
      <c r="C180" s="133" t="s">
        <v>84</v>
      </c>
      <c r="D180" s="134">
        <v>19</v>
      </c>
      <c r="E180" s="95"/>
      <c r="F180" s="96">
        <f t="shared" si="7"/>
        <v>0</v>
      </c>
      <c r="G180" s="45"/>
    </row>
    <row r="181" spans="1:7" s="43" customFormat="1" ht="26.25" customHeight="1" x14ac:dyDescent="0.25">
      <c r="A181" s="101" t="s">
        <v>199</v>
      </c>
      <c r="B181" s="132" t="s">
        <v>1373</v>
      </c>
      <c r="C181" s="133" t="s">
        <v>93</v>
      </c>
      <c r="D181" s="134">
        <v>6</v>
      </c>
      <c r="E181" s="95"/>
      <c r="F181" s="96">
        <f t="shared" si="7"/>
        <v>0</v>
      </c>
      <c r="G181" s="45"/>
    </row>
    <row r="182" spans="1:7" s="43" customFormat="1" ht="26.25" customHeight="1" x14ac:dyDescent="0.25">
      <c r="A182" s="101" t="s">
        <v>200</v>
      </c>
      <c r="B182" s="132" t="s">
        <v>1399</v>
      </c>
      <c r="C182" s="133" t="s">
        <v>93</v>
      </c>
      <c r="D182" s="134">
        <v>6</v>
      </c>
      <c r="E182" s="95"/>
      <c r="F182" s="96">
        <f t="shared" si="7"/>
        <v>0</v>
      </c>
      <c r="G182" s="45"/>
    </row>
    <row r="183" spans="1:7" s="43" customFormat="1" ht="26.25" customHeight="1" x14ac:dyDescent="0.25">
      <c r="A183" s="101" t="s">
        <v>201</v>
      </c>
      <c r="B183" s="132" t="s">
        <v>239</v>
      </c>
      <c r="C183" s="133" t="s">
        <v>84</v>
      </c>
      <c r="D183" s="134">
        <v>170</v>
      </c>
      <c r="E183" s="95"/>
      <c r="F183" s="96">
        <f t="shared" si="7"/>
        <v>0</v>
      </c>
      <c r="G183" s="45"/>
    </row>
    <row r="184" spans="1:7" s="43" customFormat="1" ht="26.25" customHeight="1" x14ac:dyDescent="0.25">
      <c r="A184" s="101" t="s">
        <v>202</v>
      </c>
      <c r="B184" s="132" t="s">
        <v>243</v>
      </c>
      <c r="C184" s="133" t="s">
        <v>84</v>
      </c>
      <c r="D184" s="134">
        <v>12</v>
      </c>
      <c r="E184" s="95"/>
      <c r="F184" s="96">
        <f t="shared" si="7"/>
        <v>0</v>
      </c>
      <c r="G184" s="45"/>
    </row>
    <row r="185" spans="1:7" s="43" customFormat="1" ht="26.25" customHeight="1" x14ac:dyDescent="0.25">
      <c r="A185" s="101" t="s">
        <v>203</v>
      </c>
      <c r="B185" s="132" t="s">
        <v>1369</v>
      </c>
      <c r="C185" s="133" t="s">
        <v>93</v>
      </c>
      <c r="D185" s="134">
        <v>2</v>
      </c>
      <c r="E185" s="95"/>
      <c r="F185" s="96">
        <f t="shared" si="7"/>
        <v>0</v>
      </c>
      <c r="G185" s="45"/>
    </row>
    <row r="186" spans="1:7" s="43" customFormat="1" ht="26.25" customHeight="1" x14ac:dyDescent="0.25">
      <c r="A186" s="101" t="s">
        <v>204</v>
      </c>
      <c r="B186" s="132" t="s">
        <v>1362</v>
      </c>
      <c r="C186" s="133" t="s">
        <v>93</v>
      </c>
      <c r="D186" s="134">
        <v>3</v>
      </c>
      <c r="E186" s="95"/>
      <c r="F186" s="96">
        <f t="shared" si="7"/>
        <v>0</v>
      </c>
      <c r="G186" s="45"/>
    </row>
    <row r="187" spans="1:7" s="43" customFormat="1" ht="26.25" customHeight="1" x14ac:dyDescent="0.25">
      <c r="A187" s="101" t="s">
        <v>205</v>
      </c>
      <c r="B187" s="132" t="s">
        <v>1367</v>
      </c>
      <c r="C187" s="133" t="s">
        <v>93</v>
      </c>
      <c r="D187" s="134">
        <v>1</v>
      </c>
      <c r="E187" s="95"/>
      <c r="F187" s="96">
        <f t="shared" si="7"/>
        <v>0</v>
      </c>
      <c r="G187" s="45"/>
    </row>
    <row r="188" spans="1:7" s="43" customFormat="1" ht="26.25" customHeight="1" x14ac:dyDescent="0.25">
      <c r="A188" s="101" t="s">
        <v>206</v>
      </c>
      <c r="B188" s="132" t="s">
        <v>248</v>
      </c>
      <c r="C188" s="133" t="s">
        <v>93</v>
      </c>
      <c r="D188" s="134">
        <v>3</v>
      </c>
      <c r="E188" s="95"/>
      <c r="F188" s="96">
        <f t="shared" si="7"/>
        <v>0</v>
      </c>
      <c r="G188" s="45"/>
    </row>
    <row r="189" spans="1:7" s="43" customFormat="1" ht="26.25" customHeight="1" x14ac:dyDescent="0.25">
      <c r="A189" s="101" t="s">
        <v>207</v>
      </c>
      <c r="B189" s="132" t="s">
        <v>1363</v>
      </c>
      <c r="C189" s="133" t="s">
        <v>93</v>
      </c>
      <c r="D189" s="134">
        <v>1</v>
      </c>
      <c r="E189" s="95"/>
      <c r="F189" s="96">
        <f t="shared" si="7"/>
        <v>0</v>
      </c>
      <c r="G189" s="45"/>
    </row>
    <row r="190" spans="1:7" s="43" customFormat="1" ht="26.25" customHeight="1" x14ac:dyDescent="0.25">
      <c r="A190" s="101" t="s">
        <v>208</v>
      </c>
      <c r="B190" s="132" t="s">
        <v>1398</v>
      </c>
      <c r="C190" s="133" t="s">
        <v>93</v>
      </c>
      <c r="D190" s="134">
        <v>2</v>
      </c>
      <c r="E190" s="95"/>
      <c r="F190" s="96">
        <f t="shared" si="7"/>
        <v>0</v>
      </c>
      <c r="G190" s="45"/>
    </row>
    <row r="191" spans="1:7" s="44" customFormat="1" ht="26.25" customHeight="1" x14ac:dyDescent="0.25">
      <c r="A191" s="137" t="s">
        <v>214</v>
      </c>
      <c r="B191" s="138" t="s">
        <v>258</v>
      </c>
      <c r="C191" s="139"/>
      <c r="D191" s="105"/>
      <c r="E191" s="99"/>
      <c r="F191" s="100">
        <f>SUM(F192:F199)</f>
        <v>0</v>
      </c>
      <c r="G191" s="43"/>
    </row>
    <row r="192" spans="1:7" s="44" customFormat="1" ht="35.25" customHeight="1" x14ac:dyDescent="0.25">
      <c r="A192" s="101" t="s">
        <v>216</v>
      </c>
      <c r="B192" s="132" t="s">
        <v>266</v>
      </c>
      <c r="C192" s="133" t="s">
        <v>93</v>
      </c>
      <c r="D192" s="134">
        <v>2</v>
      </c>
      <c r="E192" s="95"/>
      <c r="F192" s="96">
        <f t="shared" ref="F192:F199" si="8">ROUND(D192*E192,2)</f>
        <v>0</v>
      </c>
      <c r="G192" s="45"/>
    </row>
    <row r="193" spans="1:7" s="44" customFormat="1" ht="26.25" customHeight="1" x14ac:dyDescent="0.25">
      <c r="A193" s="101" t="s">
        <v>217</v>
      </c>
      <c r="B193" s="132" t="s">
        <v>269</v>
      </c>
      <c r="C193" s="133" t="s">
        <v>68</v>
      </c>
      <c r="D193" s="134">
        <v>2</v>
      </c>
      <c r="E193" s="95"/>
      <c r="F193" s="96">
        <f t="shared" si="8"/>
        <v>0</v>
      </c>
      <c r="G193" s="45"/>
    </row>
    <row r="194" spans="1:7" s="43" customFormat="1" ht="26.25" customHeight="1" x14ac:dyDescent="0.25">
      <c r="A194" s="101" t="s">
        <v>218</v>
      </c>
      <c r="B194" s="132" t="s">
        <v>272</v>
      </c>
      <c r="C194" s="133" t="s">
        <v>93</v>
      </c>
      <c r="D194" s="134">
        <v>2</v>
      </c>
      <c r="E194" s="95"/>
      <c r="F194" s="96">
        <f t="shared" si="8"/>
        <v>0</v>
      </c>
      <c r="G194" s="45"/>
    </row>
    <row r="195" spans="1:7" s="44" customFormat="1" ht="26.25" customHeight="1" x14ac:dyDescent="0.25">
      <c r="A195" s="101" t="s">
        <v>589</v>
      </c>
      <c r="B195" s="132" t="s">
        <v>274</v>
      </c>
      <c r="C195" s="133" t="s">
        <v>93</v>
      </c>
      <c r="D195" s="134">
        <v>2</v>
      </c>
      <c r="E195" s="95"/>
      <c r="F195" s="96">
        <f t="shared" si="8"/>
        <v>0</v>
      </c>
      <c r="G195" s="45"/>
    </row>
    <row r="196" spans="1:7" s="44" customFormat="1" ht="26.25" customHeight="1" x14ac:dyDescent="0.25">
      <c r="A196" s="101" t="s">
        <v>590</v>
      </c>
      <c r="B196" s="132" t="s">
        <v>276</v>
      </c>
      <c r="C196" s="133" t="s">
        <v>93</v>
      </c>
      <c r="D196" s="134">
        <v>2</v>
      </c>
      <c r="E196" s="95"/>
      <c r="F196" s="96">
        <f t="shared" si="8"/>
        <v>0</v>
      </c>
      <c r="G196" s="45"/>
    </row>
    <row r="197" spans="1:7" s="44" customFormat="1" ht="26.25" customHeight="1" x14ac:dyDescent="0.25">
      <c r="A197" s="101" t="s">
        <v>591</v>
      </c>
      <c r="B197" s="132" t="s">
        <v>284</v>
      </c>
      <c r="C197" s="133" t="s">
        <v>93</v>
      </c>
      <c r="D197" s="134">
        <v>2</v>
      </c>
      <c r="E197" s="95"/>
      <c r="F197" s="96">
        <f t="shared" si="8"/>
        <v>0</v>
      </c>
      <c r="G197" s="45"/>
    </row>
    <row r="198" spans="1:7" s="44" customFormat="1" ht="26.25" customHeight="1" x14ac:dyDescent="0.25">
      <c r="A198" s="101" t="s">
        <v>592</v>
      </c>
      <c r="B198" s="132" t="s">
        <v>286</v>
      </c>
      <c r="C198" s="133" t="s">
        <v>93</v>
      </c>
      <c r="D198" s="134">
        <v>2</v>
      </c>
      <c r="E198" s="95"/>
      <c r="F198" s="96">
        <f t="shared" si="8"/>
        <v>0</v>
      </c>
      <c r="G198" s="45"/>
    </row>
    <row r="199" spans="1:7" s="44" customFormat="1" ht="26.25" customHeight="1" x14ac:dyDescent="0.25">
      <c r="A199" s="101" t="s">
        <v>593</v>
      </c>
      <c r="B199" s="132" t="s">
        <v>288</v>
      </c>
      <c r="C199" s="133" t="s">
        <v>93</v>
      </c>
      <c r="D199" s="134">
        <v>4</v>
      </c>
      <c r="E199" s="95"/>
      <c r="F199" s="96">
        <f t="shared" si="8"/>
        <v>0</v>
      </c>
      <c r="G199" s="45"/>
    </row>
    <row r="200" spans="1:7" s="44" customFormat="1" ht="26.25" customHeight="1" x14ac:dyDescent="0.25">
      <c r="A200" s="137" t="s">
        <v>226</v>
      </c>
      <c r="B200" s="138" t="s">
        <v>290</v>
      </c>
      <c r="C200" s="139"/>
      <c r="D200" s="105"/>
      <c r="E200" s="99"/>
      <c r="F200" s="100">
        <f>SUM(F201:F204)</f>
        <v>0</v>
      </c>
      <c r="G200" s="43"/>
    </row>
    <row r="201" spans="1:7" s="44" customFormat="1" ht="42.75" customHeight="1" x14ac:dyDescent="0.25">
      <c r="A201" s="101" t="s">
        <v>228</v>
      </c>
      <c r="B201" s="132" t="s">
        <v>292</v>
      </c>
      <c r="C201" s="133" t="s">
        <v>68</v>
      </c>
      <c r="D201" s="134">
        <v>533.33000000000004</v>
      </c>
      <c r="E201" s="95"/>
      <c r="F201" s="96">
        <f>ROUND(D201*E201,2)</f>
        <v>0</v>
      </c>
      <c r="G201" s="45"/>
    </row>
    <row r="202" spans="1:7" s="44" customFormat="1" ht="26.25" customHeight="1" x14ac:dyDescent="0.25">
      <c r="A202" s="101" t="s">
        <v>252</v>
      </c>
      <c r="B202" s="132" t="s">
        <v>295</v>
      </c>
      <c r="C202" s="133" t="s">
        <v>68</v>
      </c>
      <c r="D202" s="134">
        <v>510.59000000000003</v>
      </c>
      <c r="E202" s="95"/>
      <c r="F202" s="96">
        <f>ROUND(D202*E202,2)</f>
        <v>0</v>
      </c>
      <c r="G202" s="45"/>
    </row>
    <row r="203" spans="1:7" s="44" customFormat="1" ht="49.5" customHeight="1" x14ac:dyDescent="0.25">
      <c r="A203" s="101" t="s">
        <v>257</v>
      </c>
      <c r="B203" s="132" t="s">
        <v>298</v>
      </c>
      <c r="C203" s="133" t="s">
        <v>68</v>
      </c>
      <c r="D203" s="134">
        <v>22.740000000000002</v>
      </c>
      <c r="E203" s="95"/>
      <c r="F203" s="96">
        <f>ROUND(D203*E203,2)</f>
        <v>0</v>
      </c>
      <c r="G203" s="45"/>
    </row>
    <row r="204" spans="1:7" s="44" customFormat="1" ht="26.25" customHeight="1" x14ac:dyDescent="0.25">
      <c r="A204" s="101" t="s">
        <v>594</v>
      </c>
      <c r="B204" s="132" t="s">
        <v>301</v>
      </c>
      <c r="C204" s="133" t="s">
        <v>68</v>
      </c>
      <c r="D204" s="134">
        <v>22.740000000000002</v>
      </c>
      <c r="E204" s="95"/>
      <c r="F204" s="96">
        <f>ROUND(D204*E204,2)</f>
        <v>0</v>
      </c>
      <c r="G204" s="45"/>
    </row>
    <row r="205" spans="1:7" s="44" customFormat="1" ht="26.25" customHeight="1" x14ac:dyDescent="0.25">
      <c r="A205" s="137" t="s">
        <v>289</v>
      </c>
      <c r="B205" s="138" t="s">
        <v>303</v>
      </c>
      <c r="C205" s="139"/>
      <c r="D205" s="105"/>
      <c r="E205" s="99"/>
      <c r="F205" s="100">
        <f>SUM(F206:F212)</f>
        <v>0</v>
      </c>
      <c r="G205" s="43"/>
    </row>
    <row r="206" spans="1:7" s="44" customFormat="1" ht="26.25" customHeight="1" x14ac:dyDescent="0.25">
      <c r="A206" s="101" t="s">
        <v>291</v>
      </c>
      <c r="B206" s="132" t="s">
        <v>305</v>
      </c>
      <c r="C206" s="133" t="s">
        <v>68</v>
      </c>
      <c r="D206" s="134">
        <v>199.7</v>
      </c>
      <c r="E206" s="95"/>
      <c r="F206" s="96">
        <f t="shared" ref="F206:F212" si="9">ROUND(D206*E206,2)</f>
        <v>0</v>
      </c>
      <c r="G206" s="45"/>
    </row>
    <row r="207" spans="1:7" s="44" customFormat="1" ht="26.25" customHeight="1" x14ac:dyDescent="0.25">
      <c r="A207" s="101" t="s">
        <v>294</v>
      </c>
      <c r="B207" s="132" t="s">
        <v>595</v>
      </c>
      <c r="C207" s="133" t="s">
        <v>68</v>
      </c>
      <c r="D207" s="134">
        <v>63.459999999999994</v>
      </c>
      <c r="E207" s="95"/>
      <c r="F207" s="96">
        <f t="shared" si="9"/>
        <v>0</v>
      </c>
      <c r="G207" s="45"/>
    </row>
    <row r="208" spans="1:7" s="43" customFormat="1" ht="35.25" customHeight="1" x14ac:dyDescent="0.25">
      <c r="A208" s="101" t="s">
        <v>297</v>
      </c>
      <c r="B208" s="132" t="s">
        <v>596</v>
      </c>
      <c r="C208" s="133" t="s">
        <v>68</v>
      </c>
      <c r="D208" s="134">
        <v>166.93</v>
      </c>
      <c r="E208" s="95"/>
      <c r="F208" s="96">
        <f t="shared" si="9"/>
        <v>0</v>
      </c>
      <c r="G208" s="45"/>
    </row>
    <row r="209" spans="1:7" s="44" customFormat="1" ht="26.25" customHeight="1" x14ac:dyDescent="0.25">
      <c r="A209" s="101" t="s">
        <v>300</v>
      </c>
      <c r="B209" s="132" t="s">
        <v>1340</v>
      </c>
      <c r="C209" s="133" t="s">
        <v>68</v>
      </c>
      <c r="D209" s="134">
        <v>6.12</v>
      </c>
      <c r="E209" s="95"/>
      <c r="F209" s="96">
        <f t="shared" si="9"/>
        <v>0</v>
      </c>
      <c r="G209" s="45"/>
    </row>
    <row r="210" spans="1:7" s="44" customFormat="1" ht="26.25" customHeight="1" x14ac:dyDescent="0.25">
      <c r="A210" s="101" t="s">
        <v>598</v>
      </c>
      <c r="B210" s="132" t="s">
        <v>599</v>
      </c>
      <c r="C210" s="133" t="s">
        <v>84</v>
      </c>
      <c r="D210" s="134">
        <v>143.52999999999997</v>
      </c>
      <c r="E210" s="95"/>
      <c r="F210" s="96">
        <f t="shared" si="9"/>
        <v>0</v>
      </c>
      <c r="G210" s="45"/>
    </row>
    <row r="211" spans="1:7" s="43" customFormat="1" ht="26.25" customHeight="1" x14ac:dyDescent="0.25">
      <c r="A211" s="101" t="s">
        <v>601</v>
      </c>
      <c r="B211" s="132" t="s">
        <v>315</v>
      </c>
      <c r="C211" s="133" t="s">
        <v>84</v>
      </c>
      <c r="D211" s="134">
        <v>5.4</v>
      </c>
      <c r="E211" s="95"/>
      <c r="F211" s="96">
        <f t="shared" si="9"/>
        <v>0</v>
      </c>
      <c r="G211" s="45"/>
    </row>
    <row r="212" spans="1:7" s="44" customFormat="1" ht="26.25" customHeight="1" x14ac:dyDescent="0.25">
      <c r="A212" s="101" t="s">
        <v>602</v>
      </c>
      <c r="B212" s="132" t="s">
        <v>1342</v>
      </c>
      <c r="C212" s="133" t="s">
        <v>68</v>
      </c>
      <c r="D212" s="134">
        <v>0.7</v>
      </c>
      <c r="E212" s="95"/>
      <c r="F212" s="96">
        <f t="shared" si="9"/>
        <v>0</v>
      </c>
      <c r="G212" s="45"/>
    </row>
    <row r="213" spans="1:7" s="44" customFormat="1" ht="26.25" customHeight="1" x14ac:dyDescent="0.25">
      <c r="A213" s="137" t="s">
        <v>302</v>
      </c>
      <c r="B213" s="138" t="s">
        <v>318</v>
      </c>
      <c r="C213" s="139"/>
      <c r="D213" s="105"/>
      <c r="E213" s="99"/>
      <c r="F213" s="100">
        <f>SUM(F214:F219)</f>
        <v>0</v>
      </c>
      <c r="G213" s="43"/>
    </row>
    <row r="214" spans="1:7" s="44" customFormat="1" ht="26.25" customHeight="1" x14ac:dyDescent="0.25">
      <c r="A214" s="101" t="s">
        <v>304</v>
      </c>
      <c r="B214" s="132" t="s">
        <v>320</v>
      </c>
      <c r="C214" s="133" t="s">
        <v>68</v>
      </c>
      <c r="D214" s="134">
        <v>510.59000000000003</v>
      </c>
      <c r="E214" s="95"/>
      <c r="F214" s="96">
        <f t="shared" ref="F214:F219" si="10">ROUND(D214*E214,2)</f>
        <v>0</v>
      </c>
      <c r="G214" s="45"/>
    </row>
    <row r="215" spans="1:7" s="43" customFormat="1" ht="26.25" customHeight="1" x14ac:dyDescent="0.25">
      <c r="A215" s="101" t="s">
        <v>307</v>
      </c>
      <c r="B215" s="132" t="s">
        <v>322</v>
      </c>
      <c r="C215" s="133" t="s">
        <v>68</v>
      </c>
      <c r="D215" s="134">
        <v>23.62</v>
      </c>
      <c r="E215" s="95"/>
      <c r="F215" s="96">
        <f t="shared" si="10"/>
        <v>0</v>
      </c>
      <c r="G215" s="45"/>
    </row>
    <row r="216" spans="1:7" s="44" customFormat="1" ht="26.25" customHeight="1" x14ac:dyDescent="0.25">
      <c r="A216" s="101" t="s">
        <v>310</v>
      </c>
      <c r="B216" s="132" t="s">
        <v>324</v>
      </c>
      <c r="C216" s="133" t="s">
        <v>68</v>
      </c>
      <c r="D216" s="134">
        <v>516.71</v>
      </c>
      <c r="E216" s="95"/>
      <c r="F216" s="96">
        <f t="shared" si="10"/>
        <v>0</v>
      </c>
      <c r="G216" s="45"/>
    </row>
    <row r="217" spans="1:7" s="44" customFormat="1" ht="26.25" customHeight="1" x14ac:dyDescent="0.25">
      <c r="A217" s="101" t="s">
        <v>311</v>
      </c>
      <c r="B217" s="132" t="s">
        <v>326</v>
      </c>
      <c r="C217" s="133" t="s">
        <v>68</v>
      </c>
      <c r="D217" s="134">
        <v>344.84999999999997</v>
      </c>
      <c r="E217" s="95"/>
      <c r="F217" s="96">
        <f t="shared" si="10"/>
        <v>0</v>
      </c>
      <c r="G217" s="45"/>
    </row>
    <row r="218" spans="1:7" s="44" customFormat="1" ht="26.25" customHeight="1" x14ac:dyDescent="0.25">
      <c r="A218" s="101" t="s">
        <v>314</v>
      </c>
      <c r="B218" s="132" t="s">
        <v>328</v>
      </c>
      <c r="C218" s="133" t="s">
        <v>68</v>
      </c>
      <c r="D218" s="134">
        <v>34.019999999999996</v>
      </c>
      <c r="E218" s="95"/>
      <c r="F218" s="96">
        <f t="shared" si="10"/>
        <v>0</v>
      </c>
      <c r="G218" s="45"/>
    </row>
    <row r="219" spans="1:7" s="44" customFormat="1" ht="34.5" customHeight="1" x14ac:dyDescent="0.25">
      <c r="A219" s="101" t="s">
        <v>604</v>
      </c>
      <c r="B219" s="132" t="s">
        <v>331</v>
      </c>
      <c r="C219" s="133" t="s">
        <v>68</v>
      </c>
      <c r="D219" s="134">
        <v>142.70999999999998</v>
      </c>
      <c r="E219" s="95"/>
      <c r="F219" s="96">
        <f t="shared" si="10"/>
        <v>0</v>
      </c>
      <c r="G219" s="45"/>
    </row>
    <row r="220" spans="1:7" s="44" customFormat="1" ht="26.25" customHeight="1" x14ac:dyDescent="0.25">
      <c r="A220" s="137" t="s">
        <v>317</v>
      </c>
      <c r="B220" s="138" t="s">
        <v>334</v>
      </c>
      <c r="C220" s="139"/>
      <c r="D220" s="105"/>
      <c r="E220" s="99"/>
      <c r="F220" s="100">
        <f>F221</f>
        <v>0</v>
      </c>
      <c r="G220" s="43"/>
    </row>
    <row r="221" spans="1:7" s="44" customFormat="1" ht="26.25" customHeight="1" x14ac:dyDescent="0.25">
      <c r="A221" s="101" t="s">
        <v>319</v>
      </c>
      <c r="B221" s="132" t="s">
        <v>336</v>
      </c>
      <c r="C221" s="133" t="s">
        <v>68</v>
      </c>
      <c r="D221" s="134">
        <v>313.26</v>
      </c>
      <c r="E221" s="95"/>
      <c r="F221" s="96">
        <f>ROUND(D221*E221,2)</f>
        <v>0</v>
      </c>
      <c r="G221" s="45"/>
    </row>
    <row r="222" spans="1:7" s="44" customFormat="1" ht="26.25" customHeight="1" x14ac:dyDescent="0.25">
      <c r="A222" s="137" t="s">
        <v>338</v>
      </c>
      <c r="B222" s="138" t="s">
        <v>339</v>
      </c>
      <c r="C222" s="139"/>
      <c r="D222" s="105"/>
      <c r="E222" s="99"/>
      <c r="F222" s="100">
        <f>F223+F231+F249+F255+F317</f>
        <v>0</v>
      </c>
      <c r="G222" s="43"/>
    </row>
    <row r="223" spans="1:7" s="44" customFormat="1" ht="26.25" customHeight="1" x14ac:dyDescent="0.25">
      <c r="A223" s="137" t="s">
        <v>340</v>
      </c>
      <c r="B223" s="138" t="s">
        <v>303</v>
      </c>
      <c r="C223" s="139"/>
      <c r="D223" s="105"/>
      <c r="E223" s="99"/>
      <c r="F223" s="100">
        <f>F224+F227</f>
        <v>0</v>
      </c>
      <c r="G223" s="43"/>
    </row>
    <row r="224" spans="1:7" s="44" customFormat="1" ht="26.25" customHeight="1" x14ac:dyDescent="0.25">
      <c r="A224" s="137" t="s">
        <v>341</v>
      </c>
      <c r="B224" s="138" t="s">
        <v>342</v>
      </c>
      <c r="C224" s="139"/>
      <c r="D224" s="105"/>
      <c r="E224" s="99"/>
      <c r="F224" s="100">
        <f>SUM(F225:F226)</f>
        <v>0</v>
      </c>
      <c r="G224" s="43"/>
    </row>
    <row r="225" spans="1:7" s="43" customFormat="1" ht="35.25" customHeight="1" x14ac:dyDescent="0.25">
      <c r="A225" s="101" t="s">
        <v>343</v>
      </c>
      <c r="B225" s="132" t="s">
        <v>596</v>
      </c>
      <c r="C225" s="133" t="s">
        <v>68</v>
      </c>
      <c r="D225" s="134">
        <v>20.739999999999995</v>
      </c>
      <c r="E225" s="95"/>
      <c r="F225" s="96">
        <f>ROUND(D225*E225,2)</f>
        <v>0</v>
      </c>
      <c r="G225" s="45"/>
    </row>
    <row r="226" spans="1:7" s="44" customFormat="1" ht="43.5" customHeight="1" x14ac:dyDescent="0.25">
      <c r="A226" s="101" t="s">
        <v>344</v>
      </c>
      <c r="B226" s="132" t="s">
        <v>605</v>
      </c>
      <c r="C226" s="133" t="s">
        <v>68</v>
      </c>
      <c r="D226" s="134">
        <v>128.19999999999999</v>
      </c>
      <c r="E226" s="95"/>
      <c r="F226" s="96">
        <f>ROUND(D226*E226,2)</f>
        <v>0</v>
      </c>
      <c r="G226" s="45"/>
    </row>
    <row r="227" spans="1:7" s="44" customFormat="1" ht="26.25" customHeight="1" x14ac:dyDescent="0.25">
      <c r="A227" s="137" t="s">
        <v>350</v>
      </c>
      <c r="B227" s="138" t="s">
        <v>607</v>
      </c>
      <c r="C227" s="139"/>
      <c r="D227" s="105"/>
      <c r="E227" s="99"/>
      <c r="F227" s="100">
        <f>SUM(F228:F230)</f>
        <v>0</v>
      </c>
      <c r="G227" s="43"/>
    </row>
    <row r="228" spans="1:7" s="43" customFormat="1" ht="26.25" customHeight="1" x14ac:dyDescent="0.25">
      <c r="A228" s="101" t="s">
        <v>352</v>
      </c>
      <c r="B228" s="132" t="s">
        <v>113</v>
      </c>
      <c r="C228" s="133" t="s">
        <v>68</v>
      </c>
      <c r="D228" s="134">
        <v>37.01</v>
      </c>
      <c r="E228" s="95"/>
      <c r="F228" s="96">
        <f>ROUND(D228*E228,2)</f>
        <v>0</v>
      </c>
      <c r="G228" s="45"/>
    </row>
    <row r="229" spans="1:7" s="43" customFormat="1" ht="32.25" customHeight="1" x14ac:dyDescent="0.25">
      <c r="A229" s="101" t="s">
        <v>355</v>
      </c>
      <c r="B229" s="132" t="s">
        <v>115</v>
      </c>
      <c r="C229" s="133" t="s">
        <v>116</v>
      </c>
      <c r="D229" s="134">
        <v>704.4</v>
      </c>
      <c r="E229" s="95"/>
      <c r="F229" s="96">
        <f>ROUND(D229*E229,2)</f>
        <v>0</v>
      </c>
      <c r="G229" s="45"/>
    </row>
    <row r="230" spans="1:7" s="43" customFormat="1" ht="26.25" customHeight="1" x14ac:dyDescent="0.25">
      <c r="A230" s="101" t="s">
        <v>357</v>
      </c>
      <c r="B230" s="132" t="s">
        <v>119</v>
      </c>
      <c r="C230" s="133" t="s">
        <v>49</v>
      </c>
      <c r="D230" s="134">
        <v>5.87</v>
      </c>
      <c r="E230" s="95"/>
      <c r="F230" s="96">
        <f>ROUND(D230*E230,2)</f>
        <v>0</v>
      </c>
      <c r="G230" s="45"/>
    </row>
    <row r="231" spans="1:7" s="44" customFormat="1" ht="26.25" customHeight="1" x14ac:dyDescent="0.25">
      <c r="A231" s="137" t="s">
        <v>360</v>
      </c>
      <c r="B231" s="138" t="s">
        <v>193</v>
      </c>
      <c r="C231" s="139"/>
      <c r="D231" s="105"/>
      <c r="E231" s="99"/>
      <c r="F231" s="100">
        <f>F232+F241+F246</f>
        <v>0</v>
      </c>
      <c r="G231" s="45"/>
    </row>
    <row r="232" spans="1:7" s="44" customFormat="1" ht="26.25" customHeight="1" x14ac:dyDescent="0.25">
      <c r="A232" s="137" t="s">
        <v>361</v>
      </c>
      <c r="B232" s="138" t="s">
        <v>195</v>
      </c>
      <c r="C232" s="139"/>
      <c r="D232" s="105"/>
      <c r="E232" s="99"/>
      <c r="F232" s="100">
        <f>SUM(F233:F240)</f>
        <v>0</v>
      </c>
      <c r="G232" s="43"/>
    </row>
    <row r="233" spans="1:7" s="44" customFormat="1" ht="26.25" customHeight="1" x14ac:dyDescent="0.25">
      <c r="A233" s="101" t="s">
        <v>362</v>
      </c>
      <c r="B233" s="132" t="s">
        <v>1267</v>
      </c>
      <c r="C233" s="133" t="s">
        <v>84</v>
      </c>
      <c r="D233" s="134">
        <v>593</v>
      </c>
      <c r="E233" s="95"/>
      <c r="F233" s="96">
        <f t="shared" ref="F233:F240" si="11">ROUND(D233*E233,2)</f>
        <v>0</v>
      </c>
      <c r="G233" s="45"/>
    </row>
    <row r="234" spans="1:7" s="44" customFormat="1" ht="26.25" customHeight="1" x14ac:dyDescent="0.25">
      <c r="A234" s="101" t="s">
        <v>363</v>
      </c>
      <c r="B234" s="132" t="s">
        <v>1271</v>
      </c>
      <c r="C234" s="133" t="s">
        <v>93</v>
      </c>
      <c r="D234" s="134">
        <v>3</v>
      </c>
      <c r="E234" s="95"/>
      <c r="F234" s="96">
        <f t="shared" si="11"/>
        <v>0</v>
      </c>
      <c r="G234" s="45"/>
    </row>
    <row r="235" spans="1:7" s="44" customFormat="1" ht="26.25" customHeight="1" x14ac:dyDescent="0.25">
      <c r="A235" s="101" t="s">
        <v>364</v>
      </c>
      <c r="B235" s="132" t="s">
        <v>1306</v>
      </c>
      <c r="C235" s="133" t="s">
        <v>84</v>
      </c>
      <c r="D235" s="134">
        <v>56</v>
      </c>
      <c r="E235" s="95"/>
      <c r="F235" s="96">
        <f t="shared" si="11"/>
        <v>0</v>
      </c>
      <c r="G235" s="45"/>
    </row>
    <row r="236" spans="1:7" s="44" customFormat="1" ht="35.25" customHeight="1" x14ac:dyDescent="0.25">
      <c r="A236" s="101" t="s">
        <v>365</v>
      </c>
      <c r="B236" s="132" t="s">
        <v>1301</v>
      </c>
      <c r="C236" s="133" t="s">
        <v>84</v>
      </c>
      <c r="D236" s="134">
        <v>25</v>
      </c>
      <c r="E236" s="95"/>
      <c r="F236" s="96">
        <f t="shared" si="11"/>
        <v>0</v>
      </c>
      <c r="G236" s="45"/>
    </row>
    <row r="237" spans="1:7" s="44" customFormat="1" ht="36" customHeight="1" x14ac:dyDescent="0.25">
      <c r="A237" s="101" t="s">
        <v>366</v>
      </c>
      <c r="B237" s="132" t="s">
        <v>1303</v>
      </c>
      <c r="C237" s="133" t="s">
        <v>84</v>
      </c>
      <c r="D237" s="134">
        <v>12</v>
      </c>
      <c r="E237" s="95"/>
      <c r="F237" s="96">
        <f t="shared" si="11"/>
        <v>0</v>
      </c>
      <c r="G237" s="45"/>
    </row>
    <row r="238" spans="1:7" s="44" customFormat="1" ht="36" customHeight="1" x14ac:dyDescent="0.25">
      <c r="A238" s="101" t="s">
        <v>367</v>
      </c>
      <c r="B238" s="132" t="s">
        <v>1310</v>
      </c>
      <c r="C238" s="133" t="s">
        <v>93</v>
      </c>
      <c r="D238" s="134">
        <v>1</v>
      </c>
      <c r="E238" s="95"/>
      <c r="F238" s="96">
        <f t="shared" si="11"/>
        <v>0</v>
      </c>
      <c r="G238" s="45"/>
    </row>
    <row r="239" spans="1:7" s="44" customFormat="1" ht="26.25" customHeight="1" x14ac:dyDescent="0.25">
      <c r="A239" s="101" t="s">
        <v>368</v>
      </c>
      <c r="B239" s="132" t="s">
        <v>1276</v>
      </c>
      <c r="C239" s="133" t="s">
        <v>93</v>
      </c>
      <c r="D239" s="134">
        <v>6</v>
      </c>
      <c r="E239" s="95"/>
      <c r="F239" s="96">
        <f t="shared" si="11"/>
        <v>0</v>
      </c>
      <c r="G239" s="45"/>
    </row>
    <row r="240" spans="1:7" s="44" customFormat="1" ht="34.5" customHeight="1" x14ac:dyDescent="0.25">
      <c r="A240" s="101" t="s">
        <v>369</v>
      </c>
      <c r="B240" s="132" t="s">
        <v>1360</v>
      </c>
      <c r="C240" s="133" t="s">
        <v>93</v>
      </c>
      <c r="D240" s="134">
        <v>1</v>
      </c>
      <c r="E240" s="95"/>
      <c r="F240" s="96">
        <f t="shared" si="11"/>
        <v>0</v>
      </c>
      <c r="G240" s="45"/>
    </row>
    <row r="241" spans="1:7" s="44" customFormat="1" ht="26.25" customHeight="1" x14ac:dyDescent="0.25">
      <c r="A241" s="137" t="s">
        <v>373</v>
      </c>
      <c r="B241" s="138" t="s">
        <v>215</v>
      </c>
      <c r="C241" s="139"/>
      <c r="D241" s="105"/>
      <c r="E241" s="99"/>
      <c r="F241" s="100">
        <f>SUM(F242:F245)</f>
        <v>0</v>
      </c>
      <c r="G241" s="45"/>
    </row>
    <row r="242" spans="1:7" s="44" customFormat="1" ht="26.25" customHeight="1" x14ac:dyDescent="0.25">
      <c r="A242" s="101" t="s">
        <v>374</v>
      </c>
      <c r="B242" s="132" t="s">
        <v>1375</v>
      </c>
      <c r="C242" s="133" t="s">
        <v>93</v>
      </c>
      <c r="D242" s="134">
        <v>3</v>
      </c>
      <c r="E242" s="95"/>
      <c r="F242" s="96">
        <f>ROUND(D242*E242,2)</f>
        <v>0</v>
      </c>
      <c r="G242" s="45"/>
    </row>
    <row r="243" spans="1:7" s="44" customFormat="1" ht="26.25" customHeight="1" x14ac:dyDescent="0.25">
      <c r="A243" s="101" t="s">
        <v>375</v>
      </c>
      <c r="B243" s="132" t="s">
        <v>1271</v>
      </c>
      <c r="C243" s="133" t="s">
        <v>93</v>
      </c>
      <c r="D243" s="134">
        <v>2</v>
      </c>
      <c r="E243" s="95"/>
      <c r="F243" s="96">
        <f>ROUND(D243*E243,2)</f>
        <v>0</v>
      </c>
      <c r="G243" s="45"/>
    </row>
    <row r="244" spans="1:7" s="44" customFormat="1" ht="26.25" customHeight="1" x14ac:dyDescent="0.25">
      <c r="A244" s="101" t="s">
        <v>376</v>
      </c>
      <c r="B244" s="132" t="s">
        <v>1272</v>
      </c>
      <c r="C244" s="133" t="s">
        <v>93</v>
      </c>
      <c r="D244" s="134">
        <v>3</v>
      </c>
      <c r="E244" s="95"/>
      <c r="F244" s="96">
        <f>ROUND(D244*E244,2)</f>
        <v>0</v>
      </c>
      <c r="G244" s="45"/>
    </row>
    <row r="245" spans="1:7" s="44" customFormat="1" ht="35.25" customHeight="1" x14ac:dyDescent="0.25">
      <c r="A245" s="101" t="s">
        <v>377</v>
      </c>
      <c r="B245" s="132" t="s">
        <v>1301</v>
      </c>
      <c r="C245" s="133" t="s">
        <v>84</v>
      </c>
      <c r="D245" s="134">
        <v>34</v>
      </c>
      <c r="E245" s="95"/>
      <c r="F245" s="96">
        <f>ROUND(D245*E245,2)</f>
        <v>0</v>
      </c>
      <c r="G245" s="45"/>
    </row>
    <row r="246" spans="1:7" s="44" customFormat="1" ht="26.25" customHeight="1" x14ac:dyDescent="0.25">
      <c r="A246" s="137" t="s">
        <v>378</v>
      </c>
      <c r="B246" s="138" t="s">
        <v>220</v>
      </c>
      <c r="C246" s="139"/>
      <c r="D246" s="105"/>
      <c r="E246" s="99"/>
      <c r="F246" s="100">
        <f>SUM(F247:F248)</f>
        <v>0</v>
      </c>
      <c r="G246" s="45"/>
    </row>
    <row r="247" spans="1:7" s="44" customFormat="1" ht="26.25" customHeight="1" x14ac:dyDescent="0.25">
      <c r="A247" s="101" t="s">
        <v>379</v>
      </c>
      <c r="B247" s="132" t="s">
        <v>1282</v>
      </c>
      <c r="C247" s="133" t="s">
        <v>84</v>
      </c>
      <c r="D247" s="134">
        <v>105</v>
      </c>
      <c r="E247" s="95"/>
      <c r="F247" s="96">
        <f>ROUND(D247*E247,2)</f>
        <v>0</v>
      </c>
      <c r="G247" s="45"/>
    </row>
    <row r="248" spans="1:7" s="44" customFormat="1" ht="26.25" customHeight="1" x14ac:dyDescent="0.25">
      <c r="A248" s="101" t="s">
        <v>608</v>
      </c>
      <c r="B248" s="132" t="s">
        <v>1272</v>
      </c>
      <c r="C248" s="133" t="s">
        <v>93</v>
      </c>
      <c r="D248" s="134">
        <v>6</v>
      </c>
      <c r="E248" s="95"/>
      <c r="F248" s="96">
        <f>ROUND(D248*E248,2)</f>
        <v>0</v>
      </c>
      <c r="G248" s="45"/>
    </row>
    <row r="249" spans="1:7" s="44" customFormat="1" ht="26.25" customHeight="1" x14ac:dyDescent="0.25">
      <c r="A249" s="137" t="s">
        <v>380</v>
      </c>
      <c r="B249" s="138" t="s">
        <v>227</v>
      </c>
      <c r="C249" s="139"/>
      <c r="D249" s="105"/>
      <c r="E249" s="99"/>
      <c r="F249" s="100">
        <f>SUM(F250:F254)</f>
        <v>0</v>
      </c>
      <c r="G249" s="45"/>
    </row>
    <row r="250" spans="1:7" s="44" customFormat="1" ht="36" customHeight="1" x14ac:dyDescent="0.25">
      <c r="A250" s="101" t="s">
        <v>381</v>
      </c>
      <c r="B250" s="132" t="s">
        <v>383</v>
      </c>
      <c r="C250" s="133" t="s">
        <v>84</v>
      </c>
      <c r="D250" s="134">
        <v>102</v>
      </c>
      <c r="E250" s="95"/>
      <c r="F250" s="96">
        <f>ROUND(D250*E250,2)</f>
        <v>0</v>
      </c>
      <c r="G250" s="45"/>
    </row>
    <row r="251" spans="1:7" s="44" customFormat="1" ht="36" customHeight="1" x14ac:dyDescent="0.25">
      <c r="A251" s="101" t="s">
        <v>392</v>
      </c>
      <c r="B251" s="132" t="s">
        <v>385</v>
      </c>
      <c r="C251" s="153" t="s">
        <v>93</v>
      </c>
      <c r="D251" s="134">
        <v>6</v>
      </c>
      <c r="E251" s="95"/>
      <c r="F251" s="96">
        <f>ROUND(D251*E251,2)</f>
        <v>0</v>
      </c>
      <c r="G251" s="45"/>
    </row>
    <row r="252" spans="1:7" s="44" customFormat="1" ht="26.25" customHeight="1" x14ac:dyDescent="0.25">
      <c r="A252" s="101" t="s">
        <v>609</v>
      </c>
      <c r="B252" s="132" t="s">
        <v>1268</v>
      </c>
      <c r="C252" s="133" t="s">
        <v>93</v>
      </c>
      <c r="D252" s="134">
        <v>2</v>
      </c>
      <c r="E252" s="95"/>
      <c r="F252" s="96">
        <f>ROUND(D252*E252,2)</f>
        <v>0</v>
      </c>
      <c r="G252" s="45"/>
    </row>
    <row r="253" spans="1:7" s="44" customFormat="1" ht="26.25" customHeight="1" x14ac:dyDescent="0.25">
      <c r="A253" s="101" t="s">
        <v>610</v>
      </c>
      <c r="B253" s="132" t="s">
        <v>1270</v>
      </c>
      <c r="C253" s="133" t="s">
        <v>93</v>
      </c>
      <c r="D253" s="134">
        <v>1</v>
      </c>
      <c r="E253" s="95"/>
      <c r="F253" s="96">
        <f>ROUND(D253*E253,2)</f>
        <v>0</v>
      </c>
      <c r="G253" s="45"/>
    </row>
    <row r="254" spans="1:7" s="44" customFormat="1" ht="34.5" customHeight="1" x14ac:dyDescent="0.25">
      <c r="A254" s="101" t="s">
        <v>611</v>
      </c>
      <c r="B254" s="132" t="s">
        <v>389</v>
      </c>
      <c r="C254" s="133" t="s">
        <v>93</v>
      </c>
      <c r="D254" s="134">
        <v>1</v>
      </c>
      <c r="E254" s="95"/>
      <c r="F254" s="96">
        <f>ROUND(D254*E254,2)</f>
        <v>0</v>
      </c>
      <c r="G254" s="45"/>
    </row>
    <row r="255" spans="1:7" s="44" customFormat="1" ht="26.25" customHeight="1" x14ac:dyDescent="0.25">
      <c r="A255" s="137" t="s">
        <v>394</v>
      </c>
      <c r="B255" s="138" t="s">
        <v>612</v>
      </c>
      <c r="C255" s="139"/>
      <c r="D255" s="105"/>
      <c r="E255" s="99"/>
      <c r="F255" s="100">
        <f>F256+F276+F294</f>
        <v>0</v>
      </c>
      <c r="G255" s="45"/>
    </row>
    <row r="256" spans="1:7" s="44" customFormat="1" ht="26.25" customHeight="1" x14ac:dyDescent="0.25">
      <c r="A256" s="137" t="s">
        <v>396</v>
      </c>
      <c r="B256" s="138" t="s">
        <v>613</v>
      </c>
      <c r="C256" s="139"/>
      <c r="D256" s="105"/>
      <c r="E256" s="99"/>
      <c r="F256" s="100">
        <f>F257+F272</f>
        <v>0</v>
      </c>
      <c r="G256" s="45"/>
    </row>
    <row r="257" spans="1:7" s="44" customFormat="1" ht="26.25" customHeight="1" x14ac:dyDescent="0.25">
      <c r="A257" s="137" t="s">
        <v>398</v>
      </c>
      <c r="B257" s="138" t="s">
        <v>91</v>
      </c>
      <c r="C257" s="139"/>
      <c r="D257" s="105"/>
      <c r="E257" s="99"/>
      <c r="F257" s="100">
        <f>SUM(F258:F271)</f>
        <v>0</v>
      </c>
      <c r="G257" s="45"/>
    </row>
    <row r="258" spans="1:7" s="44" customFormat="1" ht="26.25" customHeight="1" x14ac:dyDescent="0.25">
      <c r="A258" s="101" t="s">
        <v>614</v>
      </c>
      <c r="B258" s="132" t="s">
        <v>615</v>
      </c>
      <c r="C258" s="98" t="s">
        <v>84</v>
      </c>
      <c r="D258" s="98">
        <v>38.5</v>
      </c>
      <c r="E258" s="95"/>
      <c r="F258" s="96">
        <f t="shared" ref="F258:F271" si="12">ROUND(D258*E258,2)</f>
        <v>0</v>
      </c>
      <c r="G258" s="45"/>
    </row>
    <row r="259" spans="1:7" s="44" customFormat="1" ht="26.25" customHeight="1" x14ac:dyDescent="0.25">
      <c r="A259" s="101" t="s">
        <v>617</v>
      </c>
      <c r="B259" s="132" t="s">
        <v>98</v>
      </c>
      <c r="C259" s="133" t="s">
        <v>93</v>
      </c>
      <c r="D259" s="134">
        <v>11</v>
      </c>
      <c r="E259" s="95"/>
      <c r="F259" s="96">
        <f t="shared" si="12"/>
        <v>0</v>
      </c>
      <c r="G259" s="45"/>
    </row>
    <row r="260" spans="1:7" s="44" customFormat="1" ht="36" customHeight="1" x14ac:dyDescent="0.25">
      <c r="A260" s="101" t="s">
        <v>618</v>
      </c>
      <c r="B260" s="132" t="s">
        <v>48</v>
      </c>
      <c r="C260" s="133" t="s">
        <v>49</v>
      </c>
      <c r="D260" s="134">
        <v>4.01</v>
      </c>
      <c r="E260" s="95"/>
      <c r="F260" s="96">
        <f t="shared" si="12"/>
        <v>0</v>
      </c>
      <c r="G260" s="45"/>
    </row>
    <row r="261" spans="1:7" s="44" customFormat="1" ht="26.25" customHeight="1" x14ac:dyDescent="0.25">
      <c r="A261" s="101" t="s">
        <v>619</v>
      </c>
      <c r="B261" s="132" t="s">
        <v>620</v>
      </c>
      <c r="C261" s="133" t="s">
        <v>49</v>
      </c>
      <c r="D261" s="134">
        <v>2.37</v>
      </c>
      <c r="E261" s="95"/>
      <c r="F261" s="96">
        <f t="shared" si="12"/>
        <v>0</v>
      </c>
      <c r="G261" s="45"/>
    </row>
    <row r="262" spans="1:7" s="43" customFormat="1" ht="26.25" customHeight="1" x14ac:dyDescent="0.25">
      <c r="A262" s="101" t="s">
        <v>621</v>
      </c>
      <c r="B262" s="132" t="s">
        <v>52</v>
      </c>
      <c r="C262" s="133" t="s">
        <v>49</v>
      </c>
      <c r="D262" s="134">
        <v>7.58</v>
      </c>
      <c r="E262" s="95"/>
      <c r="F262" s="96">
        <f t="shared" si="12"/>
        <v>0</v>
      </c>
      <c r="G262" s="45"/>
    </row>
    <row r="263" spans="1:7" s="44" customFormat="1" ht="26.25" customHeight="1" x14ac:dyDescent="0.25">
      <c r="A263" s="101" t="s">
        <v>622</v>
      </c>
      <c r="B263" s="132" t="s">
        <v>57</v>
      </c>
      <c r="C263" s="133" t="s">
        <v>58</v>
      </c>
      <c r="D263" s="134">
        <v>8.86</v>
      </c>
      <c r="E263" s="95"/>
      <c r="F263" s="96">
        <f t="shared" si="12"/>
        <v>0</v>
      </c>
      <c r="G263" s="45"/>
    </row>
    <row r="264" spans="1:7" s="44" customFormat="1" ht="26.25" customHeight="1" x14ac:dyDescent="0.25">
      <c r="A264" s="101" t="s">
        <v>623</v>
      </c>
      <c r="B264" s="132" t="s">
        <v>54</v>
      </c>
      <c r="C264" s="133" t="s">
        <v>55</v>
      </c>
      <c r="D264" s="134">
        <v>354.4</v>
      </c>
      <c r="E264" s="95"/>
      <c r="F264" s="96">
        <f t="shared" si="12"/>
        <v>0</v>
      </c>
      <c r="G264" s="45"/>
    </row>
    <row r="265" spans="1:7" s="44" customFormat="1" ht="26.25" customHeight="1" x14ac:dyDescent="0.25">
      <c r="A265" s="101" t="s">
        <v>624</v>
      </c>
      <c r="B265" s="132" t="s">
        <v>109</v>
      </c>
      <c r="C265" s="133" t="s">
        <v>68</v>
      </c>
      <c r="D265" s="134">
        <v>10.75</v>
      </c>
      <c r="E265" s="95"/>
      <c r="F265" s="96">
        <f t="shared" si="12"/>
        <v>0</v>
      </c>
      <c r="G265" s="45"/>
    </row>
    <row r="266" spans="1:7" s="44" customFormat="1" ht="26.25" customHeight="1" x14ac:dyDescent="0.25">
      <c r="A266" s="101" t="s">
        <v>625</v>
      </c>
      <c r="B266" s="132" t="s">
        <v>111</v>
      </c>
      <c r="C266" s="133" t="s">
        <v>49</v>
      </c>
      <c r="D266" s="134">
        <v>0.09</v>
      </c>
      <c r="E266" s="95"/>
      <c r="F266" s="96">
        <f t="shared" si="12"/>
        <v>0</v>
      </c>
      <c r="G266" s="45"/>
    </row>
    <row r="267" spans="1:7" s="44" customFormat="1" ht="26.25" customHeight="1" x14ac:dyDescent="0.25">
      <c r="A267" s="101" t="s">
        <v>626</v>
      </c>
      <c r="B267" s="132" t="s">
        <v>113</v>
      </c>
      <c r="C267" s="133" t="s">
        <v>68</v>
      </c>
      <c r="D267" s="134">
        <v>4.4000000000000004</v>
      </c>
      <c r="E267" s="95"/>
      <c r="F267" s="96">
        <f t="shared" si="12"/>
        <v>0</v>
      </c>
      <c r="G267" s="45"/>
    </row>
    <row r="268" spans="1:7" s="44" customFormat="1" ht="26.25" customHeight="1" x14ac:dyDescent="0.25">
      <c r="A268" s="101" t="s">
        <v>627</v>
      </c>
      <c r="B268" s="132" t="s">
        <v>115</v>
      </c>
      <c r="C268" s="133" t="s">
        <v>116</v>
      </c>
      <c r="D268" s="134">
        <v>110.00000000000001</v>
      </c>
      <c r="E268" s="95"/>
      <c r="F268" s="96">
        <f t="shared" si="12"/>
        <v>0</v>
      </c>
      <c r="G268" s="45"/>
    </row>
    <row r="269" spans="1:7" s="44" customFormat="1" ht="26.25" customHeight="1" x14ac:dyDescent="0.25">
      <c r="A269" s="101" t="s">
        <v>628</v>
      </c>
      <c r="B269" s="132" t="s">
        <v>629</v>
      </c>
      <c r="C269" s="133" t="s">
        <v>49</v>
      </c>
      <c r="D269" s="134">
        <v>1.1000000000000001</v>
      </c>
      <c r="E269" s="95"/>
      <c r="F269" s="96">
        <f t="shared" si="12"/>
        <v>0</v>
      </c>
      <c r="G269" s="45"/>
    </row>
    <row r="270" spans="1:7" s="44" customFormat="1" ht="26.25" customHeight="1" x14ac:dyDescent="0.25">
      <c r="A270" s="101" t="s">
        <v>631</v>
      </c>
      <c r="B270" s="132" t="s">
        <v>124</v>
      </c>
      <c r="C270" s="133" t="s">
        <v>68</v>
      </c>
      <c r="D270" s="134">
        <v>4.4000000000000004</v>
      </c>
      <c r="E270" s="95"/>
      <c r="F270" s="96">
        <f t="shared" si="12"/>
        <v>0</v>
      </c>
      <c r="G270" s="45"/>
    </row>
    <row r="271" spans="1:7" s="44" customFormat="1" ht="26.25" customHeight="1" x14ac:dyDescent="0.25">
      <c r="A271" s="101" t="s">
        <v>632</v>
      </c>
      <c r="B271" s="132" t="s">
        <v>633</v>
      </c>
      <c r="C271" s="133" t="s">
        <v>84</v>
      </c>
      <c r="D271" s="134">
        <v>7.68</v>
      </c>
      <c r="E271" s="95"/>
      <c r="F271" s="96">
        <f t="shared" si="12"/>
        <v>0</v>
      </c>
      <c r="G271" s="45"/>
    </row>
    <row r="272" spans="1:7" s="44" customFormat="1" ht="26.25" customHeight="1" x14ac:dyDescent="0.25">
      <c r="A272" s="137" t="s">
        <v>635</v>
      </c>
      <c r="B272" s="138" t="s">
        <v>127</v>
      </c>
      <c r="C272" s="139"/>
      <c r="D272" s="105"/>
      <c r="E272" s="99"/>
      <c r="F272" s="100">
        <f>SUM(F273:F275)</f>
        <v>0</v>
      </c>
      <c r="G272" s="43"/>
    </row>
    <row r="273" spans="1:7" s="43" customFormat="1" ht="47.25" customHeight="1" x14ac:dyDescent="0.25">
      <c r="A273" s="101" t="s">
        <v>636</v>
      </c>
      <c r="B273" s="132" t="s">
        <v>129</v>
      </c>
      <c r="C273" s="133" t="s">
        <v>68</v>
      </c>
      <c r="D273" s="134">
        <v>36.540000000000006</v>
      </c>
      <c r="E273" s="95"/>
      <c r="F273" s="96">
        <f>ROUND(D273*E273,2)</f>
        <v>0</v>
      </c>
      <c r="G273" s="45"/>
    </row>
    <row r="274" spans="1:7" s="43" customFormat="1" ht="34.5" customHeight="1" x14ac:dyDescent="0.25">
      <c r="A274" s="101" t="s">
        <v>637</v>
      </c>
      <c r="B274" s="132" t="s">
        <v>115</v>
      </c>
      <c r="C274" s="133" t="s">
        <v>116</v>
      </c>
      <c r="D274" s="134">
        <v>365.40000000000003</v>
      </c>
      <c r="E274" s="95"/>
      <c r="F274" s="96">
        <f>ROUND(D274*E274,2)</f>
        <v>0</v>
      </c>
      <c r="G274" s="45"/>
    </row>
    <row r="275" spans="1:7" s="43" customFormat="1" ht="26.25" customHeight="1" x14ac:dyDescent="0.25">
      <c r="A275" s="101" t="s">
        <v>638</v>
      </c>
      <c r="B275" s="132" t="s">
        <v>629</v>
      </c>
      <c r="C275" s="133" t="s">
        <v>49</v>
      </c>
      <c r="D275" s="134">
        <v>3.65</v>
      </c>
      <c r="E275" s="95"/>
      <c r="F275" s="96">
        <f>ROUND(D275*E275,2)</f>
        <v>0</v>
      </c>
      <c r="G275" s="45"/>
    </row>
    <row r="276" spans="1:7" s="44" customFormat="1" ht="26.25" customHeight="1" x14ac:dyDescent="0.25">
      <c r="A276" s="137" t="s">
        <v>400</v>
      </c>
      <c r="B276" s="138" t="s">
        <v>639</v>
      </c>
      <c r="C276" s="139"/>
      <c r="D276" s="105"/>
      <c r="E276" s="99"/>
      <c r="F276" s="100">
        <f>F277+F290</f>
        <v>0</v>
      </c>
      <c r="G276" s="43"/>
    </row>
    <row r="277" spans="1:7" s="44" customFormat="1" ht="26.25" customHeight="1" x14ac:dyDescent="0.25">
      <c r="A277" s="137" t="s">
        <v>402</v>
      </c>
      <c r="B277" s="138" t="s">
        <v>91</v>
      </c>
      <c r="C277" s="139"/>
      <c r="D277" s="105"/>
      <c r="E277" s="99"/>
      <c r="F277" s="100">
        <f>SUM(F278:F289)</f>
        <v>0</v>
      </c>
      <c r="G277" s="43"/>
    </row>
    <row r="278" spans="1:7" s="43" customFormat="1" ht="33" customHeight="1" x14ac:dyDescent="0.25">
      <c r="A278" s="101" t="s">
        <v>640</v>
      </c>
      <c r="B278" s="132" t="s">
        <v>48</v>
      </c>
      <c r="C278" s="133" t="s">
        <v>49</v>
      </c>
      <c r="D278" s="134">
        <v>64.94</v>
      </c>
      <c r="E278" s="95"/>
      <c r="F278" s="96">
        <f t="shared" ref="F278:F289" si="13">ROUND(D278*E278,2)</f>
        <v>0</v>
      </c>
      <c r="G278" s="45"/>
    </row>
    <row r="279" spans="1:7" s="43" customFormat="1" ht="26.25" customHeight="1" x14ac:dyDescent="0.25">
      <c r="A279" s="101" t="s">
        <v>641</v>
      </c>
      <c r="B279" s="132" t="s">
        <v>620</v>
      </c>
      <c r="C279" s="133" t="s">
        <v>49</v>
      </c>
      <c r="D279" s="134">
        <v>39.200000000000003</v>
      </c>
      <c r="E279" s="95"/>
      <c r="F279" s="96">
        <f t="shared" si="13"/>
        <v>0</v>
      </c>
      <c r="G279" s="45"/>
    </row>
    <row r="280" spans="1:7" s="43" customFormat="1" ht="26.25" customHeight="1" x14ac:dyDescent="0.25">
      <c r="A280" s="101" t="s">
        <v>642</v>
      </c>
      <c r="B280" s="132" t="s">
        <v>52</v>
      </c>
      <c r="C280" s="133" t="s">
        <v>49</v>
      </c>
      <c r="D280" s="134">
        <v>123.62</v>
      </c>
      <c r="E280" s="95"/>
      <c r="F280" s="96">
        <f t="shared" si="13"/>
        <v>0</v>
      </c>
      <c r="G280" s="45"/>
    </row>
    <row r="281" spans="1:7" s="43" customFormat="1" ht="26.25" customHeight="1" x14ac:dyDescent="0.25">
      <c r="A281" s="101" t="s">
        <v>643</v>
      </c>
      <c r="B281" s="132" t="s">
        <v>57</v>
      </c>
      <c r="C281" s="133" t="s">
        <v>58</v>
      </c>
      <c r="D281" s="134">
        <v>143.51</v>
      </c>
      <c r="E281" s="95"/>
      <c r="F281" s="96">
        <f t="shared" si="13"/>
        <v>0</v>
      </c>
      <c r="G281" s="45"/>
    </row>
    <row r="282" spans="1:7" s="43" customFormat="1" ht="26.25" customHeight="1" x14ac:dyDescent="0.25">
      <c r="A282" s="101" t="s">
        <v>644</v>
      </c>
      <c r="B282" s="132" t="s">
        <v>54</v>
      </c>
      <c r="C282" s="133" t="s">
        <v>55</v>
      </c>
      <c r="D282" s="134">
        <v>5740.4</v>
      </c>
      <c r="E282" s="95"/>
      <c r="F282" s="96">
        <f t="shared" si="13"/>
        <v>0</v>
      </c>
      <c r="G282" s="45"/>
    </row>
    <row r="283" spans="1:7" s="43" customFormat="1" ht="26.25" customHeight="1" x14ac:dyDescent="0.25">
      <c r="A283" s="101" t="s">
        <v>645</v>
      </c>
      <c r="B283" s="132" t="s">
        <v>109</v>
      </c>
      <c r="C283" s="133" t="s">
        <v>68</v>
      </c>
      <c r="D283" s="134">
        <v>46.6</v>
      </c>
      <c r="E283" s="95"/>
      <c r="F283" s="96">
        <f t="shared" si="13"/>
        <v>0</v>
      </c>
      <c r="G283" s="45"/>
    </row>
    <row r="284" spans="1:7" s="43" customFormat="1" ht="26.25" customHeight="1" x14ac:dyDescent="0.25">
      <c r="A284" s="101" t="s">
        <v>646</v>
      </c>
      <c r="B284" s="132" t="s">
        <v>111</v>
      </c>
      <c r="C284" s="133" t="s">
        <v>49</v>
      </c>
      <c r="D284" s="134">
        <v>2.33</v>
      </c>
      <c r="E284" s="95"/>
      <c r="F284" s="96">
        <f t="shared" si="13"/>
        <v>0</v>
      </c>
      <c r="G284" s="45"/>
    </row>
    <row r="285" spans="1:7" s="43" customFormat="1" ht="26.25" customHeight="1" x14ac:dyDescent="0.25">
      <c r="A285" s="101" t="s">
        <v>647</v>
      </c>
      <c r="B285" s="132" t="s">
        <v>113</v>
      </c>
      <c r="C285" s="133" t="s">
        <v>68</v>
      </c>
      <c r="D285" s="134">
        <v>25.5</v>
      </c>
      <c r="E285" s="95"/>
      <c r="F285" s="96">
        <f t="shared" si="13"/>
        <v>0</v>
      </c>
      <c r="G285" s="45"/>
    </row>
    <row r="286" spans="1:7" s="43" customFormat="1" ht="26.25" customHeight="1" x14ac:dyDescent="0.25">
      <c r="A286" s="101" t="s">
        <v>648</v>
      </c>
      <c r="B286" s="132" t="s">
        <v>115</v>
      </c>
      <c r="C286" s="133" t="s">
        <v>116</v>
      </c>
      <c r="D286" s="134">
        <v>1872.62</v>
      </c>
      <c r="E286" s="95"/>
      <c r="F286" s="96">
        <f t="shared" si="13"/>
        <v>0</v>
      </c>
      <c r="G286" s="45"/>
    </row>
    <row r="287" spans="1:7" s="43" customFormat="1" ht="26.25" customHeight="1" x14ac:dyDescent="0.25">
      <c r="A287" s="101" t="s">
        <v>649</v>
      </c>
      <c r="B287" s="132" t="s">
        <v>629</v>
      </c>
      <c r="C287" s="133" t="s">
        <v>49</v>
      </c>
      <c r="D287" s="134">
        <v>23.41</v>
      </c>
      <c r="E287" s="95"/>
      <c r="F287" s="96">
        <f t="shared" si="13"/>
        <v>0</v>
      </c>
      <c r="G287" s="45"/>
    </row>
    <row r="288" spans="1:7" s="43" customFormat="1" ht="26.25" customHeight="1" x14ac:dyDescent="0.25">
      <c r="A288" s="101" t="s">
        <v>650</v>
      </c>
      <c r="B288" s="132" t="s">
        <v>124</v>
      </c>
      <c r="C288" s="133" t="s">
        <v>68</v>
      </c>
      <c r="D288" s="134">
        <v>53.37</v>
      </c>
      <c r="E288" s="95"/>
      <c r="F288" s="96">
        <f t="shared" si="13"/>
        <v>0</v>
      </c>
      <c r="G288" s="45"/>
    </row>
    <row r="289" spans="1:7" s="44" customFormat="1" ht="26.25" customHeight="1" x14ac:dyDescent="0.25">
      <c r="A289" s="101" t="s">
        <v>651</v>
      </c>
      <c r="B289" s="132" t="s">
        <v>633</v>
      </c>
      <c r="C289" s="133" t="s">
        <v>84</v>
      </c>
      <c r="D289" s="134">
        <v>11.86</v>
      </c>
      <c r="E289" s="95"/>
      <c r="F289" s="96">
        <f t="shared" si="13"/>
        <v>0</v>
      </c>
      <c r="G289" s="45"/>
    </row>
    <row r="290" spans="1:7" s="44" customFormat="1" ht="26.25" customHeight="1" x14ac:dyDescent="0.25">
      <c r="A290" s="137" t="s">
        <v>652</v>
      </c>
      <c r="B290" s="138" t="s">
        <v>127</v>
      </c>
      <c r="C290" s="139"/>
      <c r="D290" s="105"/>
      <c r="E290" s="99"/>
      <c r="F290" s="100">
        <f>SUM(F291:F293)</f>
        <v>0</v>
      </c>
      <c r="G290" s="43"/>
    </row>
    <row r="291" spans="1:7" s="43" customFormat="1" ht="51.75" customHeight="1" x14ac:dyDescent="0.25">
      <c r="A291" s="101" t="s">
        <v>653</v>
      </c>
      <c r="B291" s="132" t="s">
        <v>129</v>
      </c>
      <c r="C291" s="133" t="s">
        <v>68</v>
      </c>
      <c r="D291" s="134">
        <v>118.44000000000001</v>
      </c>
      <c r="E291" s="95"/>
      <c r="F291" s="96">
        <f>ROUND(D291*E291,2)</f>
        <v>0</v>
      </c>
      <c r="G291" s="45"/>
    </row>
    <row r="292" spans="1:7" s="43" customFormat="1" ht="26.25" customHeight="1" x14ac:dyDescent="0.25">
      <c r="A292" s="101" t="s">
        <v>654</v>
      </c>
      <c r="B292" s="132" t="s">
        <v>115</v>
      </c>
      <c r="C292" s="133" t="s">
        <v>116</v>
      </c>
      <c r="D292" s="134">
        <v>1833.1499999999999</v>
      </c>
      <c r="E292" s="95"/>
      <c r="F292" s="96">
        <f>ROUND(D292*E292,2)</f>
        <v>0</v>
      </c>
      <c r="G292" s="45"/>
    </row>
    <row r="293" spans="1:7" s="43" customFormat="1" ht="26.25" customHeight="1" x14ac:dyDescent="0.25">
      <c r="A293" s="101" t="s">
        <v>655</v>
      </c>
      <c r="B293" s="132" t="s">
        <v>629</v>
      </c>
      <c r="C293" s="133" t="s">
        <v>49</v>
      </c>
      <c r="D293" s="134">
        <v>18.329999999999998</v>
      </c>
      <c r="E293" s="95"/>
      <c r="F293" s="96">
        <f>ROUND(D293*E293,2)</f>
        <v>0</v>
      </c>
      <c r="G293" s="45"/>
    </row>
    <row r="294" spans="1:7" s="44" customFormat="1" ht="26.25" customHeight="1" x14ac:dyDescent="0.25">
      <c r="A294" s="137" t="s">
        <v>404</v>
      </c>
      <c r="B294" s="138" t="s">
        <v>656</v>
      </c>
      <c r="C294" s="139"/>
      <c r="D294" s="105"/>
      <c r="E294" s="99"/>
      <c r="F294" s="100">
        <f>F295+F310</f>
        <v>0</v>
      </c>
      <c r="G294" s="43"/>
    </row>
    <row r="295" spans="1:7" s="44" customFormat="1" ht="26.25" customHeight="1" x14ac:dyDescent="0.25">
      <c r="A295" s="137" t="s">
        <v>406</v>
      </c>
      <c r="B295" s="138" t="s">
        <v>91</v>
      </c>
      <c r="C295" s="139"/>
      <c r="D295" s="105"/>
      <c r="E295" s="99"/>
      <c r="F295" s="100">
        <f>SUM(F296:F309)</f>
        <v>0</v>
      </c>
      <c r="G295" s="43"/>
    </row>
    <row r="296" spans="1:7" s="43" customFormat="1" ht="26.25" customHeight="1" x14ac:dyDescent="0.25">
      <c r="A296" s="101" t="s">
        <v>657</v>
      </c>
      <c r="B296" s="132" t="s">
        <v>615</v>
      </c>
      <c r="C296" s="98" t="s">
        <v>84</v>
      </c>
      <c r="D296" s="98">
        <v>74.55</v>
      </c>
      <c r="E296" s="95"/>
      <c r="F296" s="96">
        <f t="shared" ref="F296:F309" si="14">ROUND(D296*E296,2)</f>
        <v>0</v>
      </c>
      <c r="G296" s="45"/>
    </row>
    <row r="297" spans="1:7" s="43" customFormat="1" ht="26.25" customHeight="1" x14ac:dyDescent="0.25">
      <c r="A297" s="101" t="s">
        <v>658</v>
      </c>
      <c r="B297" s="132" t="s">
        <v>98</v>
      </c>
      <c r="C297" s="133" t="s">
        <v>93</v>
      </c>
      <c r="D297" s="134">
        <v>15</v>
      </c>
      <c r="E297" s="95"/>
      <c r="F297" s="96">
        <f t="shared" si="14"/>
        <v>0</v>
      </c>
      <c r="G297" s="45"/>
    </row>
    <row r="298" spans="1:7" s="43" customFormat="1" ht="26.25" customHeight="1" x14ac:dyDescent="0.25">
      <c r="A298" s="101" t="s">
        <v>659</v>
      </c>
      <c r="B298" s="132" t="s">
        <v>100</v>
      </c>
      <c r="C298" s="133" t="s">
        <v>49</v>
      </c>
      <c r="D298" s="134">
        <v>13.57</v>
      </c>
      <c r="E298" s="95"/>
      <c r="F298" s="96">
        <f t="shared" si="14"/>
        <v>0</v>
      </c>
      <c r="G298" s="45"/>
    </row>
    <row r="299" spans="1:7" s="43" customFormat="1" ht="26.25" customHeight="1" x14ac:dyDescent="0.25">
      <c r="A299" s="101" t="s">
        <v>660</v>
      </c>
      <c r="B299" s="132" t="s">
        <v>620</v>
      </c>
      <c r="C299" s="133" t="s">
        <v>49</v>
      </c>
      <c r="D299" s="134">
        <v>10.59</v>
      </c>
      <c r="E299" s="95"/>
      <c r="F299" s="96">
        <f t="shared" si="14"/>
        <v>0</v>
      </c>
      <c r="G299" s="45"/>
    </row>
    <row r="300" spans="1:7" s="43" customFormat="1" ht="26.25" customHeight="1" x14ac:dyDescent="0.25">
      <c r="A300" s="101" t="s">
        <v>661</v>
      </c>
      <c r="B300" s="132" t="s">
        <v>71</v>
      </c>
      <c r="C300" s="133" t="s">
        <v>49</v>
      </c>
      <c r="D300" s="134">
        <v>31.41</v>
      </c>
      <c r="E300" s="95"/>
      <c r="F300" s="96">
        <f t="shared" si="14"/>
        <v>0</v>
      </c>
      <c r="G300" s="45"/>
    </row>
    <row r="301" spans="1:7" s="43" customFormat="1" ht="26.25" customHeight="1" x14ac:dyDescent="0.25">
      <c r="A301" s="101" t="s">
        <v>662</v>
      </c>
      <c r="B301" s="132" t="s">
        <v>57</v>
      </c>
      <c r="C301" s="133" t="s">
        <v>58</v>
      </c>
      <c r="D301" s="134">
        <v>29.99</v>
      </c>
      <c r="E301" s="95"/>
      <c r="F301" s="96">
        <f t="shared" si="14"/>
        <v>0</v>
      </c>
      <c r="G301" s="45"/>
    </row>
    <row r="302" spans="1:7" s="43" customFormat="1" ht="26.25" customHeight="1" x14ac:dyDescent="0.25">
      <c r="A302" s="101" t="s">
        <v>663</v>
      </c>
      <c r="B302" s="132" t="s">
        <v>54</v>
      </c>
      <c r="C302" s="133" t="s">
        <v>55</v>
      </c>
      <c r="D302" s="134">
        <v>832.8</v>
      </c>
      <c r="E302" s="95"/>
      <c r="F302" s="96">
        <f t="shared" si="14"/>
        <v>0</v>
      </c>
      <c r="G302" s="45"/>
    </row>
    <row r="303" spans="1:7" s="43" customFormat="1" ht="26.25" customHeight="1" x14ac:dyDescent="0.25">
      <c r="A303" s="101" t="s">
        <v>664</v>
      </c>
      <c r="B303" s="132" t="s">
        <v>109</v>
      </c>
      <c r="C303" s="133" t="s">
        <v>68</v>
      </c>
      <c r="D303" s="134">
        <v>11.93</v>
      </c>
      <c r="E303" s="95"/>
      <c r="F303" s="96">
        <f t="shared" si="14"/>
        <v>0</v>
      </c>
      <c r="G303" s="45"/>
    </row>
    <row r="304" spans="1:7" s="43" customFormat="1" ht="26.25" customHeight="1" x14ac:dyDescent="0.25">
      <c r="A304" s="101" t="s">
        <v>665</v>
      </c>
      <c r="B304" s="132" t="s">
        <v>111</v>
      </c>
      <c r="C304" s="133" t="s">
        <v>49</v>
      </c>
      <c r="D304" s="134">
        <v>0.6</v>
      </c>
      <c r="E304" s="95"/>
      <c r="F304" s="96">
        <f t="shared" si="14"/>
        <v>0</v>
      </c>
      <c r="G304" s="45"/>
    </row>
    <row r="305" spans="1:7" s="43" customFormat="1" ht="26.25" customHeight="1" x14ac:dyDescent="0.25">
      <c r="A305" s="101" t="s">
        <v>666</v>
      </c>
      <c r="B305" s="132" t="s">
        <v>113</v>
      </c>
      <c r="C305" s="133" t="s">
        <v>68</v>
      </c>
      <c r="D305" s="134">
        <v>23.86</v>
      </c>
      <c r="E305" s="95"/>
      <c r="F305" s="96">
        <f t="shared" si="14"/>
        <v>0</v>
      </c>
      <c r="G305" s="45"/>
    </row>
    <row r="306" spans="1:7" s="43" customFormat="1" ht="26.25" customHeight="1" x14ac:dyDescent="0.25">
      <c r="A306" s="101" t="s">
        <v>667</v>
      </c>
      <c r="B306" s="132" t="s">
        <v>115</v>
      </c>
      <c r="C306" s="133" t="s">
        <v>116</v>
      </c>
      <c r="D306" s="134">
        <v>190.85</v>
      </c>
      <c r="E306" s="95"/>
      <c r="F306" s="96">
        <f t="shared" si="14"/>
        <v>0</v>
      </c>
      <c r="G306" s="45"/>
    </row>
    <row r="307" spans="1:7" s="43" customFormat="1" ht="26.25" customHeight="1" x14ac:dyDescent="0.25">
      <c r="A307" s="101" t="s">
        <v>668</v>
      </c>
      <c r="B307" s="132" t="s">
        <v>629</v>
      </c>
      <c r="C307" s="133" t="s">
        <v>49</v>
      </c>
      <c r="D307" s="134">
        <v>2.39</v>
      </c>
      <c r="E307" s="95"/>
      <c r="F307" s="96">
        <f t="shared" si="14"/>
        <v>0</v>
      </c>
      <c r="G307" s="45"/>
    </row>
    <row r="308" spans="1:7" s="43" customFormat="1" ht="26.25" customHeight="1" x14ac:dyDescent="0.25">
      <c r="A308" s="101" t="s">
        <v>669</v>
      </c>
      <c r="B308" s="132" t="s">
        <v>124</v>
      </c>
      <c r="C308" s="133" t="s">
        <v>68</v>
      </c>
      <c r="D308" s="134">
        <v>35.78</v>
      </c>
      <c r="E308" s="95"/>
      <c r="F308" s="96">
        <f t="shared" si="14"/>
        <v>0</v>
      </c>
      <c r="G308" s="45"/>
    </row>
    <row r="309" spans="1:7" s="44" customFormat="1" ht="26.25" customHeight="1" x14ac:dyDescent="0.25">
      <c r="A309" s="101" t="s">
        <v>670</v>
      </c>
      <c r="B309" s="132" t="s">
        <v>633</v>
      </c>
      <c r="C309" s="133" t="s">
        <v>84</v>
      </c>
      <c r="D309" s="134">
        <v>14.91</v>
      </c>
      <c r="E309" s="95"/>
      <c r="F309" s="96">
        <f t="shared" si="14"/>
        <v>0</v>
      </c>
      <c r="G309" s="45"/>
    </row>
    <row r="310" spans="1:7" s="44" customFormat="1" ht="26.25" customHeight="1" x14ac:dyDescent="0.25">
      <c r="A310" s="137" t="s">
        <v>408</v>
      </c>
      <c r="B310" s="138" t="s">
        <v>671</v>
      </c>
      <c r="C310" s="139"/>
      <c r="D310" s="105"/>
      <c r="E310" s="99"/>
      <c r="F310" s="100">
        <f>SUM(F311:F316)</f>
        <v>0</v>
      </c>
      <c r="G310" s="43"/>
    </row>
    <row r="311" spans="1:7" s="43" customFormat="1" ht="48.75" customHeight="1" x14ac:dyDescent="0.25">
      <c r="A311" s="101" t="s">
        <v>672</v>
      </c>
      <c r="B311" s="132" t="s">
        <v>139</v>
      </c>
      <c r="C311" s="133" t="s">
        <v>68</v>
      </c>
      <c r="D311" s="134">
        <v>59.64</v>
      </c>
      <c r="E311" s="95"/>
      <c r="F311" s="96">
        <f t="shared" ref="F311:F316" si="15">ROUND(D311*E311,2)</f>
        <v>0</v>
      </c>
      <c r="G311" s="45"/>
    </row>
    <row r="312" spans="1:7" s="43" customFormat="1" ht="26.25" customHeight="1" x14ac:dyDescent="0.25">
      <c r="A312" s="101" t="s">
        <v>673</v>
      </c>
      <c r="B312" s="132" t="s">
        <v>115</v>
      </c>
      <c r="C312" s="133" t="s">
        <v>116</v>
      </c>
      <c r="D312" s="134">
        <v>64.06</v>
      </c>
      <c r="E312" s="95"/>
      <c r="F312" s="96">
        <f t="shared" si="15"/>
        <v>0</v>
      </c>
      <c r="G312" s="45"/>
    </row>
    <row r="313" spans="1:7" s="43" customFormat="1" ht="26.25" customHeight="1" x14ac:dyDescent="0.25">
      <c r="A313" s="101" t="s">
        <v>674</v>
      </c>
      <c r="B313" s="132" t="s">
        <v>675</v>
      </c>
      <c r="C313" s="133" t="s">
        <v>49</v>
      </c>
      <c r="D313" s="134">
        <v>3.23</v>
      </c>
      <c r="E313" s="95"/>
      <c r="F313" s="96">
        <f t="shared" si="15"/>
        <v>0</v>
      </c>
      <c r="G313" s="45"/>
    </row>
    <row r="314" spans="1:7" s="43" customFormat="1" ht="46.5" customHeight="1" x14ac:dyDescent="0.25">
      <c r="A314" s="101" t="s">
        <v>677</v>
      </c>
      <c r="B314" s="132" t="s">
        <v>292</v>
      </c>
      <c r="C314" s="133" t="s">
        <v>68</v>
      </c>
      <c r="D314" s="134">
        <v>119.28</v>
      </c>
      <c r="E314" s="95"/>
      <c r="F314" s="96">
        <f t="shared" si="15"/>
        <v>0</v>
      </c>
      <c r="G314" s="45"/>
    </row>
    <row r="315" spans="1:7" s="43" customFormat="1" ht="26.25" customHeight="1" x14ac:dyDescent="0.25">
      <c r="A315" s="101" t="s">
        <v>678</v>
      </c>
      <c r="B315" s="132" t="s">
        <v>295</v>
      </c>
      <c r="C315" s="133" t="s">
        <v>68</v>
      </c>
      <c r="D315" s="134">
        <v>119.28</v>
      </c>
      <c r="E315" s="95"/>
      <c r="F315" s="96">
        <f t="shared" si="15"/>
        <v>0</v>
      </c>
      <c r="G315" s="45"/>
    </row>
    <row r="316" spans="1:7" s="43" customFormat="1" ht="26.25" customHeight="1" x14ac:dyDescent="0.25">
      <c r="A316" s="101" t="s">
        <v>679</v>
      </c>
      <c r="B316" s="132" t="s">
        <v>320</v>
      </c>
      <c r="C316" s="133" t="s">
        <v>68</v>
      </c>
      <c r="D316" s="134">
        <v>119.28</v>
      </c>
      <c r="E316" s="95"/>
      <c r="F316" s="96">
        <f t="shared" si="15"/>
        <v>0</v>
      </c>
      <c r="G316" s="45"/>
    </row>
    <row r="317" spans="1:7" s="44" customFormat="1" ht="26.25" customHeight="1" x14ac:dyDescent="0.25">
      <c r="A317" s="137" t="s">
        <v>416</v>
      </c>
      <c r="B317" s="138" t="s">
        <v>395</v>
      </c>
      <c r="C317" s="139"/>
      <c r="D317" s="105"/>
      <c r="E317" s="99"/>
      <c r="F317" s="100">
        <f>F318</f>
        <v>0</v>
      </c>
      <c r="G317" s="43"/>
    </row>
    <row r="318" spans="1:7" s="44" customFormat="1" ht="26.25" customHeight="1" x14ac:dyDescent="0.25">
      <c r="A318" s="137" t="s">
        <v>418</v>
      </c>
      <c r="B318" s="138" t="s">
        <v>405</v>
      </c>
      <c r="C318" s="139"/>
      <c r="D318" s="105"/>
      <c r="E318" s="99"/>
      <c r="F318" s="100">
        <f>SUM(F319:F323)</f>
        <v>0</v>
      </c>
      <c r="G318" s="43"/>
    </row>
    <row r="319" spans="1:7" s="62" customFormat="1" ht="26.25" customHeight="1" x14ac:dyDescent="0.25">
      <c r="A319" s="142" t="s">
        <v>680</v>
      </c>
      <c r="B319" s="143" t="s">
        <v>407</v>
      </c>
      <c r="C319" s="144" t="s">
        <v>84</v>
      </c>
      <c r="D319" s="145">
        <v>81.96</v>
      </c>
      <c r="E319" s="95"/>
      <c r="F319" s="96">
        <f>ROUND(D319*E319,2)</f>
        <v>0</v>
      </c>
      <c r="G319" s="60"/>
    </row>
    <row r="320" spans="1:7" s="44" customFormat="1" ht="26.25" customHeight="1" x14ac:dyDescent="0.25">
      <c r="A320" s="140" t="s">
        <v>681</v>
      </c>
      <c r="B320" s="146" t="s">
        <v>682</v>
      </c>
      <c r="C320" s="133" t="s">
        <v>68</v>
      </c>
      <c r="D320" s="141">
        <v>297.68</v>
      </c>
      <c r="E320" s="95"/>
      <c r="F320" s="96">
        <f>ROUND(D320*E320,2)</f>
        <v>0</v>
      </c>
      <c r="G320" s="45"/>
    </row>
    <row r="321" spans="1:7" s="44" customFormat="1" ht="26.25" customHeight="1" x14ac:dyDescent="0.25">
      <c r="A321" s="140" t="s">
        <v>683</v>
      </c>
      <c r="B321" s="147" t="s">
        <v>411</v>
      </c>
      <c r="C321" s="133" t="s">
        <v>93</v>
      </c>
      <c r="D321" s="141">
        <v>5</v>
      </c>
      <c r="E321" s="95"/>
      <c r="F321" s="96">
        <f>ROUND(D321*E321,2)</f>
        <v>0</v>
      </c>
      <c r="G321" s="45"/>
    </row>
    <row r="322" spans="1:7" s="44" customFormat="1" ht="26.25" customHeight="1" x14ac:dyDescent="0.25">
      <c r="A322" s="140" t="s">
        <v>684</v>
      </c>
      <c r="B322" s="147" t="s">
        <v>413</v>
      </c>
      <c r="C322" s="133" t="s">
        <v>93</v>
      </c>
      <c r="D322" s="141">
        <v>5</v>
      </c>
      <c r="E322" s="95"/>
      <c r="F322" s="96">
        <f>ROUND(D322*E322,2)</f>
        <v>0</v>
      </c>
      <c r="G322" s="45"/>
    </row>
    <row r="323" spans="1:7" s="44" customFormat="1" ht="26.25" customHeight="1" x14ac:dyDescent="0.25">
      <c r="A323" s="140" t="s">
        <v>685</v>
      </c>
      <c r="B323" s="146" t="s">
        <v>686</v>
      </c>
      <c r="C323" s="133" t="s">
        <v>93</v>
      </c>
      <c r="D323" s="141">
        <v>5</v>
      </c>
      <c r="E323" s="95"/>
      <c r="F323" s="96">
        <f>ROUND(D323*E323,2)</f>
        <v>0</v>
      </c>
      <c r="G323" s="45"/>
    </row>
    <row r="324" spans="1:7" s="44" customFormat="1" ht="26.25" customHeight="1" x14ac:dyDescent="0.25">
      <c r="A324" s="137" t="s">
        <v>687</v>
      </c>
      <c r="B324" s="138" t="s">
        <v>688</v>
      </c>
      <c r="C324" s="139"/>
      <c r="D324" s="105"/>
      <c r="E324" s="99"/>
      <c r="F324" s="100">
        <f>F325+F331+F334+F360+F367</f>
        <v>0</v>
      </c>
      <c r="G324" s="45"/>
    </row>
    <row r="325" spans="1:7" s="44" customFormat="1" ht="26.25" customHeight="1" x14ac:dyDescent="0.25">
      <c r="A325" s="137" t="s">
        <v>689</v>
      </c>
      <c r="B325" s="138" t="s">
        <v>47</v>
      </c>
      <c r="C325" s="139"/>
      <c r="D325" s="105"/>
      <c r="E325" s="99"/>
      <c r="F325" s="100">
        <f>SUM(F326:F330)</f>
        <v>0</v>
      </c>
      <c r="G325" s="43"/>
    </row>
    <row r="326" spans="1:7" s="43" customFormat="1" ht="26.25" customHeight="1" x14ac:dyDescent="0.25">
      <c r="A326" s="101" t="s">
        <v>690</v>
      </c>
      <c r="B326" s="132" t="s">
        <v>48</v>
      </c>
      <c r="C326" s="133" t="s">
        <v>49</v>
      </c>
      <c r="D326" s="134">
        <v>1.5</v>
      </c>
      <c r="E326" s="95"/>
      <c r="F326" s="96">
        <f>ROUND(D326*E326,2)</f>
        <v>0</v>
      </c>
      <c r="G326" s="45"/>
    </row>
    <row r="327" spans="1:7" s="43" customFormat="1" ht="26.25" customHeight="1" x14ac:dyDescent="0.25">
      <c r="A327" s="101" t="s">
        <v>691</v>
      </c>
      <c r="B327" s="132" t="s">
        <v>520</v>
      </c>
      <c r="C327" s="133" t="s">
        <v>49</v>
      </c>
      <c r="D327" s="134">
        <v>278.79000000000002</v>
      </c>
      <c r="E327" s="95"/>
      <c r="F327" s="96">
        <f>ROUND(D327*E327,2)</f>
        <v>0</v>
      </c>
      <c r="G327" s="45"/>
    </row>
    <row r="328" spans="1:7" s="43" customFormat="1" ht="26.25" customHeight="1" x14ac:dyDescent="0.25">
      <c r="A328" s="101" t="s">
        <v>692</v>
      </c>
      <c r="B328" s="132" t="s">
        <v>52</v>
      </c>
      <c r="C328" s="133" t="s">
        <v>49</v>
      </c>
      <c r="D328" s="134">
        <v>364.38</v>
      </c>
      <c r="E328" s="95"/>
      <c r="F328" s="96">
        <f>ROUND(D328*E328,2)</f>
        <v>0</v>
      </c>
      <c r="G328" s="45"/>
    </row>
    <row r="329" spans="1:7" s="43" customFormat="1" ht="26.25" customHeight="1" x14ac:dyDescent="0.25">
      <c r="A329" s="101" t="s">
        <v>693</v>
      </c>
      <c r="B329" s="132" t="s">
        <v>54</v>
      </c>
      <c r="C329" s="133" t="s">
        <v>55</v>
      </c>
      <c r="D329" s="134">
        <v>14575.2</v>
      </c>
      <c r="E329" s="95"/>
      <c r="F329" s="96">
        <f>ROUND(D329*E329,2)</f>
        <v>0</v>
      </c>
      <c r="G329" s="45"/>
    </row>
    <row r="330" spans="1:7" s="43" customFormat="1" ht="26.25" customHeight="1" x14ac:dyDescent="0.25">
      <c r="A330" s="101" t="s">
        <v>694</v>
      </c>
      <c r="B330" s="132" t="s">
        <v>57</v>
      </c>
      <c r="C330" s="133" t="s">
        <v>58</v>
      </c>
      <c r="D330" s="98">
        <v>3.32</v>
      </c>
      <c r="E330" s="95"/>
      <c r="F330" s="96">
        <f>ROUND(D330*E330,2)</f>
        <v>0</v>
      </c>
      <c r="G330" s="45"/>
    </row>
    <row r="331" spans="1:7" s="44" customFormat="1" ht="26.25" customHeight="1" x14ac:dyDescent="0.25">
      <c r="A331" s="137" t="s">
        <v>695</v>
      </c>
      <c r="B331" s="138" t="s">
        <v>397</v>
      </c>
      <c r="C331" s="139"/>
      <c r="D331" s="105"/>
      <c r="E331" s="99"/>
      <c r="F331" s="100">
        <f>SUM(F332:F333)</f>
        <v>0</v>
      </c>
      <c r="G331" s="43"/>
    </row>
    <row r="332" spans="1:7" s="48" customFormat="1" ht="26.25" customHeight="1" x14ac:dyDescent="0.25">
      <c r="A332" s="142" t="s">
        <v>696</v>
      </c>
      <c r="B332" s="143" t="s">
        <v>407</v>
      </c>
      <c r="C332" s="144" t="s">
        <v>84</v>
      </c>
      <c r="D332" s="145">
        <v>50.78</v>
      </c>
      <c r="E332" s="95"/>
      <c r="F332" s="96">
        <f>ROUND(D332*E332,2)</f>
        <v>0</v>
      </c>
      <c r="G332" s="60"/>
    </row>
    <row r="333" spans="1:7" s="43" customFormat="1" ht="45" customHeight="1" x14ac:dyDescent="0.25">
      <c r="A333" s="140" t="s">
        <v>697</v>
      </c>
      <c r="B333" s="132" t="s">
        <v>605</v>
      </c>
      <c r="C333" s="133" t="s">
        <v>68</v>
      </c>
      <c r="D333" s="134">
        <v>384.95</v>
      </c>
      <c r="E333" s="95"/>
      <c r="F333" s="96">
        <f>ROUND(D333*E333,2)</f>
        <v>0</v>
      </c>
      <c r="G333" s="45"/>
    </row>
    <row r="334" spans="1:7" s="44" customFormat="1" ht="26.25" customHeight="1" x14ac:dyDescent="0.25">
      <c r="A334" s="137" t="s">
        <v>698</v>
      </c>
      <c r="B334" s="138" t="s">
        <v>699</v>
      </c>
      <c r="C334" s="139"/>
      <c r="D334" s="105"/>
      <c r="E334" s="99"/>
      <c r="F334" s="100">
        <f>F335+F350</f>
        <v>0</v>
      </c>
      <c r="G334" s="43"/>
    </row>
    <row r="335" spans="1:7" s="44" customFormat="1" ht="26.25" customHeight="1" x14ac:dyDescent="0.25">
      <c r="A335" s="137" t="s">
        <v>700</v>
      </c>
      <c r="B335" s="138" t="s">
        <v>701</v>
      </c>
      <c r="C335" s="139"/>
      <c r="D335" s="105"/>
      <c r="E335" s="105"/>
      <c r="F335" s="100">
        <f>SUM(F336:F349)</f>
        <v>0</v>
      </c>
      <c r="G335" s="43"/>
    </row>
    <row r="336" spans="1:7" s="43" customFormat="1" ht="26.25" customHeight="1" x14ac:dyDescent="0.25">
      <c r="A336" s="140" t="s">
        <v>702</v>
      </c>
      <c r="B336" s="132" t="s">
        <v>100</v>
      </c>
      <c r="C336" s="133" t="s">
        <v>49</v>
      </c>
      <c r="D336" s="106">
        <v>14.03</v>
      </c>
      <c r="E336" s="95"/>
      <c r="F336" s="96">
        <f t="shared" ref="F336:F349" si="16">ROUND(D336*E336,2)</f>
        <v>0</v>
      </c>
      <c r="G336" s="45"/>
    </row>
    <row r="337" spans="1:7" s="43" customFormat="1" ht="26.25" customHeight="1" x14ac:dyDescent="0.25">
      <c r="A337" s="140" t="s">
        <v>703</v>
      </c>
      <c r="B337" s="132" t="s">
        <v>109</v>
      </c>
      <c r="C337" s="133" t="s">
        <v>68</v>
      </c>
      <c r="D337" s="106">
        <v>71.5</v>
      </c>
      <c r="E337" s="95"/>
      <c r="F337" s="96">
        <f t="shared" si="16"/>
        <v>0</v>
      </c>
      <c r="G337" s="45"/>
    </row>
    <row r="338" spans="1:7" s="43" customFormat="1" ht="26.25" customHeight="1" x14ac:dyDescent="0.25">
      <c r="A338" s="140" t="s">
        <v>704</v>
      </c>
      <c r="B338" s="132" t="s">
        <v>113</v>
      </c>
      <c r="C338" s="133" t="s">
        <v>68</v>
      </c>
      <c r="D338" s="106">
        <v>15.6</v>
      </c>
      <c r="E338" s="95"/>
      <c r="F338" s="96">
        <f t="shared" si="16"/>
        <v>0</v>
      </c>
      <c r="G338" s="45"/>
    </row>
    <row r="339" spans="1:7" s="43" customFormat="1" ht="26.25" customHeight="1" x14ac:dyDescent="0.25">
      <c r="A339" s="140" t="s">
        <v>705</v>
      </c>
      <c r="B339" s="132" t="s">
        <v>111</v>
      </c>
      <c r="C339" s="133" t="s">
        <v>49</v>
      </c>
      <c r="D339" s="106">
        <v>3.58</v>
      </c>
      <c r="E339" s="95"/>
      <c r="F339" s="96">
        <f t="shared" si="16"/>
        <v>0</v>
      </c>
      <c r="G339" s="45"/>
    </row>
    <row r="340" spans="1:7" s="43" customFormat="1" ht="26.25" customHeight="1" x14ac:dyDescent="0.25">
      <c r="A340" s="140" t="s">
        <v>706</v>
      </c>
      <c r="B340" s="132" t="s">
        <v>115</v>
      </c>
      <c r="C340" s="133" t="s">
        <v>116</v>
      </c>
      <c r="D340" s="106">
        <v>241.88</v>
      </c>
      <c r="E340" s="95"/>
      <c r="F340" s="96">
        <f t="shared" si="16"/>
        <v>0</v>
      </c>
      <c r="G340" s="45"/>
    </row>
    <row r="341" spans="1:7" s="43" customFormat="1" ht="26.25" customHeight="1" x14ac:dyDescent="0.25">
      <c r="A341" s="140" t="s">
        <v>707</v>
      </c>
      <c r="B341" s="132" t="s">
        <v>629</v>
      </c>
      <c r="C341" s="133" t="s">
        <v>49</v>
      </c>
      <c r="D341" s="106">
        <v>4.46</v>
      </c>
      <c r="E341" s="95"/>
      <c r="F341" s="96">
        <f t="shared" si="16"/>
        <v>0</v>
      </c>
      <c r="G341" s="45"/>
    </row>
    <row r="342" spans="1:7" s="43" customFormat="1" ht="26.25" customHeight="1" x14ac:dyDescent="0.25">
      <c r="A342" s="140" t="s">
        <v>708</v>
      </c>
      <c r="B342" s="132" t="s">
        <v>620</v>
      </c>
      <c r="C342" s="133" t="s">
        <v>49</v>
      </c>
      <c r="D342" s="107">
        <v>6</v>
      </c>
      <c r="E342" s="95"/>
      <c r="F342" s="96">
        <f t="shared" si="16"/>
        <v>0</v>
      </c>
      <c r="G342" s="45"/>
    </row>
    <row r="343" spans="1:7" s="43" customFormat="1" ht="26.25" customHeight="1" x14ac:dyDescent="0.25">
      <c r="A343" s="140" t="s">
        <v>709</v>
      </c>
      <c r="B343" s="132" t="s">
        <v>71</v>
      </c>
      <c r="C343" s="133" t="s">
        <v>49</v>
      </c>
      <c r="D343" s="106">
        <v>10.44</v>
      </c>
      <c r="E343" s="95"/>
      <c r="F343" s="96">
        <f t="shared" si="16"/>
        <v>0</v>
      </c>
      <c r="G343" s="45"/>
    </row>
    <row r="344" spans="1:7" s="43" customFormat="1" ht="26.25" customHeight="1" x14ac:dyDescent="0.25">
      <c r="A344" s="140" t="s">
        <v>710</v>
      </c>
      <c r="B344" s="132" t="s">
        <v>57</v>
      </c>
      <c r="C344" s="133" t="s">
        <v>58</v>
      </c>
      <c r="D344" s="106">
        <v>17.75</v>
      </c>
      <c r="E344" s="95"/>
      <c r="F344" s="96">
        <f t="shared" si="16"/>
        <v>0</v>
      </c>
      <c r="G344" s="45"/>
    </row>
    <row r="345" spans="1:7" s="43" customFormat="1" ht="26.25" customHeight="1" x14ac:dyDescent="0.25">
      <c r="A345" s="140" t="s">
        <v>711</v>
      </c>
      <c r="B345" s="132" t="s">
        <v>54</v>
      </c>
      <c r="C345" s="133" t="s">
        <v>55</v>
      </c>
      <c r="D345" s="106">
        <v>417.59999999999997</v>
      </c>
      <c r="E345" s="95"/>
      <c r="F345" s="96">
        <f t="shared" si="16"/>
        <v>0</v>
      </c>
      <c r="G345" s="45"/>
    </row>
    <row r="346" spans="1:7" s="43" customFormat="1" ht="45.75" customHeight="1" x14ac:dyDescent="0.25">
      <c r="A346" s="140" t="s">
        <v>712</v>
      </c>
      <c r="B346" s="132" t="s">
        <v>139</v>
      </c>
      <c r="C346" s="133" t="s">
        <v>68</v>
      </c>
      <c r="D346" s="106">
        <v>53.54</v>
      </c>
      <c r="E346" s="95"/>
      <c r="F346" s="96">
        <f t="shared" si="16"/>
        <v>0</v>
      </c>
      <c r="G346" s="45"/>
    </row>
    <row r="347" spans="1:7" s="43" customFormat="1" ht="48" customHeight="1" x14ac:dyDescent="0.25">
      <c r="A347" s="140" t="s">
        <v>713</v>
      </c>
      <c r="B347" s="132" t="s">
        <v>292</v>
      </c>
      <c r="C347" s="133" t="s">
        <v>68</v>
      </c>
      <c r="D347" s="134">
        <v>70.560000000000016</v>
      </c>
      <c r="E347" s="95"/>
      <c r="F347" s="96">
        <f t="shared" si="16"/>
        <v>0</v>
      </c>
      <c r="G347" s="45"/>
    </row>
    <row r="348" spans="1:7" s="43" customFormat="1" ht="26.25" customHeight="1" x14ac:dyDescent="0.25">
      <c r="A348" s="140" t="s">
        <v>714</v>
      </c>
      <c r="B348" s="132" t="s">
        <v>295</v>
      </c>
      <c r="C348" s="133" t="s">
        <v>68</v>
      </c>
      <c r="D348" s="134">
        <v>70.560000000000016</v>
      </c>
      <c r="E348" s="95"/>
      <c r="F348" s="96">
        <f t="shared" si="16"/>
        <v>0</v>
      </c>
      <c r="G348" s="45"/>
    </row>
    <row r="349" spans="1:7" s="43" customFormat="1" ht="26.25" customHeight="1" x14ac:dyDescent="0.25">
      <c r="A349" s="140" t="s">
        <v>715</v>
      </c>
      <c r="B349" s="132" t="s">
        <v>320</v>
      </c>
      <c r="C349" s="133" t="s">
        <v>68</v>
      </c>
      <c r="D349" s="134">
        <v>70.560000000000016</v>
      </c>
      <c r="E349" s="95"/>
      <c r="F349" s="96">
        <f t="shared" si="16"/>
        <v>0</v>
      </c>
      <c r="G349" s="45"/>
    </row>
    <row r="350" spans="1:7" s="44" customFormat="1" ht="26.25" customHeight="1" x14ac:dyDescent="0.25">
      <c r="A350" s="137" t="s">
        <v>716</v>
      </c>
      <c r="B350" s="138" t="s">
        <v>699</v>
      </c>
      <c r="C350" s="139"/>
      <c r="D350" s="105"/>
      <c r="E350" s="99"/>
      <c r="F350" s="100">
        <f>SUM(F351:F359)</f>
        <v>0</v>
      </c>
      <c r="G350" s="43"/>
    </row>
    <row r="351" spans="1:7" s="43" customFormat="1" ht="49.5" customHeight="1" x14ac:dyDescent="0.25">
      <c r="A351" s="140" t="s">
        <v>717</v>
      </c>
      <c r="B351" s="132" t="s">
        <v>1344</v>
      </c>
      <c r="C351" s="133" t="s">
        <v>49</v>
      </c>
      <c r="D351" s="106">
        <v>34.31</v>
      </c>
      <c r="E351" s="95"/>
      <c r="F351" s="96">
        <f t="shared" ref="F351:F359" si="17">ROUND(D351*E351,2)</f>
        <v>0</v>
      </c>
      <c r="G351" s="45"/>
    </row>
    <row r="352" spans="1:7" s="43" customFormat="1" ht="26.25" customHeight="1" x14ac:dyDescent="0.25">
      <c r="A352" s="140" t="s">
        <v>718</v>
      </c>
      <c r="B352" s="132" t="s">
        <v>119</v>
      </c>
      <c r="C352" s="133" t="s">
        <v>49</v>
      </c>
      <c r="D352" s="106">
        <v>25.73</v>
      </c>
      <c r="E352" s="95"/>
      <c r="F352" s="96">
        <f t="shared" si="17"/>
        <v>0</v>
      </c>
      <c r="G352" s="45"/>
    </row>
    <row r="353" spans="1:7" s="43" customFormat="1" ht="26.25" customHeight="1" x14ac:dyDescent="0.25">
      <c r="A353" s="140" t="s">
        <v>719</v>
      </c>
      <c r="B353" s="132" t="s">
        <v>720</v>
      </c>
      <c r="C353" s="133" t="s">
        <v>68</v>
      </c>
      <c r="D353" s="106">
        <v>171.55</v>
      </c>
      <c r="E353" s="95"/>
      <c r="F353" s="96">
        <f t="shared" si="17"/>
        <v>0</v>
      </c>
      <c r="G353" s="45"/>
    </row>
    <row r="354" spans="1:7" s="43" customFormat="1" ht="26.25" customHeight="1" x14ac:dyDescent="0.25">
      <c r="A354" s="140" t="s">
        <v>722</v>
      </c>
      <c r="B354" s="132" t="s">
        <v>1320</v>
      </c>
      <c r="C354" s="133" t="s">
        <v>84</v>
      </c>
      <c r="D354" s="106">
        <v>54.32</v>
      </c>
      <c r="E354" s="95"/>
      <c r="F354" s="96">
        <f t="shared" si="17"/>
        <v>0</v>
      </c>
      <c r="G354" s="45"/>
    </row>
    <row r="355" spans="1:7" s="43" customFormat="1" ht="43.5" customHeight="1" x14ac:dyDescent="0.25">
      <c r="A355" s="140" t="s">
        <v>723</v>
      </c>
      <c r="B355" s="132" t="s">
        <v>724</v>
      </c>
      <c r="C355" s="133" t="s">
        <v>68</v>
      </c>
      <c r="D355" s="106">
        <v>108.64</v>
      </c>
      <c r="E355" s="95"/>
      <c r="F355" s="96">
        <f t="shared" si="17"/>
        <v>0</v>
      </c>
      <c r="G355" s="45"/>
    </row>
    <row r="356" spans="1:7" s="43" customFormat="1" ht="26.25" customHeight="1" x14ac:dyDescent="0.25">
      <c r="A356" s="140" t="s">
        <v>726</v>
      </c>
      <c r="B356" s="132" t="s">
        <v>1378</v>
      </c>
      <c r="C356" s="133" t="s">
        <v>68</v>
      </c>
      <c r="D356" s="106">
        <v>171.55</v>
      </c>
      <c r="E356" s="95"/>
      <c r="F356" s="96">
        <f t="shared" si="17"/>
        <v>0</v>
      </c>
      <c r="G356" s="45"/>
    </row>
    <row r="357" spans="1:7" s="43" customFormat="1" ht="26.25" customHeight="1" x14ac:dyDescent="0.25">
      <c r="A357" s="140" t="s">
        <v>727</v>
      </c>
      <c r="B357" s="132" t="s">
        <v>728</v>
      </c>
      <c r="C357" s="133" t="s">
        <v>93</v>
      </c>
      <c r="D357" s="106">
        <v>1</v>
      </c>
      <c r="E357" s="95"/>
      <c r="F357" s="96">
        <f t="shared" si="17"/>
        <v>0</v>
      </c>
      <c r="G357" s="45"/>
    </row>
    <row r="358" spans="1:7" s="43" customFormat="1" ht="26.25" customHeight="1" x14ac:dyDescent="0.25">
      <c r="A358" s="140" t="s">
        <v>729</v>
      </c>
      <c r="B358" s="132" t="s">
        <v>730</v>
      </c>
      <c r="C358" s="133" t="s">
        <v>93</v>
      </c>
      <c r="D358" s="106">
        <v>2</v>
      </c>
      <c r="E358" s="95"/>
      <c r="F358" s="96">
        <f t="shared" si="17"/>
        <v>0</v>
      </c>
      <c r="G358" s="45"/>
    </row>
    <row r="359" spans="1:7" s="43" customFormat="1" ht="26.25" customHeight="1" x14ac:dyDescent="0.25">
      <c r="A359" s="140" t="s">
        <v>731</v>
      </c>
      <c r="B359" s="132" t="s">
        <v>732</v>
      </c>
      <c r="C359" s="133" t="s">
        <v>93</v>
      </c>
      <c r="D359" s="106">
        <v>1</v>
      </c>
      <c r="E359" s="95"/>
      <c r="F359" s="96">
        <f t="shared" si="17"/>
        <v>0</v>
      </c>
      <c r="G359" s="45"/>
    </row>
    <row r="360" spans="1:7" s="44" customFormat="1" ht="26.25" customHeight="1" x14ac:dyDescent="0.25">
      <c r="A360" s="137" t="s">
        <v>733</v>
      </c>
      <c r="B360" s="138" t="s">
        <v>500</v>
      </c>
      <c r="C360" s="139"/>
      <c r="D360" s="105"/>
      <c r="E360" s="99"/>
      <c r="F360" s="100">
        <f>F361</f>
        <v>0</v>
      </c>
      <c r="G360" s="43"/>
    </row>
    <row r="361" spans="1:7" s="44" customFormat="1" ht="26.25" customHeight="1" x14ac:dyDescent="0.25">
      <c r="A361" s="137" t="s">
        <v>734</v>
      </c>
      <c r="B361" s="138" t="s">
        <v>405</v>
      </c>
      <c r="C361" s="139"/>
      <c r="D361" s="105"/>
      <c r="E361" s="99"/>
      <c r="F361" s="100">
        <f>SUM(F362:F366)</f>
        <v>0</v>
      </c>
      <c r="G361" s="43"/>
    </row>
    <row r="362" spans="1:7" s="62" customFormat="1" ht="26.25" customHeight="1" x14ac:dyDescent="0.25">
      <c r="A362" s="142" t="s">
        <v>735</v>
      </c>
      <c r="B362" s="146" t="s">
        <v>1338</v>
      </c>
      <c r="C362" s="144" t="s">
        <v>93</v>
      </c>
      <c r="D362" s="154">
        <v>2</v>
      </c>
      <c r="E362" s="95"/>
      <c r="F362" s="96">
        <f>ROUND(D362*E362,2)</f>
        <v>0</v>
      </c>
      <c r="G362" s="60"/>
    </row>
    <row r="363" spans="1:7" s="44" customFormat="1" ht="26.25" customHeight="1" x14ac:dyDescent="0.25">
      <c r="A363" s="140" t="s">
        <v>736</v>
      </c>
      <c r="B363" s="146" t="s">
        <v>682</v>
      </c>
      <c r="C363" s="133" t="s">
        <v>68</v>
      </c>
      <c r="D363" s="141">
        <v>72.069999999999993</v>
      </c>
      <c r="E363" s="95"/>
      <c r="F363" s="96">
        <f>ROUND(D363*E363,2)</f>
        <v>0</v>
      </c>
      <c r="G363" s="45"/>
    </row>
    <row r="364" spans="1:7" s="43" customFormat="1" ht="26.25" customHeight="1" x14ac:dyDescent="0.25">
      <c r="A364" s="140" t="s">
        <v>737</v>
      </c>
      <c r="B364" s="147" t="s">
        <v>411</v>
      </c>
      <c r="C364" s="133" t="s">
        <v>93</v>
      </c>
      <c r="D364" s="141">
        <v>3</v>
      </c>
      <c r="E364" s="95"/>
      <c r="F364" s="96">
        <f>ROUND(D364*E364,2)</f>
        <v>0</v>
      </c>
      <c r="G364" s="45"/>
    </row>
    <row r="365" spans="1:7" s="44" customFormat="1" ht="26.25" customHeight="1" x14ac:dyDescent="0.25">
      <c r="A365" s="140" t="s">
        <v>738</v>
      </c>
      <c r="B365" s="147" t="s">
        <v>413</v>
      </c>
      <c r="C365" s="133" t="s">
        <v>93</v>
      </c>
      <c r="D365" s="141">
        <v>3</v>
      </c>
      <c r="E365" s="95"/>
      <c r="F365" s="96">
        <f>ROUND(D365*E365,2)</f>
        <v>0</v>
      </c>
      <c r="G365" s="45"/>
    </row>
    <row r="366" spans="1:7" s="43" customFormat="1" ht="26.25" customHeight="1" x14ac:dyDescent="0.25">
      <c r="A366" s="140" t="s">
        <v>739</v>
      </c>
      <c r="B366" s="146" t="s">
        <v>1038</v>
      </c>
      <c r="C366" s="133" t="s">
        <v>93</v>
      </c>
      <c r="D366" s="141">
        <v>3</v>
      </c>
      <c r="E366" s="95"/>
      <c r="F366" s="96">
        <f>ROUND(D366*E366,2)</f>
        <v>0</v>
      </c>
      <c r="G366" s="45"/>
    </row>
    <row r="367" spans="1:7" s="44" customFormat="1" ht="26.25" customHeight="1" x14ac:dyDescent="0.25">
      <c r="A367" s="137" t="s">
        <v>740</v>
      </c>
      <c r="B367" s="138" t="s">
        <v>741</v>
      </c>
      <c r="C367" s="139"/>
      <c r="D367" s="105"/>
      <c r="E367" s="99"/>
      <c r="F367" s="100">
        <f>F368+F381</f>
        <v>0</v>
      </c>
      <c r="G367" s="43"/>
    </row>
    <row r="368" spans="1:7" s="44" customFormat="1" ht="26.25" customHeight="1" x14ac:dyDescent="0.25">
      <c r="A368" s="137" t="s">
        <v>742</v>
      </c>
      <c r="B368" s="138" t="s">
        <v>91</v>
      </c>
      <c r="C368" s="139"/>
      <c r="D368" s="105"/>
      <c r="E368" s="99"/>
      <c r="F368" s="100">
        <f>SUM(F369:F380)</f>
        <v>0</v>
      </c>
      <c r="G368" s="43"/>
    </row>
    <row r="369" spans="1:7" s="43" customFormat="1" ht="26.25" customHeight="1" x14ac:dyDescent="0.25">
      <c r="A369" s="101" t="s">
        <v>743</v>
      </c>
      <c r="B369" s="132" t="s">
        <v>48</v>
      </c>
      <c r="C369" s="133" t="s">
        <v>49</v>
      </c>
      <c r="D369" s="134">
        <v>33.65</v>
      </c>
      <c r="E369" s="95"/>
      <c r="F369" s="96">
        <f t="shared" ref="F369:F380" si="18">ROUND(D369*E369,2)</f>
        <v>0</v>
      </c>
      <c r="G369" s="45"/>
    </row>
    <row r="370" spans="1:7" s="43" customFormat="1" ht="26.25" customHeight="1" x14ac:dyDescent="0.25">
      <c r="A370" s="101" t="s">
        <v>744</v>
      </c>
      <c r="B370" s="132" t="s">
        <v>620</v>
      </c>
      <c r="C370" s="133" t="s">
        <v>49</v>
      </c>
      <c r="D370" s="134">
        <v>22.38</v>
      </c>
      <c r="E370" s="95"/>
      <c r="F370" s="96">
        <f t="shared" si="18"/>
        <v>0</v>
      </c>
      <c r="G370" s="45"/>
    </row>
    <row r="371" spans="1:7" s="43" customFormat="1" ht="26.25" customHeight="1" x14ac:dyDescent="0.25">
      <c r="A371" s="101" t="s">
        <v>745</v>
      </c>
      <c r="B371" s="132" t="s">
        <v>52</v>
      </c>
      <c r="C371" s="133" t="s">
        <v>49</v>
      </c>
      <c r="D371" s="134">
        <v>72.84</v>
      </c>
      <c r="E371" s="95"/>
      <c r="F371" s="96">
        <f t="shared" si="18"/>
        <v>0</v>
      </c>
      <c r="G371" s="45"/>
    </row>
    <row r="372" spans="1:7" s="43" customFormat="1" ht="26.25" customHeight="1" x14ac:dyDescent="0.25">
      <c r="A372" s="101" t="s">
        <v>746</v>
      </c>
      <c r="B372" s="132" t="s">
        <v>57</v>
      </c>
      <c r="C372" s="133" t="s">
        <v>58</v>
      </c>
      <c r="D372" s="134">
        <v>74.37</v>
      </c>
      <c r="E372" s="95"/>
      <c r="F372" s="96">
        <f t="shared" si="18"/>
        <v>0</v>
      </c>
      <c r="G372" s="45"/>
    </row>
    <row r="373" spans="1:7" s="43" customFormat="1" ht="26.25" customHeight="1" x14ac:dyDescent="0.25">
      <c r="A373" s="101" t="s">
        <v>747</v>
      </c>
      <c r="B373" s="132" t="s">
        <v>54</v>
      </c>
      <c r="C373" s="133" t="s">
        <v>55</v>
      </c>
      <c r="D373" s="134">
        <v>2018.4000000000003</v>
      </c>
      <c r="E373" s="95"/>
      <c r="F373" s="96">
        <f t="shared" si="18"/>
        <v>0</v>
      </c>
      <c r="G373" s="45"/>
    </row>
    <row r="374" spans="1:7" s="43" customFormat="1" ht="26.25" customHeight="1" x14ac:dyDescent="0.25">
      <c r="A374" s="101" t="s">
        <v>748</v>
      </c>
      <c r="B374" s="132" t="s">
        <v>109</v>
      </c>
      <c r="C374" s="133" t="s">
        <v>68</v>
      </c>
      <c r="D374" s="134">
        <v>54.809999999999995</v>
      </c>
      <c r="E374" s="95"/>
      <c r="F374" s="96">
        <f t="shared" si="18"/>
        <v>0</v>
      </c>
      <c r="G374" s="45"/>
    </row>
    <row r="375" spans="1:7" s="43" customFormat="1" ht="26.25" customHeight="1" x14ac:dyDescent="0.25">
      <c r="A375" s="101" t="s">
        <v>749</v>
      </c>
      <c r="B375" s="132" t="s">
        <v>111</v>
      </c>
      <c r="C375" s="133" t="s">
        <v>49</v>
      </c>
      <c r="D375" s="134">
        <v>2.74</v>
      </c>
      <c r="E375" s="95"/>
      <c r="F375" s="96">
        <f t="shared" si="18"/>
        <v>0</v>
      </c>
      <c r="G375" s="45"/>
    </row>
    <row r="376" spans="1:7" s="43" customFormat="1" ht="26.25" customHeight="1" x14ac:dyDescent="0.25">
      <c r="A376" s="101" t="s">
        <v>750</v>
      </c>
      <c r="B376" s="132" t="s">
        <v>113</v>
      </c>
      <c r="C376" s="133" t="s">
        <v>68</v>
      </c>
      <c r="D376" s="134">
        <v>24.36</v>
      </c>
      <c r="E376" s="95"/>
      <c r="F376" s="96">
        <f t="shared" si="18"/>
        <v>0</v>
      </c>
      <c r="G376" s="45"/>
    </row>
    <row r="377" spans="1:7" s="43" customFormat="1" ht="26.25" customHeight="1" x14ac:dyDescent="0.25">
      <c r="A377" s="101" t="s">
        <v>751</v>
      </c>
      <c r="B377" s="132" t="s">
        <v>115</v>
      </c>
      <c r="C377" s="133" t="s">
        <v>116</v>
      </c>
      <c r="D377" s="134">
        <v>803.88</v>
      </c>
      <c r="E377" s="95"/>
      <c r="F377" s="96">
        <f t="shared" si="18"/>
        <v>0</v>
      </c>
      <c r="G377" s="45"/>
    </row>
    <row r="378" spans="1:7" s="43" customFormat="1" ht="26.25" customHeight="1" x14ac:dyDescent="0.25">
      <c r="A378" s="101" t="s">
        <v>752</v>
      </c>
      <c r="B378" s="132" t="s">
        <v>629</v>
      </c>
      <c r="C378" s="133" t="s">
        <v>49</v>
      </c>
      <c r="D378" s="134">
        <v>10.050000000000001</v>
      </c>
      <c r="E378" s="95"/>
      <c r="F378" s="96">
        <f t="shared" si="18"/>
        <v>0</v>
      </c>
      <c r="G378" s="45"/>
    </row>
    <row r="379" spans="1:7" s="43" customFormat="1" ht="26.25" customHeight="1" x14ac:dyDescent="0.25">
      <c r="A379" s="101" t="s">
        <v>753</v>
      </c>
      <c r="B379" s="132" t="s">
        <v>124</v>
      </c>
      <c r="C379" s="133" t="s">
        <v>68</v>
      </c>
      <c r="D379" s="134">
        <v>36.54</v>
      </c>
      <c r="E379" s="95"/>
      <c r="F379" s="96">
        <f t="shared" si="18"/>
        <v>0</v>
      </c>
      <c r="G379" s="45"/>
    </row>
    <row r="380" spans="1:7" s="44" customFormat="1" ht="26.25" customHeight="1" x14ac:dyDescent="0.25">
      <c r="A380" s="101" t="s">
        <v>754</v>
      </c>
      <c r="B380" s="155" t="s">
        <v>633</v>
      </c>
      <c r="C380" s="133" t="s">
        <v>84</v>
      </c>
      <c r="D380" s="134">
        <v>15.23</v>
      </c>
      <c r="E380" s="95"/>
      <c r="F380" s="96">
        <f t="shared" si="18"/>
        <v>0</v>
      </c>
      <c r="G380" s="45"/>
    </row>
    <row r="381" spans="1:7" s="44" customFormat="1" ht="26.25" customHeight="1" x14ac:dyDescent="0.25">
      <c r="A381" s="137" t="s">
        <v>755</v>
      </c>
      <c r="B381" s="138" t="s">
        <v>671</v>
      </c>
      <c r="C381" s="139"/>
      <c r="D381" s="105"/>
      <c r="E381" s="99"/>
      <c r="F381" s="100">
        <f>SUM(F382:F387)</f>
        <v>0</v>
      </c>
      <c r="G381" s="43"/>
    </row>
    <row r="382" spans="1:7" s="43" customFormat="1" ht="48.75" customHeight="1" x14ac:dyDescent="0.25">
      <c r="A382" s="101" t="s">
        <v>756</v>
      </c>
      <c r="B382" s="132" t="s">
        <v>139</v>
      </c>
      <c r="C382" s="133" t="s">
        <v>68</v>
      </c>
      <c r="D382" s="134">
        <v>42.629999999999995</v>
      </c>
      <c r="E382" s="95"/>
      <c r="F382" s="96">
        <f t="shared" ref="F382:F387" si="19">ROUND(D382*E382,2)</f>
        <v>0</v>
      </c>
      <c r="G382" s="45"/>
    </row>
    <row r="383" spans="1:7" s="43" customFormat="1" ht="26.25" customHeight="1" x14ac:dyDescent="0.25">
      <c r="A383" s="101" t="s">
        <v>757</v>
      </c>
      <c r="B383" s="132" t="s">
        <v>115</v>
      </c>
      <c r="C383" s="133" t="s">
        <v>116</v>
      </c>
      <c r="D383" s="134">
        <v>189.92</v>
      </c>
      <c r="E383" s="95"/>
      <c r="F383" s="96">
        <f t="shared" si="19"/>
        <v>0</v>
      </c>
      <c r="G383" s="45"/>
    </row>
    <row r="384" spans="1:7" s="43" customFormat="1" ht="26.25" customHeight="1" x14ac:dyDescent="0.25">
      <c r="A384" s="101" t="s">
        <v>758</v>
      </c>
      <c r="B384" s="132" t="s">
        <v>675</v>
      </c>
      <c r="C384" s="133" t="s">
        <v>49</v>
      </c>
      <c r="D384" s="134">
        <v>8.7899999999999991</v>
      </c>
      <c r="E384" s="95"/>
      <c r="F384" s="96">
        <f t="shared" si="19"/>
        <v>0</v>
      </c>
      <c r="G384" s="45"/>
    </row>
    <row r="385" spans="1:7" s="43" customFormat="1" ht="43.5" customHeight="1" x14ac:dyDescent="0.25">
      <c r="A385" s="101" t="s">
        <v>759</v>
      </c>
      <c r="B385" s="132" t="s">
        <v>292</v>
      </c>
      <c r="C385" s="133" t="s">
        <v>68</v>
      </c>
      <c r="D385" s="134">
        <v>85.259999999999991</v>
      </c>
      <c r="E385" s="95"/>
      <c r="F385" s="96">
        <f t="shared" si="19"/>
        <v>0</v>
      </c>
      <c r="G385" s="45"/>
    </row>
    <row r="386" spans="1:7" s="43" customFormat="1" ht="26.25" customHeight="1" x14ac:dyDescent="0.25">
      <c r="A386" s="101" t="s">
        <v>760</v>
      </c>
      <c r="B386" s="132" t="s">
        <v>295</v>
      </c>
      <c r="C386" s="133" t="s">
        <v>68</v>
      </c>
      <c r="D386" s="134">
        <v>85.259999999999991</v>
      </c>
      <c r="E386" s="95"/>
      <c r="F386" s="96">
        <f t="shared" si="19"/>
        <v>0</v>
      </c>
      <c r="G386" s="45"/>
    </row>
    <row r="387" spans="1:7" s="43" customFormat="1" ht="26.25" customHeight="1" x14ac:dyDescent="0.25">
      <c r="A387" s="101" t="s">
        <v>761</v>
      </c>
      <c r="B387" s="132" t="s">
        <v>320</v>
      </c>
      <c r="C387" s="133" t="s">
        <v>68</v>
      </c>
      <c r="D387" s="134">
        <v>85.259999999999991</v>
      </c>
      <c r="E387" s="95"/>
      <c r="F387" s="96">
        <f t="shared" si="19"/>
        <v>0</v>
      </c>
      <c r="G387" s="45"/>
    </row>
    <row r="388" spans="1:7" s="44" customFormat="1" ht="26.25" customHeight="1" x14ac:dyDescent="0.25">
      <c r="A388" s="137" t="s">
        <v>762</v>
      </c>
      <c r="B388" s="138" t="s">
        <v>763</v>
      </c>
      <c r="C388" s="139"/>
      <c r="D388" s="105"/>
      <c r="E388" s="99"/>
      <c r="F388" s="156">
        <f>F389+F394+F410+F431</f>
        <v>0</v>
      </c>
      <c r="G388" s="45"/>
    </row>
    <row r="389" spans="1:7" s="44" customFormat="1" ht="26.25" customHeight="1" x14ac:dyDescent="0.25">
      <c r="A389" s="137" t="s">
        <v>764</v>
      </c>
      <c r="B389" s="138" t="s">
        <v>423</v>
      </c>
      <c r="C389" s="139"/>
      <c r="D389" s="105"/>
      <c r="E389" s="99"/>
      <c r="F389" s="100">
        <f>SUM(F390:F393)</f>
        <v>0</v>
      </c>
      <c r="G389" s="43"/>
    </row>
    <row r="390" spans="1:7" s="43" customFormat="1" ht="26.25" customHeight="1" x14ac:dyDescent="0.25">
      <c r="A390" s="101" t="s">
        <v>765</v>
      </c>
      <c r="B390" s="132" t="s">
        <v>67</v>
      </c>
      <c r="C390" s="133" t="s">
        <v>68</v>
      </c>
      <c r="D390" s="134">
        <v>156.1</v>
      </c>
      <c r="E390" s="95"/>
      <c r="F390" s="96">
        <f>ROUND(D390*E390,2)</f>
        <v>0</v>
      </c>
      <c r="G390" s="45"/>
    </row>
    <row r="391" spans="1:7" s="43" customFormat="1" ht="26.25" customHeight="1" x14ac:dyDescent="0.25">
      <c r="A391" s="101" t="s">
        <v>766</v>
      </c>
      <c r="B391" s="132" t="s">
        <v>71</v>
      </c>
      <c r="C391" s="133" t="s">
        <v>49</v>
      </c>
      <c r="D391" s="134">
        <v>60.88</v>
      </c>
      <c r="E391" s="95"/>
      <c r="F391" s="96">
        <f>ROUND(D391*E391,2)</f>
        <v>0</v>
      </c>
      <c r="G391" s="45"/>
    </row>
    <row r="392" spans="1:7" s="44" customFormat="1" ht="26.25" customHeight="1" x14ac:dyDescent="0.25">
      <c r="A392" s="101" t="s">
        <v>767</v>
      </c>
      <c r="B392" s="132" t="s">
        <v>54</v>
      </c>
      <c r="C392" s="133" t="s">
        <v>55</v>
      </c>
      <c r="D392" s="98">
        <v>2435.2000000000003</v>
      </c>
      <c r="E392" s="95"/>
      <c r="F392" s="96">
        <f>ROUND(D392*E392,2)</f>
        <v>0</v>
      </c>
      <c r="G392" s="45"/>
    </row>
    <row r="393" spans="1:7" s="47" customFormat="1" ht="26.25" customHeight="1" x14ac:dyDescent="0.25">
      <c r="A393" s="101" t="s">
        <v>768</v>
      </c>
      <c r="B393" s="132" t="s">
        <v>57</v>
      </c>
      <c r="C393" s="98" t="s">
        <v>58</v>
      </c>
      <c r="D393" s="98">
        <v>103.5</v>
      </c>
      <c r="E393" s="95"/>
      <c r="F393" s="96">
        <f>ROUND(D393*E393,2)</f>
        <v>0</v>
      </c>
      <c r="G393" s="45"/>
    </row>
    <row r="394" spans="1:7" s="44" customFormat="1" ht="26.25" customHeight="1" x14ac:dyDescent="0.25">
      <c r="A394" s="137" t="s">
        <v>769</v>
      </c>
      <c r="B394" s="138" t="s">
        <v>770</v>
      </c>
      <c r="C394" s="139"/>
      <c r="D394" s="105"/>
      <c r="E394" s="99"/>
      <c r="F394" s="100">
        <f>F395+F400</f>
        <v>0</v>
      </c>
      <c r="G394" s="43"/>
    </row>
    <row r="395" spans="1:7" s="44" customFormat="1" ht="26.25" customHeight="1" x14ac:dyDescent="0.25">
      <c r="A395" s="137" t="s">
        <v>771</v>
      </c>
      <c r="B395" s="138" t="s">
        <v>47</v>
      </c>
      <c r="C395" s="139"/>
      <c r="D395" s="105"/>
      <c r="E395" s="99"/>
      <c r="F395" s="100">
        <f>SUM(F396:F399)</f>
        <v>0</v>
      </c>
      <c r="G395" s="43"/>
    </row>
    <row r="396" spans="1:7" s="43" customFormat="1" ht="26.25" customHeight="1" x14ac:dyDescent="0.25">
      <c r="A396" s="101" t="s">
        <v>772</v>
      </c>
      <c r="B396" s="132" t="s">
        <v>48</v>
      </c>
      <c r="C396" s="133" t="s">
        <v>49</v>
      </c>
      <c r="D396" s="134">
        <v>344.78</v>
      </c>
      <c r="E396" s="95"/>
      <c r="F396" s="96">
        <f>ROUND(D396*E396,2)</f>
        <v>0</v>
      </c>
      <c r="G396" s="45"/>
    </row>
    <row r="397" spans="1:7" s="43" customFormat="1" ht="26.25" customHeight="1" x14ac:dyDescent="0.25">
      <c r="A397" s="101" t="s">
        <v>773</v>
      </c>
      <c r="B397" s="132" t="s">
        <v>52</v>
      </c>
      <c r="C397" s="133" t="s">
        <v>49</v>
      </c>
      <c r="D397" s="134">
        <v>448.21</v>
      </c>
      <c r="E397" s="95"/>
      <c r="F397" s="96">
        <f>ROUND(D397*E397,2)</f>
        <v>0</v>
      </c>
      <c r="G397" s="45"/>
    </row>
    <row r="398" spans="1:7" s="43" customFormat="1" ht="26.25" customHeight="1" x14ac:dyDescent="0.25">
      <c r="A398" s="101" t="s">
        <v>774</v>
      </c>
      <c r="B398" s="132" t="s">
        <v>54</v>
      </c>
      <c r="C398" s="133" t="s">
        <v>55</v>
      </c>
      <c r="D398" s="134">
        <v>17928.399999999998</v>
      </c>
      <c r="E398" s="95"/>
      <c r="F398" s="96">
        <f>ROUND(D398*E398,2)</f>
        <v>0</v>
      </c>
      <c r="G398" s="45"/>
    </row>
    <row r="399" spans="1:7" s="43" customFormat="1" ht="26.25" customHeight="1" x14ac:dyDescent="0.25">
      <c r="A399" s="101" t="s">
        <v>775</v>
      </c>
      <c r="B399" s="132" t="s">
        <v>57</v>
      </c>
      <c r="C399" s="133" t="s">
        <v>58</v>
      </c>
      <c r="D399" s="134">
        <v>761.96</v>
      </c>
      <c r="E399" s="95"/>
      <c r="F399" s="96">
        <f>ROUND(D399*E399,2)</f>
        <v>0</v>
      </c>
      <c r="G399" s="45"/>
    </row>
    <row r="400" spans="1:7" s="44" customFormat="1" ht="26.25" customHeight="1" x14ac:dyDescent="0.25">
      <c r="A400" s="137" t="s">
        <v>776</v>
      </c>
      <c r="B400" s="138" t="s">
        <v>777</v>
      </c>
      <c r="C400" s="139"/>
      <c r="D400" s="105"/>
      <c r="E400" s="99"/>
      <c r="F400" s="100">
        <f>SUM(F401:F409)</f>
        <v>0</v>
      </c>
      <c r="G400" s="43"/>
    </row>
    <row r="401" spans="1:7" s="43" customFormat="1" ht="26.25" customHeight="1" x14ac:dyDescent="0.25">
      <c r="A401" s="101" t="s">
        <v>778</v>
      </c>
      <c r="B401" s="132" t="s">
        <v>779</v>
      </c>
      <c r="C401" s="133" t="s">
        <v>780</v>
      </c>
      <c r="D401" s="134">
        <v>123720</v>
      </c>
      <c r="E401" s="95"/>
      <c r="F401" s="96">
        <f t="shared" ref="F401:F409" si="20">ROUND(D401*E401,2)</f>
        <v>0</v>
      </c>
      <c r="G401" s="45"/>
    </row>
    <row r="402" spans="1:7" s="47" customFormat="1" ht="26.25" customHeight="1" x14ac:dyDescent="0.25">
      <c r="A402" s="101" t="s">
        <v>781</v>
      </c>
      <c r="B402" s="132" t="s">
        <v>479</v>
      </c>
      <c r="C402" s="133" t="s">
        <v>116</v>
      </c>
      <c r="D402" s="134">
        <v>15465</v>
      </c>
      <c r="E402" s="95"/>
      <c r="F402" s="96">
        <f t="shared" si="20"/>
        <v>0</v>
      </c>
      <c r="G402" s="45"/>
    </row>
    <row r="403" spans="1:7" s="47" customFormat="1" ht="26.25" customHeight="1" x14ac:dyDescent="0.25">
      <c r="A403" s="101" t="s">
        <v>782</v>
      </c>
      <c r="B403" s="132" t="s">
        <v>1318</v>
      </c>
      <c r="C403" s="133" t="s">
        <v>49</v>
      </c>
      <c r="D403" s="134">
        <v>153</v>
      </c>
      <c r="E403" s="95"/>
      <c r="F403" s="96">
        <f t="shared" si="20"/>
        <v>0</v>
      </c>
      <c r="G403" s="45"/>
    </row>
    <row r="404" spans="1:7" s="43" customFormat="1" ht="26.25" customHeight="1" x14ac:dyDescent="0.25">
      <c r="A404" s="101" t="s">
        <v>783</v>
      </c>
      <c r="B404" s="132" t="s">
        <v>473</v>
      </c>
      <c r="C404" s="133" t="s">
        <v>84</v>
      </c>
      <c r="D404" s="134">
        <v>6186</v>
      </c>
      <c r="E404" s="95"/>
      <c r="F404" s="96">
        <f t="shared" si="20"/>
        <v>0</v>
      </c>
      <c r="G404" s="45"/>
    </row>
    <row r="405" spans="1:7" s="43" customFormat="1" ht="26.25" customHeight="1" x14ac:dyDescent="0.25">
      <c r="A405" s="101" t="s">
        <v>784</v>
      </c>
      <c r="B405" s="132" t="s">
        <v>1147</v>
      </c>
      <c r="C405" s="133" t="s">
        <v>116</v>
      </c>
      <c r="D405" s="134">
        <v>5982.3</v>
      </c>
      <c r="E405" s="95"/>
      <c r="F405" s="96">
        <f t="shared" si="20"/>
        <v>0</v>
      </c>
      <c r="G405" s="45"/>
    </row>
    <row r="406" spans="1:7" s="43" customFormat="1" ht="26.25" customHeight="1" x14ac:dyDescent="0.25">
      <c r="A406" s="101" t="s">
        <v>786</v>
      </c>
      <c r="B406" s="132" t="s">
        <v>787</v>
      </c>
      <c r="C406" s="133" t="s">
        <v>84</v>
      </c>
      <c r="D406" s="134">
        <v>888</v>
      </c>
      <c r="E406" s="95"/>
      <c r="F406" s="96">
        <f t="shared" si="20"/>
        <v>0</v>
      </c>
      <c r="G406" s="45"/>
    </row>
    <row r="407" spans="1:7" s="48" customFormat="1" ht="26.25" customHeight="1" x14ac:dyDescent="0.25">
      <c r="A407" s="101" t="s">
        <v>789</v>
      </c>
      <c r="B407" s="132" t="s">
        <v>489</v>
      </c>
      <c r="C407" s="133" t="s">
        <v>84</v>
      </c>
      <c r="D407" s="134">
        <v>160</v>
      </c>
      <c r="E407" s="95"/>
      <c r="F407" s="96">
        <f t="shared" si="20"/>
        <v>0</v>
      </c>
      <c r="G407" s="60"/>
    </row>
    <row r="408" spans="1:7" s="47" customFormat="1" ht="26.25" customHeight="1" x14ac:dyDescent="0.25">
      <c r="A408" s="101" t="s">
        <v>790</v>
      </c>
      <c r="B408" s="132" t="s">
        <v>497</v>
      </c>
      <c r="C408" s="133" t="s">
        <v>49</v>
      </c>
      <c r="D408" s="134">
        <v>4.32</v>
      </c>
      <c r="E408" s="95"/>
      <c r="F408" s="96">
        <f t="shared" si="20"/>
        <v>0</v>
      </c>
      <c r="G408" s="45"/>
    </row>
    <row r="409" spans="1:7" s="43" customFormat="1" ht="26.25" customHeight="1" x14ac:dyDescent="0.25">
      <c r="A409" s="101" t="s">
        <v>791</v>
      </c>
      <c r="B409" s="132" t="s">
        <v>495</v>
      </c>
      <c r="C409" s="133" t="s">
        <v>68</v>
      </c>
      <c r="D409" s="134">
        <v>40</v>
      </c>
      <c r="E409" s="95"/>
      <c r="F409" s="96">
        <f t="shared" si="20"/>
        <v>0</v>
      </c>
      <c r="G409" s="45"/>
    </row>
    <row r="410" spans="1:7" s="44" customFormat="1" ht="26.25" customHeight="1" x14ac:dyDescent="0.25">
      <c r="A410" s="137" t="s">
        <v>792</v>
      </c>
      <c r="B410" s="138" t="s">
        <v>793</v>
      </c>
      <c r="C410" s="139"/>
      <c r="D410" s="105"/>
      <c r="E410" s="99"/>
      <c r="F410" s="100">
        <f>F411+F416</f>
        <v>0</v>
      </c>
      <c r="G410" s="43"/>
    </row>
    <row r="411" spans="1:7" s="44" customFormat="1" ht="26.25" customHeight="1" x14ac:dyDescent="0.25">
      <c r="A411" s="137" t="s">
        <v>794</v>
      </c>
      <c r="B411" s="138" t="s">
        <v>47</v>
      </c>
      <c r="C411" s="139"/>
      <c r="D411" s="105"/>
      <c r="E411" s="99"/>
      <c r="F411" s="100">
        <f>SUM(F412:F415)</f>
        <v>0</v>
      </c>
      <c r="G411" s="43"/>
    </row>
    <row r="412" spans="1:7" s="43" customFormat="1" ht="26.25" customHeight="1" x14ac:dyDescent="0.25">
      <c r="A412" s="101" t="s">
        <v>795</v>
      </c>
      <c r="B412" s="132" t="s">
        <v>48</v>
      </c>
      <c r="C412" s="133" t="s">
        <v>49</v>
      </c>
      <c r="D412" s="134">
        <v>708.07</v>
      </c>
      <c r="E412" s="95"/>
      <c r="F412" s="96">
        <f>ROUND(D412*E412,2)</f>
        <v>0</v>
      </c>
      <c r="G412" s="45"/>
    </row>
    <row r="413" spans="1:7" s="43" customFormat="1" ht="26.25" customHeight="1" x14ac:dyDescent="0.25">
      <c r="A413" s="101" t="s">
        <v>796</v>
      </c>
      <c r="B413" s="132" t="s">
        <v>52</v>
      </c>
      <c r="C413" s="133" t="s">
        <v>49</v>
      </c>
      <c r="D413" s="134">
        <v>920.49</v>
      </c>
      <c r="E413" s="95"/>
      <c r="F413" s="96">
        <f>ROUND(D413*E413,2)</f>
        <v>0</v>
      </c>
      <c r="G413" s="45"/>
    </row>
    <row r="414" spans="1:7" s="43" customFormat="1" ht="26.25" customHeight="1" x14ac:dyDescent="0.25">
      <c r="A414" s="101" t="s">
        <v>797</v>
      </c>
      <c r="B414" s="132" t="s">
        <v>54</v>
      </c>
      <c r="C414" s="133" t="s">
        <v>55</v>
      </c>
      <c r="D414" s="134">
        <v>36819.599999999999</v>
      </c>
      <c r="E414" s="95"/>
      <c r="F414" s="96">
        <f>ROUND(D414*E414,2)</f>
        <v>0</v>
      </c>
      <c r="G414" s="45"/>
    </row>
    <row r="415" spans="1:7" s="43" customFormat="1" ht="26.25" customHeight="1" x14ac:dyDescent="0.25">
      <c r="A415" s="101" t="s">
        <v>798</v>
      </c>
      <c r="B415" s="132" t="s">
        <v>57</v>
      </c>
      <c r="C415" s="133" t="s">
        <v>58</v>
      </c>
      <c r="D415" s="134">
        <v>1564.83</v>
      </c>
      <c r="E415" s="95"/>
      <c r="F415" s="96">
        <f>ROUND(D415*E415,2)</f>
        <v>0</v>
      </c>
      <c r="G415" s="45"/>
    </row>
    <row r="416" spans="1:7" s="44" customFormat="1" ht="26.25" customHeight="1" x14ac:dyDescent="0.25">
      <c r="A416" s="137" t="s">
        <v>799</v>
      </c>
      <c r="B416" s="138" t="s">
        <v>800</v>
      </c>
      <c r="C416" s="139"/>
      <c r="D416" s="105"/>
      <c r="E416" s="99"/>
      <c r="F416" s="100">
        <f>SUM(F417:F430)</f>
        <v>0</v>
      </c>
      <c r="G416" s="43"/>
    </row>
    <row r="417" spans="1:7" s="43" customFormat="1" ht="26.25" customHeight="1" x14ac:dyDescent="0.25">
      <c r="A417" s="101" t="s">
        <v>801</v>
      </c>
      <c r="B417" s="132" t="s">
        <v>629</v>
      </c>
      <c r="C417" s="133" t="s">
        <v>49</v>
      </c>
      <c r="D417" s="134">
        <v>37</v>
      </c>
      <c r="E417" s="95"/>
      <c r="F417" s="96">
        <f t="shared" ref="F417:F430" si="21">ROUND(D417*E417,2)</f>
        <v>0</v>
      </c>
      <c r="G417" s="45"/>
    </row>
    <row r="418" spans="1:7" s="43" customFormat="1" ht="26.25" customHeight="1" x14ac:dyDescent="0.25">
      <c r="A418" s="101" t="s">
        <v>802</v>
      </c>
      <c r="B418" s="132" t="s">
        <v>353</v>
      </c>
      <c r="C418" s="133" t="s">
        <v>49</v>
      </c>
      <c r="D418" s="134">
        <v>1.06</v>
      </c>
      <c r="E418" s="95"/>
      <c r="F418" s="96">
        <f t="shared" si="21"/>
        <v>0</v>
      </c>
      <c r="G418" s="45"/>
    </row>
    <row r="419" spans="1:7" s="43" customFormat="1" ht="26.25" customHeight="1" x14ac:dyDescent="0.25">
      <c r="A419" s="101" t="s">
        <v>803</v>
      </c>
      <c r="B419" s="132" t="s">
        <v>479</v>
      </c>
      <c r="C419" s="133" t="s">
        <v>116</v>
      </c>
      <c r="D419" s="134">
        <v>5550</v>
      </c>
      <c r="E419" s="95"/>
      <c r="F419" s="96">
        <f t="shared" si="21"/>
        <v>0</v>
      </c>
      <c r="G419" s="45"/>
    </row>
    <row r="420" spans="1:7" s="43" customFormat="1" ht="26.25" customHeight="1" x14ac:dyDescent="0.25">
      <c r="A420" s="101" t="s">
        <v>804</v>
      </c>
      <c r="B420" s="132" t="s">
        <v>113</v>
      </c>
      <c r="C420" s="133" t="s">
        <v>68</v>
      </c>
      <c r="D420" s="134">
        <v>283.3</v>
      </c>
      <c r="E420" s="95"/>
      <c r="F420" s="96">
        <f t="shared" si="21"/>
        <v>0</v>
      </c>
      <c r="G420" s="45"/>
    </row>
    <row r="421" spans="1:7" s="43" customFormat="1" ht="26.25" customHeight="1" x14ac:dyDescent="0.25">
      <c r="A421" s="101" t="s">
        <v>805</v>
      </c>
      <c r="B421" s="132" t="s">
        <v>779</v>
      </c>
      <c r="C421" s="133" t="s">
        <v>780</v>
      </c>
      <c r="D421" s="134">
        <v>17760</v>
      </c>
      <c r="E421" s="95"/>
      <c r="F421" s="96">
        <f t="shared" si="21"/>
        <v>0</v>
      </c>
      <c r="G421" s="45"/>
    </row>
    <row r="422" spans="1:7" s="43" customFormat="1" ht="26.25" customHeight="1" x14ac:dyDescent="0.25">
      <c r="A422" s="101" t="s">
        <v>806</v>
      </c>
      <c r="B422" s="132" t="s">
        <v>473</v>
      </c>
      <c r="C422" s="133" t="s">
        <v>84</v>
      </c>
      <c r="D422" s="134">
        <v>588</v>
      </c>
      <c r="E422" s="95"/>
      <c r="F422" s="96">
        <f t="shared" si="21"/>
        <v>0</v>
      </c>
      <c r="G422" s="45"/>
    </row>
    <row r="423" spans="1:7" s="44" customFormat="1" ht="26.25" customHeight="1" x14ac:dyDescent="0.25">
      <c r="A423" s="101" t="s">
        <v>807</v>
      </c>
      <c r="B423" s="132" t="s">
        <v>808</v>
      </c>
      <c r="C423" s="133" t="s">
        <v>84</v>
      </c>
      <c r="D423" s="134">
        <v>588</v>
      </c>
      <c r="E423" s="95"/>
      <c r="F423" s="96">
        <f t="shared" si="21"/>
        <v>0</v>
      </c>
      <c r="G423" s="45"/>
    </row>
    <row r="424" spans="1:7" s="43" customFormat="1" ht="26.25" customHeight="1" x14ac:dyDescent="0.25">
      <c r="A424" s="101" t="s">
        <v>810</v>
      </c>
      <c r="B424" s="132" t="s">
        <v>399</v>
      </c>
      <c r="C424" s="133" t="s">
        <v>49</v>
      </c>
      <c r="D424" s="134">
        <v>30.25</v>
      </c>
      <c r="E424" s="95"/>
      <c r="F424" s="96">
        <f t="shared" si="21"/>
        <v>0</v>
      </c>
      <c r="G424" s="45"/>
    </row>
    <row r="425" spans="1:7" s="62" customFormat="1" ht="26.25" customHeight="1" x14ac:dyDescent="0.25">
      <c r="A425" s="101" t="s">
        <v>811</v>
      </c>
      <c r="B425" s="132" t="s">
        <v>489</v>
      </c>
      <c r="C425" s="133" t="s">
        <v>84</v>
      </c>
      <c r="D425" s="134">
        <v>18</v>
      </c>
      <c r="E425" s="95"/>
      <c r="F425" s="96">
        <f t="shared" si="21"/>
        <v>0</v>
      </c>
      <c r="G425" s="60"/>
    </row>
    <row r="426" spans="1:7" s="44" customFormat="1" ht="26.25" customHeight="1" x14ac:dyDescent="0.25">
      <c r="A426" s="101" t="s">
        <v>812</v>
      </c>
      <c r="B426" s="132" t="s">
        <v>495</v>
      </c>
      <c r="C426" s="133" t="s">
        <v>68</v>
      </c>
      <c r="D426" s="134">
        <v>132.4</v>
      </c>
      <c r="E426" s="95"/>
      <c r="F426" s="96">
        <f t="shared" si="21"/>
        <v>0</v>
      </c>
      <c r="G426" s="45"/>
    </row>
    <row r="427" spans="1:7" s="43" customFormat="1" ht="26.25" customHeight="1" x14ac:dyDescent="0.25">
      <c r="A427" s="101" t="s">
        <v>813</v>
      </c>
      <c r="B427" s="132" t="s">
        <v>787</v>
      </c>
      <c r="C427" s="133" t="s">
        <v>84</v>
      </c>
      <c r="D427" s="134">
        <v>72</v>
      </c>
      <c r="E427" s="95"/>
      <c r="F427" s="96">
        <f t="shared" si="21"/>
        <v>0</v>
      </c>
      <c r="G427" s="45"/>
    </row>
    <row r="428" spans="1:7" s="43" customFormat="1" ht="26.25" customHeight="1" x14ac:dyDescent="0.25">
      <c r="A428" s="101" t="s">
        <v>814</v>
      </c>
      <c r="B428" s="132" t="s">
        <v>815</v>
      </c>
      <c r="C428" s="133" t="s">
        <v>68</v>
      </c>
      <c r="D428" s="134">
        <v>850</v>
      </c>
      <c r="E428" s="95"/>
      <c r="F428" s="96">
        <f t="shared" si="21"/>
        <v>0</v>
      </c>
      <c r="G428" s="45"/>
    </row>
    <row r="429" spans="1:7" s="43" customFormat="1" ht="26.25" customHeight="1" x14ac:dyDescent="0.25">
      <c r="A429" s="101" t="s">
        <v>817</v>
      </c>
      <c r="B429" s="132" t="s">
        <v>1376</v>
      </c>
      <c r="C429" s="133" t="s">
        <v>93</v>
      </c>
      <c r="D429" s="134">
        <v>1</v>
      </c>
      <c r="E429" s="103"/>
      <c r="F429" s="96">
        <f t="shared" si="21"/>
        <v>0</v>
      </c>
      <c r="G429" s="45"/>
    </row>
    <row r="430" spans="1:7" s="48" customFormat="1" ht="26.25" customHeight="1" x14ac:dyDescent="0.25">
      <c r="A430" s="101" t="s">
        <v>818</v>
      </c>
      <c r="B430" s="132" t="s">
        <v>819</v>
      </c>
      <c r="C430" s="133" t="s">
        <v>84</v>
      </c>
      <c r="D430" s="134">
        <v>140</v>
      </c>
      <c r="E430" s="95"/>
      <c r="F430" s="96">
        <f t="shared" si="21"/>
        <v>0</v>
      </c>
      <c r="G430" s="45"/>
    </row>
    <row r="431" spans="1:7" s="44" customFormat="1" ht="26.25" customHeight="1" x14ac:dyDescent="0.25">
      <c r="A431" s="137" t="s">
        <v>820</v>
      </c>
      <c r="B431" s="138" t="s">
        <v>395</v>
      </c>
      <c r="C431" s="139"/>
      <c r="D431" s="105"/>
      <c r="E431" s="99"/>
      <c r="F431" s="100">
        <f>F432+F435+F437+F442</f>
        <v>0</v>
      </c>
      <c r="G431" s="43"/>
    </row>
    <row r="432" spans="1:7" s="44" customFormat="1" ht="26.25" customHeight="1" x14ac:dyDescent="0.25">
      <c r="A432" s="137" t="s">
        <v>821</v>
      </c>
      <c r="B432" s="138" t="s">
        <v>397</v>
      </c>
      <c r="C432" s="139"/>
      <c r="D432" s="105"/>
      <c r="E432" s="99"/>
      <c r="F432" s="100">
        <f>SUM(F433:F434)</f>
        <v>0</v>
      </c>
      <c r="G432" s="43"/>
    </row>
    <row r="433" spans="1:7" s="43" customFormat="1" ht="45.75" customHeight="1" x14ac:dyDescent="0.25">
      <c r="A433" s="101" t="s">
        <v>822</v>
      </c>
      <c r="B433" s="132" t="s">
        <v>605</v>
      </c>
      <c r="C433" s="133" t="s">
        <v>68</v>
      </c>
      <c r="D433" s="134">
        <v>498.81</v>
      </c>
      <c r="E433" s="95"/>
      <c r="F433" s="96">
        <f>ROUND(D433*E433,2)</f>
        <v>0</v>
      </c>
      <c r="G433" s="45"/>
    </row>
    <row r="434" spans="1:7" s="44" customFormat="1" ht="26.25" customHeight="1" x14ac:dyDescent="0.25">
      <c r="A434" s="101" t="s">
        <v>823</v>
      </c>
      <c r="B434" s="132" t="s">
        <v>399</v>
      </c>
      <c r="C434" s="133" t="s">
        <v>49</v>
      </c>
      <c r="D434" s="134">
        <v>5.19</v>
      </c>
      <c r="E434" s="95"/>
      <c r="F434" s="96">
        <f>ROUND(D434*E434,2)</f>
        <v>0</v>
      </c>
      <c r="G434" s="45"/>
    </row>
    <row r="435" spans="1:7" s="44" customFormat="1" ht="26.25" customHeight="1" x14ac:dyDescent="0.25">
      <c r="A435" s="137" t="s">
        <v>824</v>
      </c>
      <c r="B435" s="138" t="s">
        <v>825</v>
      </c>
      <c r="C435" s="139"/>
      <c r="D435" s="105"/>
      <c r="E435" s="99"/>
      <c r="F435" s="100">
        <f>SUM(F436)</f>
        <v>0</v>
      </c>
      <c r="G435" s="43"/>
    </row>
    <row r="436" spans="1:7" s="44" customFormat="1" ht="26.25" customHeight="1" x14ac:dyDescent="0.25">
      <c r="A436" s="140" t="s">
        <v>826</v>
      </c>
      <c r="B436" s="132" t="s">
        <v>403</v>
      </c>
      <c r="C436" s="133" t="s">
        <v>84</v>
      </c>
      <c r="D436" s="134">
        <v>13</v>
      </c>
      <c r="E436" s="95"/>
      <c r="F436" s="96">
        <f>ROUND(D436*E436,2)</f>
        <v>0</v>
      </c>
      <c r="G436" s="45"/>
    </row>
    <row r="437" spans="1:7" s="44" customFormat="1" ht="26.25" customHeight="1" x14ac:dyDescent="0.25">
      <c r="A437" s="137" t="s">
        <v>827</v>
      </c>
      <c r="B437" s="138" t="s">
        <v>405</v>
      </c>
      <c r="C437" s="139"/>
      <c r="D437" s="105"/>
      <c r="E437" s="99"/>
      <c r="F437" s="100">
        <f>SUM(F438:F441)</f>
        <v>0</v>
      </c>
      <c r="G437" s="43"/>
    </row>
    <row r="438" spans="1:7" s="62" customFormat="1" ht="26.25" customHeight="1" x14ac:dyDescent="0.25">
      <c r="A438" s="142" t="s">
        <v>828</v>
      </c>
      <c r="B438" s="157" t="s">
        <v>1338</v>
      </c>
      <c r="C438" s="144" t="s">
        <v>93</v>
      </c>
      <c r="D438" s="154">
        <v>9</v>
      </c>
      <c r="E438" s="95"/>
      <c r="F438" s="96">
        <f>ROUND(D438*E438,2)</f>
        <v>0</v>
      </c>
      <c r="G438" s="60"/>
    </row>
    <row r="439" spans="1:7" s="44" customFormat="1" ht="26.25" customHeight="1" x14ac:dyDescent="0.25">
      <c r="A439" s="140" t="s">
        <v>829</v>
      </c>
      <c r="B439" s="147" t="s">
        <v>411</v>
      </c>
      <c r="C439" s="133" t="s">
        <v>93</v>
      </c>
      <c r="D439" s="141">
        <v>9</v>
      </c>
      <c r="E439" s="95"/>
      <c r="F439" s="96">
        <f>ROUND(D439*E439,2)</f>
        <v>0</v>
      </c>
      <c r="G439" s="45"/>
    </row>
    <row r="440" spans="1:7" s="44" customFormat="1" ht="26.25" customHeight="1" x14ac:dyDescent="0.25">
      <c r="A440" s="140" t="s">
        <v>830</v>
      </c>
      <c r="B440" s="147" t="s">
        <v>413</v>
      </c>
      <c r="C440" s="133" t="s">
        <v>93</v>
      </c>
      <c r="D440" s="141">
        <v>9</v>
      </c>
      <c r="E440" s="95"/>
      <c r="F440" s="96">
        <f>ROUND(D440*E440,2)</f>
        <v>0</v>
      </c>
      <c r="G440" s="45"/>
    </row>
    <row r="441" spans="1:7" s="43" customFormat="1" ht="26.25" customHeight="1" x14ac:dyDescent="0.25">
      <c r="A441" s="140" t="s">
        <v>831</v>
      </c>
      <c r="B441" s="146" t="s">
        <v>415</v>
      </c>
      <c r="C441" s="133" t="s">
        <v>93</v>
      </c>
      <c r="D441" s="141">
        <v>9</v>
      </c>
      <c r="E441" s="95"/>
      <c r="F441" s="96">
        <f>ROUND(D441*E441,2)</f>
        <v>0</v>
      </c>
      <c r="G441" s="45"/>
    </row>
    <row r="442" spans="1:7" s="44" customFormat="1" ht="26.25" customHeight="1" x14ac:dyDescent="0.25">
      <c r="A442" s="137" t="s">
        <v>832</v>
      </c>
      <c r="B442" s="138" t="s">
        <v>417</v>
      </c>
      <c r="C442" s="139"/>
      <c r="D442" s="105"/>
      <c r="E442" s="99"/>
      <c r="F442" s="100">
        <f>SUM(F443:F445)</f>
        <v>0</v>
      </c>
      <c r="G442" s="43"/>
    </row>
    <row r="443" spans="1:7" s="43" customFormat="1" ht="26.25" customHeight="1" x14ac:dyDescent="0.25">
      <c r="A443" s="101" t="s">
        <v>833</v>
      </c>
      <c r="B443" s="132" t="s">
        <v>834</v>
      </c>
      <c r="C443" s="133" t="s">
        <v>93</v>
      </c>
      <c r="D443" s="134">
        <v>1</v>
      </c>
      <c r="E443" s="95"/>
      <c r="F443" s="96">
        <f>ROUND(D443*E443,2)</f>
        <v>0</v>
      </c>
      <c r="G443" s="45"/>
    </row>
    <row r="444" spans="1:7" s="43" customFormat="1" ht="26.25" customHeight="1" x14ac:dyDescent="0.25">
      <c r="A444" s="101" t="s">
        <v>835</v>
      </c>
      <c r="B444" s="132" t="s">
        <v>836</v>
      </c>
      <c r="C444" s="133" t="s">
        <v>93</v>
      </c>
      <c r="D444" s="134">
        <v>1</v>
      </c>
      <c r="E444" s="95"/>
      <c r="F444" s="96">
        <f>ROUND(D444*E444,2)</f>
        <v>0</v>
      </c>
      <c r="G444" s="45"/>
    </row>
    <row r="445" spans="1:7" s="43" customFormat="1" ht="26.25" customHeight="1" x14ac:dyDescent="0.25">
      <c r="A445" s="101" t="s">
        <v>837</v>
      </c>
      <c r="B445" s="132" t="s">
        <v>838</v>
      </c>
      <c r="C445" s="133" t="s">
        <v>93</v>
      </c>
      <c r="D445" s="134">
        <v>1</v>
      </c>
      <c r="E445" s="95"/>
      <c r="F445" s="96">
        <f>ROUND(D445*E445,2)</f>
        <v>0</v>
      </c>
      <c r="G445" s="45"/>
    </row>
    <row r="446" spans="1:7" s="43" customFormat="1" ht="26.25" customHeight="1" x14ac:dyDescent="0.25">
      <c r="A446" s="137" t="s">
        <v>839</v>
      </c>
      <c r="B446" s="138" t="s">
        <v>840</v>
      </c>
      <c r="C446" s="139"/>
      <c r="D446" s="105"/>
      <c r="E446" s="99"/>
      <c r="F446" s="100">
        <f>F447+F455+F499</f>
        <v>0</v>
      </c>
      <c r="G446" s="45"/>
    </row>
    <row r="447" spans="1:7" s="44" customFormat="1" ht="26.25" customHeight="1" x14ac:dyDescent="0.25">
      <c r="A447" s="137" t="s">
        <v>841</v>
      </c>
      <c r="B447" s="138" t="s">
        <v>842</v>
      </c>
      <c r="C447" s="139"/>
      <c r="D447" s="105"/>
      <c r="E447" s="99"/>
      <c r="F447" s="100">
        <f>SUM(F448:F454)</f>
        <v>0</v>
      </c>
      <c r="G447" s="43"/>
    </row>
    <row r="448" spans="1:7" s="43" customFormat="1" ht="26.25" customHeight="1" x14ac:dyDescent="0.25">
      <c r="A448" s="101" t="s">
        <v>843</v>
      </c>
      <c r="B448" s="132" t="s">
        <v>844</v>
      </c>
      <c r="C448" s="133" t="s">
        <v>49</v>
      </c>
      <c r="D448" s="134">
        <v>288.17</v>
      </c>
      <c r="E448" s="95"/>
      <c r="F448" s="96">
        <f t="shared" ref="F448:F454" si="22">ROUND(D448*E448,2)</f>
        <v>0</v>
      </c>
      <c r="G448" s="45"/>
    </row>
    <row r="449" spans="1:7" s="43" customFormat="1" ht="26.25" customHeight="1" x14ac:dyDescent="0.25">
      <c r="A449" s="101" t="s">
        <v>846</v>
      </c>
      <c r="B449" s="132" t="s">
        <v>81</v>
      </c>
      <c r="C449" s="133" t="s">
        <v>49</v>
      </c>
      <c r="D449" s="134">
        <v>186.6</v>
      </c>
      <c r="E449" s="95"/>
      <c r="F449" s="96">
        <f t="shared" si="22"/>
        <v>0</v>
      </c>
      <c r="G449" s="45"/>
    </row>
    <row r="450" spans="1:7" s="43" customFormat="1" ht="26.25" customHeight="1" x14ac:dyDescent="0.25">
      <c r="A450" s="101" t="s">
        <v>848</v>
      </c>
      <c r="B450" s="132" t="s">
        <v>849</v>
      </c>
      <c r="C450" s="133" t="s">
        <v>68</v>
      </c>
      <c r="D450" s="134">
        <v>309.99000000000007</v>
      </c>
      <c r="E450" s="95"/>
      <c r="F450" s="96">
        <f t="shared" si="22"/>
        <v>0</v>
      </c>
      <c r="G450" s="45"/>
    </row>
    <row r="451" spans="1:7" s="43" customFormat="1" ht="26.25" customHeight="1" x14ac:dyDescent="0.25">
      <c r="A451" s="101" t="s">
        <v>850</v>
      </c>
      <c r="B451" s="132" t="s">
        <v>851</v>
      </c>
      <c r="C451" s="133" t="s">
        <v>68</v>
      </c>
      <c r="D451" s="134">
        <v>149.30999999999997</v>
      </c>
      <c r="E451" s="95"/>
      <c r="F451" s="96">
        <f t="shared" si="22"/>
        <v>0</v>
      </c>
      <c r="G451" s="45"/>
    </row>
    <row r="452" spans="1:7" s="43" customFormat="1" ht="26.25" customHeight="1" x14ac:dyDescent="0.25">
      <c r="A452" s="101" t="s">
        <v>853</v>
      </c>
      <c r="B452" s="132" t="s">
        <v>86</v>
      </c>
      <c r="C452" s="133" t="s">
        <v>49</v>
      </c>
      <c r="D452" s="98">
        <v>514.33000000000004</v>
      </c>
      <c r="E452" s="95"/>
      <c r="F452" s="96">
        <f t="shared" si="22"/>
        <v>0</v>
      </c>
      <c r="G452" s="45"/>
    </row>
    <row r="453" spans="1:7" s="44" customFormat="1" ht="26.25" customHeight="1" x14ac:dyDescent="0.25">
      <c r="A453" s="101" t="s">
        <v>854</v>
      </c>
      <c r="B453" s="132" t="s">
        <v>54</v>
      </c>
      <c r="C453" s="133" t="s">
        <v>55</v>
      </c>
      <c r="D453" s="134">
        <v>20573.2</v>
      </c>
      <c r="E453" s="95"/>
      <c r="F453" s="96">
        <f t="shared" si="22"/>
        <v>0</v>
      </c>
      <c r="G453" s="45"/>
    </row>
    <row r="454" spans="1:7" s="47" customFormat="1" ht="26.25" customHeight="1" x14ac:dyDescent="0.25">
      <c r="A454" s="101" t="s">
        <v>855</v>
      </c>
      <c r="B454" s="132" t="s">
        <v>57</v>
      </c>
      <c r="C454" s="133" t="s">
        <v>58</v>
      </c>
      <c r="D454" s="134">
        <v>874.36</v>
      </c>
      <c r="E454" s="95"/>
      <c r="F454" s="96">
        <f t="shared" si="22"/>
        <v>0</v>
      </c>
      <c r="G454" s="45"/>
    </row>
    <row r="455" spans="1:7" s="44" customFormat="1" ht="26.25" customHeight="1" x14ac:dyDescent="0.25">
      <c r="A455" s="137" t="s">
        <v>856</v>
      </c>
      <c r="B455" s="138" t="s">
        <v>857</v>
      </c>
      <c r="C455" s="139"/>
      <c r="D455" s="105"/>
      <c r="E455" s="99"/>
      <c r="F455" s="100">
        <f>SUM(F456:F498)</f>
        <v>0</v>
      </c>
      <c r="G455" s="43"/>
    </row>
    <row r="456" spans="1:7" s="43" customFormat="1" ht="36.75" customHeight="1" x14ac:dyDescent="0.25">
      <c r="A456" s="140" t="s">
        <v>858</v>
      </c>
      <c r="B456" s="132" t="s">
        <v>100</v>
      </c>
      <c r="C456" s="133" t="s">
        <v>49</v>
      </c>
      <c r="D456" s="134">
        <v>79.88</v>
      </c>
      <c r="E456" s="95"/>
      <c r="F456" s="96">
        <f t="shared" ref="F456:F498" si="23">ROUND(D456*E456,2)</f>
        <v>0</v>
      </c>
      <c r="G456" s="45"/>
    </row>
    <row r="457" spans="1:7" s="43" customFormat="1" ht="38.25" customHeight="1" x14ac:dyDescent="0.25">
      <c r="A457" s="140" t="s">
        <v>859</v>
      </c>
      <c r="B457" s="132" t="s">
        <v>860</v>
      </c>
      <c r="C457" s="133" t="s">
        <v>49</v>
      </c>
      <c r="D457" s="134">
        <v>72.240000000000009</v>
      </c>
      <c r="E457" s="95"/>
      <c r="F457" s="96">
        <f t="shared" si="23"/>
        <v>0</v>
      </c>
      <c r="G457" s="45"/>
    </row>
    <row r="458" spans="1:7" s="43" customFormat="1" ht="45.75" customHeight="1" x14ac:dyDescent="0.25">
      <c r="A458" s="140" t="s">
        <v>861</v>
      </c>
      <c r="B458" s="132" t="s">
        <v>51</v>
      </c>
      <c r="C458" s="133" t="s">
        <v>49</v>
      </c>
      <c r="D458" s="134">
        <v>297.97000000000003</v>
      </c>
      <c r="E458" s="95"/>
      <c r="F458" s="96">
        <f t="shared" si="23"/>
        <v>0</v>
      </c>
      <c r="G458" s="45"/>
    </row>
    <row r="459" spans="1:7" s="43" customFormat="1" ht="26.25" customHeight="1" x14ac:dyDescent="0.25">
      <c r="A459" s="140" t="s">
        <v>862</v>
      </c>
      <c r="B459" s="132" t="s">
        <v>48</v>
      </c>
      <c r="C459" s="133" t="s">
        <v>49</v>
      </c>
      <c r="D459" s="134">
        <v>20.57</v>
      </c>
      <c r="E459" s="95"/>
      <c r="F459" s="96">
        <f t="shared" si="23"/>
        <v>0</v>
      </c>
      <c r="G459" s="45"/>
    </row>
    <row r="460" spans="1:7" s="43" customFormat="1" ht="26.25" customHeight="1" x14ac:dyDescent="0.25">
      <c r="A460" s="140" t="s">
        <v>863</v>
      </c>
      <c r="B460" s="132" t="s">
        <v>52</v>
      </c>
      <c r="C460" s="133" t="s">
        <v>49</v>
      </c>
      <c r="D460" s="134">
        <v>585.12</v>
      </c>
      <c r="E460" s="95"/>
      <c r="F460" s="96">
        <f t="shared" si="23"/>
        <v>0</v>
      </c>
      <c r="G460" s="45"/>
    </row>
    <row r="461" spans="1:7" s="43" customFormat="1" ht="26.25" customHeight="1" x14ac:dyDescent="0.25">
      <c r="A461" s="140" t="s">
        <v>864</v>
      </c>
      <c r="B461" s="132" t="s">
        <v>57</v>
      </c>
      <c r="C461" s="133" t="s">
        <v>58</v>
      </c>
      <c r="D461" s="134">
        <v>1040.1600000000001</v>
      </c>
      <c r="E461" s="95"/>
      <c r="F461" s="96">
        <f t="shared" si="23"/>
        <v>0</v>
      </c>
      <c r="G461" s="45"/>
    </row>
    <row r="462" spans="1:7" s="43" customFormat="1" ht="26.25" customHeight="1" x14ac:dyDescent="0.25">
      <c r="A462" s="140" t="s">
        <v>865</v>
      </c>
      <c r="B462" s="132" t="s">
        <v>54</v>
      </c>
      <c r="C462" s="133" t="s">
        <v>55</v>
      </c>
      <c r="D462" s="134">
        <v>42976.08</v>
      </c>
      <c r="E462" s="95"/>
      <c r="F462" s="96">
        <f t="shared" si="23"/>
        <v>0</v>
      </c>
      <c r="G462" s="45"/>
    </row>
    <row r="463" spans="1:7" s="43" customFormat="1" ht="26.25" customHeight="1" x14ac:dyDescent="0.25">
      <c r="A463" s="140" t="s">
        <v>866</v>
      </c>
      <c r="B463" s="132" t="s">
        <v>1254</v>
      </c>
      <c r="C463" s="133" t="s">
        <v>84</v>
      </c>
      <c r="D463" s="134">
        <v>4.3</v>
      </c>
      <c r="E463" s="95"/>
      <c r="F463" s="96">
        <f t="shared" si="23"/>
        <v>0</v>
      </c>
      <c r="G463" s="45"/>
    </row>
    <row r="464" spans="1:7" s="43" customFormat="1" ht="26.25" customHeight="1" x14ac:dyDescent="0.25">
      <c r="A464" s="140" t="s">
        <v>867</v>
      </c>
      <c r="B464" s="132" t="s">
        <v>868</v>
      </c>
      <c r="C464" s="133" t="s">
        <v>49</v>
      </c>
      <c r="D464" s="134">
        <v>1.8</v>
      </c>
      <c r="E464" s="95"/>
      <c r="F464" s="96">
        <f t="shared" si="23"/>
        <v>0</v>
      </c>
      <c r="G464" s="45"/>
    </row>
    <row r="465" spans="1:7" s="43" customFormat="1" ht="26.25" customHeight="1" x14ac:dyDescent="0.25">
      <c r="A465" s="140" t="s">
        <v>869</v>
      </c>
      <c r="B465" s="132" t="s">
        <v>870</v>
      </c>
      <c r="C465" s="133" t="s">
        <v>58</v>
      </c>
      <c r="D465" s="134">
        <v>2.16</v>
      </c>
      <c r="E465" s="95"/>
      <c r="F465" s="96">
        <f t="shared" si="23"/>
        <v>0</v>
      </c>
      <c r="G465" s="45"/>
    </row>
    <row r="466" spans="1:7" s="43" customFormat="1" ht="26.25" customHeight="1" x14ac:dyDescent="0.25">
      <c r="A466" s="140" t="s">
        <v>871</v>
      </c>
      <c r="B466" s="132" t="s">
        <v>443</v>
      </c>
      <c r="C466" s="133" t="s">
        <v>68</v>
      </c>
      <c r="D466" s="134">
        <v>18</v>
      </c>
      <c r="E466" s="95"/>
      <c r="F466" s="96">
        <f t="shared" si="23"/>
        <v>0</v>
      </c>
      <c r="G466" s="45"/>
    </row>
    <row r="467" spans="1:7" s="43" customFormat="1" ht="26.25" customHeight="1" x14ac:dyDescent="0.25">
      <c r="A467" s="140" t="s">
        <v>872</v>
      </c>
      <c r="B467" s="132" t="s">
        <v>446</v>
      </c>
      <c r="C467" s="133" t="s">
        <v>68</v>
      </c>
      <c r="D467" s="134">
        <v>18</v>
      </c>
      <c r="E467" s="95"/>
      <c r="F467" s="96">
        <f t="shared" si="23"/>
        <v>0</v>
      </c>
      <c r="G467" s="45"/>
    </row>
    <row r="468" spans="1:7" s="43" customFormat="1" ht="26.25" customHeight="1" x14ac:dyDescent="0.25">
      <c r="A468" s="140" t="s">
        <v>873</v>
      </c>
      <c r="B468" s="132" t="s">
        <v>448</v>
      </c>
      <c r="C468" s="133" t="s">
        <v>58</v>
      </c>
      <c r="D468" s="134">
        <v>2.16</v>
      </c>
      <c r="E468" s="95"/>
      <c r="F468" s="96">
        <f t="shared" si="23"/>
        <v>0</v>
      </c>
      <c r="G468" s="45"/>
    </row>
    <row r="469" spans="1:7" s="43" customFormat="1" ht="26.25" customHeight="1" x14ac:dyDescent="0.25">
      <c r="A469" s="140" t="s">
        <v>874</v>
      </c>
      <c r="B469" s="132" t="s">
        <v>453</v>
      </c>
      <c r="C469" s="133" t="s">
        <v>58</v>
      </c>
      <c r="D469" s="134">
        <v>4.32</v>
      </c>
      <c r="E469" s="95"/>
      <c r="F469" s="96">
        <f t="shared" si="23"/>
        <v>0</v>
      </c>
      <c r="G469" s="45"/>
    </row>
    <row r="470" spans="1:7" s="43" customFormat="1" ht="26.25" customHeight="1" x14ac:dyDescent="0.25">
      <c r="A470" s="140" t="s">
        <v>875</v>
      </c>
      <c r="B470" s="132" t="s">
        <v>456</v>
      </c>
      <c r="C470" s="133" t="s">
        <v>457</v>
      </c>
      <c r="D470" s="134">
        <v>171.07</v>
      </c>
      <c r="E470" s="95"/>
      <c r="F470" s="96">
        <f t="shared" si="23"/>
        <v>0</v>
      </c>
      <c r="G470" s="45"/>
    </row>
    <row r="471" spans="1:7" s="43" customFormat="1" ht="26.25" customHeight="1" x14ac:dyDescent="0.25">
      <c r="A471" s="140" t="s">
        <v>876</v>
      </c>
      <c r="B471" s="132" t="s">
        <v>967</v>
      </c>
      <c r="C471" s="133" t="s">
        <v>68</v>
      </c>
      <c r="D471" s="134">
        <v>58.120000000000005</v>
      </c>
      <c r="E471" s="95"/>
      <c r="F471" s="96">
        <f t="shared" si="23"/>
        <v>0</v>
      </c>
      <c r="G471" s="45"/>
    </row>
    <row r="472" spans="1:7" s="43" customFormat="1" ht="26.25" customHeight="1" x14ac:dyDescent="0.25">
      <c r="A472" s="140" t="s">
        <v>877</v>
      </c>
      <c r="B472" s="132" t="s">
        <v>308</v>
      </c>
      <c r="C472" s="133" t="s">
        <v>49</v>
      </c>
      <c r="D472" s="134">
        <v>8.57</v>
      </c>
      <c r="E472" s="95"/>
      <c r="F472" s="96">
        <f t="shared" si="23"/>
        <v>0</v>
      </c>
      <c r="G472" s="45"/>
    </row>
    <row r="473" spans="1:7" s="43" customFormat="1" ht="26.25" customHeight="1" x14ac:dyDescent="0.25">
      <c r="A473" s="140" t="s">
        <v>878</v>
      </c>
      <c r="B473" s="132" t="s">
        <v>970</v>
      </c>
      <c r="C473" s="133" t="s">
        <v>49</v>
      </c>
      <c r="D473" s="134">
        <v>2.92</v>
      </c>
      <c r="E473" s="95"/>
      <c r="F473" s="96">
        <f t="shared" si="23"/>
        <v>0</v>
      </c>
      <c r="G473" s="45"/>
    </row>
    <row r="474" spans="1:7" s="43" customFormat="1" ht="26.25" customHeight="1" x14ac:dyDescent="0.25">
      <c r="A474" s="140" t="s">
        <v>879</v>
      </c>
      <c r="B474" s="132" t="s">
        <v>973</v>
      </c>
      <c r="C474" s="133" t="s">
        <v>84</v>
      </c>
      <c r="D474" s="134">
        <v>40</v>
      </c>
      <c r="E474" s="95"/>
      <c r="F474" s="96">
        <f t="shared" si="23"/>
        <v>0</v>
      </c>
      <c r="G474" s="45"/>
    </row>
    <row r="475" spans="1:7" s="43" customFormat="1" ht="26.25" customHeight="1" x14ac:dyDescent="0.25">
      <c r="A475" s="140" t="s">
        <v>880</v>
      </c>
      <c r="B475" s="132" t="s">
        <v>975</v>
      </c>
      <c r="C475" s="133" t="s">
        <v>84</v>
      </c>
      <c r="D475" s="134">
        <v>40</v>
      </c>
      <c r="E475" s="95"/>
      <c r="F475" s="96">
        <f t="shared" si="23"/>
        <v>0</v>
      </c>
      <c r="G475" s="45"/>
    </row>
    <row r="476" spans="1:7" s="43" customFormat="1" ht="26.25" customHeight="1" x14ac:dyDescent="0.25">
      <c r="A476" s="140" t="s">
        <v>881</v>
      </c>
      <c r="B476" s="132" t="s">
        <v>882</v>
      </c>
      <c r="C476" s="133" t="s">
        <v>84</v>
      </c>
      <c r="D476" s="134">
        <v>5</v>
      </c>
      <c r="E476" s="95"/>
      <c r="F476" s="96">
        <f t="shared" si="23"/>
        <v>0</v>
      </c>
      <c r="G476" s="45"/>
    </row>
    <row r="477" spans="1:7" s="43" customFormat="1" ht="26.25" customHeight="1" x14ac:dyDescent="0.25">
      <c r="A477" s="140" t="s">
        <v>883</v>
      </c>
      <c r="B477" s="132" t="s">
        <v>884</v>
      </c>
      <c r="C477" s="133" t="s">
        <v>84</v>
      </c>
      <c r="D477" s="134">
        <v>5</v>
      </c>
      <c r="E477" s="95"/>
      <c r="F477" s="96">
        <f t="shared" si="23"/>
        <v>0</v>
      </c>
      <c r="G477" s="45"/>
    </row>
    <row r="478" spans="1:7" s="43" customFormat="1" ht="26.25" customHeight="1" x14ac:dyDescent="0.25">
      <c r="A478" s="140" t="s">
        <v>886</v>
      </c>
      <c r="B478" s="132" t="s">
        <v>887</v>
      </c>
      <c r="C478" s="133" t="s">
        <v>84</v>
      </c>
      <c r="D478" s="134">
        <v>1</v>
      </c>
      <c r="E478" s="95"/>
      <c r="F478" s="96">
        <f t="shared" si="23"/>
        <v>0</v>
      </c>
      <c r="G478" s="45"/>
    </row>
    <row r="479" spans="1:7" s="43" customFormat="1" ht="26.25" customHeight="1" x14ac:dyDescent="0.25">
      <c r="A479" s="140" t="s">
        <v>889</v>
      </c>
      <c r="B479" s="132" t="s">
        <v>890</v>
      </c>
      <c r="C479" s="133" t="s">
        <v>84</v>
      </c>
      <c r="D479" s="134">
        <v>1</v>
      </c>
      <c r="E479" s="95"/>
      <c r="F479" s="96">
        <f t="shared" si="23"/>
        <v>0</v>
      </c>
      <c r="G479" s="45"/>
    </row>
    <row r="480" spans="1:7" s="43" customFormat="1" ht="26.25" customHeight="1" x14ac:dyDescent="0.25">
      <c r="A480" s="140" t="s">
        <v>892</v>
      </c>
      <c r="B480" s="132" t="s">
        <v>1402</v>
      </c>
      <c r="C480" s="133" t="s">
        <v>84</v>
      </c>
      <c r="D480" s="134">
        <v>8</v>
      </c>
      <c r="E480" s="95"/>
      <c r="F480" s="96">
        <f t="shared" si="23"/>
        <v>0</v>
      </c>
      <c r="G480" s="45"/>
    </row>
    <row r="481" spans="1:7" s="43" customFormat="1" ht="26.25" customHeight="1" x14ac:dyDescent="0.25">
      <c r="A481" s="140" t="s">
        <v>893</v>
      </c>
      <c r="B481" s="132" t="s">
        <v>1256</v>
      </c>
      <c r="C481" s="133" t="s">
        <v>84</v>
      </c>
      <c r="D481" s="134">
        <v>8</v>
      </c>
      <c r="E481" s="95"/>
      <c r="F481" s="96">
        <f t="shared" si="23"/>
        <v>0</v>
      </c>
      <c r="G481" s="45"/>
    </row>
    <row r="482" spans="1:7" s="43" customFormat="1" ht="31.5" customHeight="1" x14ac:dyDescent="0.25">
      <c r="A482" s="140" t="s">
        <v>894</v>
      </c>
      <c r="B482" s="132" t="s">
        <v>895</v>
      </c>
      <c r="C482" s="133" t="s">
        <v>93</v>
      </c>
      <c r="D482" s="134">
        <v>2</v>
      </c>
      <c r="E482" s="95"/>
      <c r="F482" s="96">
        <f t="shared" si="23"/>
        <v>0</v>
      </c>
      <c r="G482" s="45"/>
    </row>
    <row r="483" spans="1:7" s="43" customFormat="1" ht="26.25" customHeight="1" x14ac:dyDescent="0.25">
      <c r="A483" s="140" t="s">
        <v>897</v>
      </c>
      <c r="B483" s="132" t="s">
        <v>898</v>
      </c>
      <c r="C483" s="133" t="s">
        <v>84</v>
      </c>
      <c r="D483" s="134">
        <v>0.8</v>
      </c>
      <c r="E483" s="95"/>
      <c r="F483" s="96">
        <f t="shared" si="23"/>
        <v>0</v>
      </c>
      <c r="G483" s="45"/>
    </row>
    <row r="484" spans="1:7" s="43" customFormat="1" ht="26.25" customHeight="1" x14ac:dyDescent="0.25">
      <c r="A484" s="140" t="s">
        <v>899</v>
      </c>
      <c r="B484" s="132" t="s">
        <v>900</v>
      </c>
      <c r="C484" s="133" t="s">
        <v>84</v>
      </c>
      <c r="D484" s="134">
        <v>24.5</v>
      </c>
      <c r="E484" s="95"/>
      <c r="F484" s="96">
        <f t="shared" si="23"/>
        <v>0</v>
      </c>
      <c r="G484" s="45"/>
    </row>
    <row r="485" spans="1:7" s="43" customFormat="1" ht="26.25" customHeight="1" x14ac:dyDescent="0.25">
      <c r="A485" s="140" t="s">
        <v>902</v>
      </c>
      <c r="B485" s="132" t="s">
        <v>985</v>
      </c>
      <c r="C485" s="133" t="s">
        <v>93</v>
      </c>
      <c r="D485" s="134">
        <v>2</v>
      </c>
      <c r="E485" s="95"/>
      <c r="F485" s="96">
        <f t="shared" si="23"/>
        <v>0</v>
      </c>
      <c r="G485" s="45"/>
    </row>
    <row r="486" spans="1:7" s="43" customFormat="1" ht="26.25" customHeight="1" x14ac:dyDescent="0.25">
      <c r="A486" s="140" t="s">
        <v>903</v>
      </c>
      <c r="B486" s="132" t="s">
        <v>988</v>
      </c>
      <c r="C486" s="133" t="s">
        <v>93</v>
      </c>
      <c r="D486" s="134">
        <v>2</v>
      </c>
      <c r="E486" s="95"/>
      <c r="F486" s="96">
        <f t="shared" si="23"/>
        <v>0</v>
      </c>
      <c r="G486" s="45"/>
    </row>
    <row r="487" spans="1:7" s="43" customFormat="1" ht="26.25" customHeight="1" x14ac:dyDescent="0.25">
      <c r="A487" s="140" t="s">
        <v>904</v>
      </c>
      <c r="B487" s="132" t="s">
        <v>1027</v>
      </c>
      <c r="C487" s="133" t="s">
        <v>93</v>
      </c>
      <c r="D487" s="134">
        <v>8</v>
      </c>
      <c r="E487" s="95"/>
      <c r="F487" s="96">
        <f t="shared" si="23"/>
        <v>0</v>
      </c>
      <c r="G487" s="45"/>
    </row>
    <row r="488" spans="1:7" s="43" customFormat="1" ht="26.25" customHeight="1" x14ac:dyDescent="0.25">
      <c r="A488" s="140" t="s">
        <v>905</v>
      </c>
      <c r="B488" s="132" t="s">
        <v>115</v>
      </c>
      <c r="C488" s="133" t="s">
        <v>116</v>
      </c>
      <c r="D488" s="134">
        <v>3055.1200000000003</v>
      </c>
      <c r="E488" s="95"/>
      <c r="F488" s="96">
        <f t="shared" si="23"/>
        <v>0</v>
      </c>
      <c r="G488" s="45"/>
    </row>
    <row r="489" spans="1:7" s="43" customFormat="1" ht="26.25" customHeight="1" x14ac:dyDescent="0.25">
      <c r="A489" s="140" t="s">
        <v>906</v>
      </c>
      <c r="B489" s="132" t="s">
        <v>353</v>
      </c>
      <c r="C489" s="133" t="s">
        <v>49</v>
      </c>
      <c r="D489" s="134">
        <v>35.04999999999999</v>
      </c>
      <c r="E489" s="95"/>
      <c r="F489" s="96">
        <f t="shared" si="23"/>
        <v>0</v>
      </c>
      <c r="G489" s="45"/>
    </row>
    <row r="490" spans="1:7" s="43" customFormat="1" ht="26.25" customHeight="1" x14ac:dyDescent="0.25">
      <c r="A490" s="140" t="s">
        <v>907</v>
      </c>
      <c r="B490" s="132" t="s">
        <v>629</v>
      </c>
      <c r="C490" s="133" t="s">
        <v>49</v>
      </c>
      <c r="D490" s="134">
        <v>37.89</v>
      </c>
      <c r="E490" s="95"/>
      <c r="F490" s="96">
        <f t="shared" si="23"/>
        <v>0</v>
      </c>
      <c r="G490" s="45"/>
    </row>
    <row r="491" spans="1:7" s="43" customFormat="1" ht="26.25" customHeight="1" x14ac:dyDescent="0.25">
      <c r="A491" s="140" t="s">
        <v>908</v>
      </c>
      <c r="B491" s="132" t="s">
        <v>119</v>
      </c>
      <c r="C491" s="133" t="s">
        <v>49</v>
      </c>
      <c r="D491" s="134">
        <v>0.3</v>
      </c>
      <c r="E491" s="95"/>
      <c r="F491" s="96">
        <f t="shared" si="23"/>
        <v>0</v>
      </c>
      <c r="G491" s="45"/>
    </row>
    <row r="492" spans="1:7" s="43" customFormat="1" ht="26.25" customHeight="1" x14ac:dyDescent="0.25">
      <c r="A492" s="140" t="s">
        <v>909</v>
      </c>
      <c r="B492" s="132" t="s">
        <v>910</v>
      </c>
      <c r="C492" s="133" t="s">
        <v>49</v>
      </c>
      <c r="D492" s="134">
        <v>2.7</v>
      </c>
      <c r="E492" s="95"/>
      <c r="F492" s="96">
        <f t="shared" si="23"/>
        <v>0</v>
      </c>
      <c r="G492" s="45"/>
    </row>
    <row r="493" spans="1:7" s="43" customFormat="1" ht="26.25" customHeight="1" x14ac:dyDescent="0.25">
      <c r="A493" s="140" t="s">
        <v>911</v>
      </c>
      <c r="B493" s="132" t="s">
        <v>912</v>
      </c>
      <c r="C493" s="133" t="s">
        <v>49</v>
      </c>
      <c r="D493" s="134">
        <v>3.6</v>
      </c>
      <c r="E493" s="95"/>
      <c r="F493" s="96">
        <f t="shared" si="23"/>
        <v>0</v>
      </c>
      <c r="G493" s="45"/>
    </row>
    <row r="494" spans="1:7" s="43" customFormat="1" ht="26.25" customHeight="1" x14ac:dyDescent="0.25">
      <c r="A494" s="140" t="s">
        <v>913</v>
      </c>
      <c r="B494" s="132" t="s">
        <v>1030</v>
      </c>
      <c r="C494" s="133" t="s">
        <v>49</v>
      </c>
      <c r="D494" s="134">
        <v>1</v>
      </c>
      <c r="E494" s="95"/>
      <c r="F494" s="96">
        <f t="shared" si="23"/>
        <v>0</v>
      </c>
      <c r="G494" s="45"/>
    </row>
    <row r="495" spans="1:7" s="43" customFormat="1" ht="26.25" customHeight="1" x14ac:dyDescent="0.25">
      <c r="A495" s="140" t="s">
        <v>914</v>
      </c>
      <c r="B495" s="132" t="s">
        <v>1032</v>
      </c>
      <c r="C495" s="133" t="s">
        <v>49</v>
      </c>
      <c r="D495" s="134">
        <v>18</v>
      </c>
      <c r="E495" s="95"/>
      <c r="F495" s="96">
        <f t="shared" si="23"/>
        <v>0</v>
      </c>
      <c r="G495" s="45"/>
    </row>
    <row r="496" spans="1:7" s="43" customFormat="1" ht="26.25" customHeight="1" x14ac:dyDescent="0.25">
      <c r="A496" s="140" t="s">
        <v>915</v>
      </c>
      <c r="B496" s="132" t="s">
        <v>1034</v>
      </c>
      <c r="C496" s="133" t="s">
        <v>49</v>
      </c>
      <c r="D496" s="134">
        <v>5.97</v>
      </c>
      <c r="E496" s="95"/>
      <c r="F496" s="96">
        <f t="shared" si="23"/>
        <v>0</v>
      </c>
      <c r="G496" s="45"/>
    </row>
    <row r="497" spans="1:7" s="43" customFormat="1" ht="26.25" customHeight="1" x14ac:dyDescent="0.25">
      <c r="A497" s="140" t="s">
        <v>916</v>
      </c>
      <c r="B497" s="132" t="s">
        <v>86</v>
      </c>
      <c r="C497" s="133" t="s">
        <v>49</v>
      </c>
      <c r="D497" s="134">
        <v>32.46</v>
      </c>
      <c r="E497" s="95"/>
      <c r="F497" s="96">
        <f t="shared" si="23"/>
        <v>0</v>
      </c>
      <c r="G497" s="45"/>
    </row>
    <row r="498" spans="1:7" s="43" customFormat="1" ht="26.25" customHeight="1" x14ac:dyDescent="0.25">
      <c r="A498" s="140" t="s">
        <v>917</v>
      </c>
      <c r="B498" s="132" t="s">
        <v>57</v>
      </c>
      <c r="C498" s="133" t="s">
        <v>58</v>
      </c>
      <c r="D498" s="134">
        <v>55.18</v>
      </c>
      <c r="E498" s="95"/>
      <c r="F498" s="96">
        <f t="shared" si="23"/>
        <v>0</v>
      </c>
      <c r="G498" s="45"/>
    </row>
    <row r="499" spans="1:7" s="44" customFormat="1" ht="26.25" customHeight="1" x14ac:dyDescent="0.25">
      <c r="A499" s="137" t="s">
        <v>918</v>
      </c>
      <c r="B499" s="138" t="s">
        <v>919</v>
      </c>
      <c r="C499" s="139"/>
      <c r="D499" s="105"/>
      <c r="E499" s="99"/>
      <c r="F499" s="100">
        <f>F500</f>
        <v>0</v>
      </c>
      <c r="G499" s="43"/>
    </row>
    <row r="500" spans="1:7" s="44" customFormat="1" ht="42.75" customHeight="1" x14ac:dyDescent="0.25">
      <c r="A500" s="101" t="s">
        <v>920</v>
      </c>
      <c r="B500" s="132" t="s">
        <v>605</v>
      </c>
      <c r="C500" s="133" t="s">
        <v>68</v>
      </c>
      <c r="D500" s="134">
        <v>432.06</v>
      </c>
      <c r="E500" s="95"/>
      <c r="F500" s="96">
        <f>ROUND(D500*E500,2)</f>
        <v>0</v>
      </c>
      <c r="G500" s="45"/>
    </row>
    <row r="501" spans="1:7" s="54" customFormat="1" ht="24.95" customHeight="1" x14ac:dyDescent="0.25">
      <c r="A501" s="91"/>
      <c r="B501" s="129" t="s">
        <v>1246</v>
      </c>
      <c r="C501" s="92"/>
      <c r="D501" s="130"/>
      <c r="E501" s="97"/>
      <c r="F501" s="108">
        <f>F502+F520+F526+F557+F583+F602</f>
        <v>0</v>
      </c>
    </row>
    <row r="502" spans="1:7" ht="27" customHeight="1" x14ac:dyDescent="0.25">
      <c r="A502" s="137" t="s">
        <v>12</v>
      </c>
      <c r="B502" s="138" t="s">
        <v>79</v>
      </c>
      <c r="C502" s="139"/>
      <c r="D502" s="105"/>
      <c r="E502" s="99"/>
      <c r="F502" s="100">
        <f>F503+F508+F515</f>
        <v>0</v>
      </c>
      <c r="G502" s="39"/>
    </row>
    <row r="503" spans="1:7" s="49" customFormat="1" ht="27" customHeight="1" x14ac:dyDescent="0.25">
      <c r="A503" s="109" t="s">
        <v>14</v>
      </c>
      <c r="B503" s="110" t="s">
        <v>423</v>
      </c>
      <c r="C503" s="111"/>
      <c r="D503" s="112"/>
      <c r="E503" s="95"/>
      <c r="F503" s="158">
        <f>SUM(F504:F507)</f>
        <v>0</v>
      </c>
      <c r="G503" s="38"/>
    </row>
    <row r="504" spans="1:7" s="39" customFormat="1" ht="27" customHeight="1" x14ac:dyDescent="0.25">
      <c r="A504" s="101" t="s">
        <v>424</v>
      </c>
      <c r="B504" s="132" t="s">
        <v>67</v>
      </c>
      <c r="C504" s="133" t="s">
        <v>68</v>
      </c>
      <c r="D504" s="134">
        <v>2788.22</v>
      </c>
      <c r="E504" s="95"/>
      <c r="F504" s="96">
        <f>ROUND(D504*E504,2)</f>
        <v>0</v>
      </c>
      <c r="G504" s="38"/>
    </row>
    <row r="505" spans="1:7" s="39" customFormat="1" ht="27" customHeight="1" x14ac:dyDescent="0.25">
      <c r="A505" s="101" t="s">
        <v>425</v>
      </c>
      <c r="B505" s="132" t="s">
        <v>71</v>
      </c>
      <c r="C505" s="133" t="s">
        <v>49</v>
      </c>
      <c r="D505" s="134">
        <v>1087.4100000000001</v>
      </c>
      <c r="E505" s="95"/>
      <c r="F505" s="96">
        <f>ROUND(D505*E505,2)</f>
        <v>0</v>
      </c>
      <c r="G505" s="38"/>
    </row>
    <row r="506" spans="1:7" s="39" customFormat="1" ht="27" customHeight="1" x14ac:dyDescent="0.25">
      <c r="A506" s="101" t="s">
        <v>426</v>
      </c>
      <c r="B506" s="132" t="s">
        <v>54</v>
      </c>
      <c r="C506" s="133" t="s">
        <v>55</v>
      </c>
      <c r="D506" s="98">
        <v>43496.4</v>
      </c>
      <c r="E506" s="95"/>
      <c r="F506" s="96">
        <f>ROUND(D506*E506,2)</f>
        <v>0</v>
      </c>
      <c r="G506" s="38"/>
    </row>
    <row r="507" spans="1:7" s="39" customFormat="1" ht="27" customHeight="1" x14ac:dyDescent="0.25">
      <c r="A507" s="101" t="s">
        <v>427</v>
      </c>
      <c r="B507" s="132" t="s">
        <v>57</v>
      </c>
      <c r="C507" s="133" t="s">
        <v>58</v>
      </c>
      <c r="D507" s="134">
        <v>1848.6</v>
      </c>
      <c r="E507" s="95"/>
      <c r="F507" s="96">
        <f>ROUND(D507*E507,2)</f>
        <v>0</v>
      </c>
      <c r="G507" s="38"/>
    </row>
    <row r="508" spans="1:7" s="49" customFormat="1" ht="27" customHeight="1" x14ac:dyDescent="0.25">
      <c r="A508" s="109" t="s">
        <v>19</v>
      </c>
      <c r="B508" s="110" t="s">
        <v>921</v>
      </c>
      <c r="C508" s="111"/>
      <c r="D508" s="111"/>
      <c r="E508" s="95"/>
      <c r="F508" s="158">
        <f>SUM(F509:F514)</f>
        <v>0</v>
      </c>
    </row>
    <row r="509" spans="1:7" s="39" customFormat="1" ht="27" customHeight="1" x14ac:dyDescent="0.25">
      <c r="A509" s="101" t="s">
        <v>428</v>
      </c>
      <c r="B509" s="132" t="s">
        <v>844</v>
      </c>
      <c r="C509" s="133" t="s">
        <v>49</v>
      </c>
      <c r="D509" s="134">
        <v>139.27000000000001</v>
      </c>
      <c r="E509" s="95"/>
      <c r="F509" s="96">
        <f t="shared" ref="F509:F514" si="24">ROUND(D509*E509,2)</f>
        <v>0</v>
      </c>
      <c r="G509" s="38"/>
    </row>
    <row r="510" spans="1:7" s="39" customFormat="1" ht="27" customHeight="1" x14ac:dyDescent="0.25">
      <c r="A510" s="101" t="s">
        <v>429</v>
      </c>
      <c r="B510" s="132" t="s">
        <v>81</v>
      </c>
      <c r="C510" s="133" t="s">
        <v>49</v>
      </c>
      <c r="D510" s="134">
        <v>113.06</v>
      </c>
      <c r="E510" s="95"/>
      <c r="F510" s="96">
        <f t="shared" si="24"/>
        <v>0</v>
      </c>
      <c r="G510" s="38"/>
    </row>
    <row r="511" spans="1:7" s="39" customFormat="1" ht="27" customHeight="1" x14ac:dyDescent="0.25">
      <c r="A511" s="101" t="s">
        <v>431</v>
      </c>
      <c r="B511" s="132" t="s">
        <v>849</v>
      </c>
      <c r="C511" s="133" t="s">
        <v>68</v>
      </c>
      <c r="D511" s="134">
        <v>192.77</v>
      </c>
      <c r="E511" s="95"/>
      <c r="F511" s="96">
        <f t="shared" si="24"/>
        <v>0</v>
      </c>
      <c r="G511" s="38"/>
    </row>
    <row r="512" spans="1:7" s="39" customFormat="1" ht="27" customHeight="1" x14ac:dyDescent="0.25">
      <c r="A512" s="101" t="s">
        <v>432</v>
      </c>
      <c r="B512" s="132" t="s">
        <v>86</v>
      </c>
      <c r="C512" s="133" t="s">
        <v>49</v>
      </c>
      <c r="D512" s="98">
        <v>261.97000000000003</v>
      </c>
      <c r="E512" s="95"/>
      <c r="F512" s="96">
        <f t="shared" si="24"/>
        <v>0</v>
      </c>
      <c r="G512" s="38"/>
    </row>
    <row r="513" spans="1:7" s="39" customFormat="1" ht="27" customHeight="1" x14ac:dyDescent="0.25">
      <c r="A513" s="101" t="s">
        <v>433</v>
      </c>
      <c r="B513" s="132" t="s">
        <v>54</v>
      </c>
      <c r="C513" s="133" t="s">
        <v>55</v>
      </c>
      <c r="D513" s="98">
        <v>10478.800000000001</v>
      </c>
      <c r="E513" s="95"/>
      <c r="F513" s="96">
        <f t="shared" si="24"/>
        <v>0</v>
      </c>
      <c r="G513" s="38"/>
    </row>
    <row r="514" spans="1:7" s="39" customFormat="1" ht="27" customHeight="1" x14ac:dyDescent="0.25">
      <c r="A514" s="101" t="s">
        <v>922</v>
      </c>
      <c r="B514" s="132" t="s">
        <v>57</v>
      </c>
      <c r="C514" s="133" t="s">
        <v>58</v>
      </c>
      <c r="D514" s="134">
        <v>445.35</v>
      </c>
      <c r="E514" s="95"/>
      <c r="F514" s="96">
        <f t="shared" si="24"/>
        <v>0</v>
      </c>
      <c r="G514" s="38"/>
    </row>
    <row r="515" spans="1:7" s="49" customFormat="1" ht="27" customHeight="1" x14ac:dyDescent="0.25">
      <c r="A515" s="109" t="s">
        <v>26</v>
      </c>
      <c r="B515" s="159" t="s">
        <v>303</v>
      </c>
      <c r="C515" s="111"/>
      <c r="D515" s="111"/>
      <c r="E515" s="95"/>
      <c r="F515" s="158">
        <f>SUM(F516:F519)</f>
        <v>0</v>
      </c>
    </row>
    <row r="516" spans="1:7" s="39" customFormat="1" ht="27" customHeight="1" x14ac:dyDescent="0.25">
      <c r="A516" s="101" t="s">
        <v>435</v>
      </c>
      <c r="B516" s="132" t="s">
        <v>923</v>
      </c>
      <c r="C516" s="133" t="s">
        <v>68</v>
      </c>
      <c r="D516" s="134">
        <v>61.96</v>
      </c>
      <c r="E516" s="95"/>
      <c r="F516" s="96">
        <f>ROUND(D516*E516,2)</f>
        <v>0</v>
      </c>
      <c r="G516" s="38"/>
    </row>
    <row r="517" spans="1:7" s="39" customFormat="1" ht="27" customHeight="1" x14ac:dyDescent="0.25">
      <c r="A517" s="101" t="s">
        <v>459</v>
      </c>
      <c r="B517" s="132" t="s">
        <v>86</v>
      </c>
      <c r="C517" s="133" t="s">
        <v>49</v>
      </c>
      <c r="D517" s="134">
        <v>16.11</v>
      </c>
      <c r="E517" s="95"/>
      <c r="F517" s="96">
        <f>ROUND(D517*E517,2)</f>
        <v>0</v>
      </c>
      <c r="G517" s="38"/>
    </row>
    <row r="518" spans="1:7" s="39" customFormat="1" ht="27" customHeight="1" x14ac:dyDescent="0.25">
      <c r="A518" s="101" t="s">
        <v>925</v>
      </c>
      <c r="B518" s="132" t="s">
        <v>54</v>
      </c>
      <c r="C518" s="133" t="s">
        <v>55</v>
      </c>
      <c r="D518" s="134">
        <v>644.4</v>
      </c>
      <c r="E518" s="95"/>
      <c r="F518" s="96">
        <f>ROUND(D518*E518,2)</f>
        <v>0</v>
      </c>
      <c r="G518" s="38"/>
    </row>
    <row r="519" spans="1:7" s="39" customFormat="1" ht="27" customHeight="1" x14ac:dyDescent="0.25">
      <c r="A519" s="101" t="s">
        <v>926</v>
      </c>
      <c r="B519" s="132" t="s">
        <v>57</v>
      </c>
      <c r="C519" s="133" t="s">
        <v>58</v>
      </c>
      <c r="D519" s="134">
        <v>27.39</v>
      </c>
      <c r="E519" s="95"/>
      <c r="F519" s="96">
        <f>ROUND(D519*E519,2)</f>
        <v>0</v>
      </c>
      <c r="G519" s="38"/>
    </row>
    <row r="520" spans="1:7" ht="27" customHeight="1" x14ac:dyDescent="0.25">
      <c r="A520" s="137" t="s">
        <v>60</v>
      </c>
      <c r="B520" s="138" t="s">
        <v>47</v>
      </c>
      <c r="C520" s="139"/>
      <c r="D520" s="105"/>
      <c r="E520" s="99"/>
      <c r="F520" s="156">
        <f>SUM(F521:F525)</f>
        <v>0</v>
      </c>
    </row>
    <row r="521" spans="1:7" s="39" customFormat="1" ht="37.5" customHeight="1" x14ac:dyDescent="0.25">
      <c r="A521" s="101" t="s">
        <v>62</v>
      </c>
      <c r="B521" s="132" t="s">
        <v>48</v>
      </c>
      <c r="C521" s="133" t="s">
        <v>49</v>
      </c>
      <c r="D521" s="134">
        <v>84.72</v>
      </c>
      <c r="E521" s="95"/>
      <c r="F521" s="96">
        <f>ROUND(D521*E521,2)</f>
        <v>0</v>
      </c>
      <c r="G521" s="38"/>
    </row>
    <row r="522" spans="1:7" s="39" customFormat="1" ht="42" customHeight="1" x14ac:dyDescent="0.25">
      <c r="A522" s="101" t="s">
        <v>338</v>
      </c>
      <c r="B522" s="132" t="s">
        <v>51</v>
      </c>
      <c r="C522" s="133" t="s">
        <v>49</v>
      </c>
      <c r="D522" s="134">
        <v>334.4</v>
      </c>
      <c r="E522" s="95"/>
      <c r="F522" s="96">
        <f>ROUND(D522*E522,2)</f>
        <v>0</v>
      </c>
      <c r="G522" s="38"/>
    </row>
    <row r="523" spans="1:7" s="39" customFormat="1" ht="27" customHeight="1" x14ac:dyDescent="0.25">
      <c r="A523" s="101" t="s">
        <v>927</v>
      </c>
      <c r="B523" s="132" t="s">
        <v>52</v>
      </c>
      <c r="C523" s="133" t="s">
        <v>49</v>
      </c>
      <c r="D523" s="134">
        <v>444.54</v>
      </c>
      <c r="E523" s="95"/>
      <c r="F523" s="96">
        <f>ROUND(D523*E523,2)</f>
        <v>0</v>
      </c>
      <c r="G523" s="38"/>
    </row>
    <row r="524" spans="1:7" s="39" customFormat="1" ht="27" customHeight="1" x14ac:dyDescent="0.25">
      <c r="A524" s="101" t="s">
        <v>928</v>
      </c>
      <c r="B524" s="132" t="s">
        <v>54</v>
      </c>
      <c r="C524" s="133" t="s">
        <v>55</v>
      </c>
      <c r="D524" s="134">
        <v>17781.600000000002</v>
      </c>
      <c r="E524" s="95"/>
      <c r="F524" s="96">
        <f>ROUND(D524*E524,2)</f>
        <v>0</v>
      </c>
      <c r="G524" s="38"/>
    </row>
    <row r="525" spans="1:7" s="39" customFormat="1" ht="27" customHeight="1" x14ac:dyDescent="0.25">
      <c r="A525" s="101" t="s">
        <v>929</v>
      </c>
      <c r="B525" s="132" t="s">
        <v>57</v>
      </c>
      <c r="C525" s="133" t="s">
        <v>58</v>
      </c>
      <c r="D525" s="134">
        <v>755.72</v>
      </c>
      <c r="E525" s="95"/>
      <c r="F525" s="96">
        <f>ROUND(D525*E525,2)</f>
        <v>0</v>
      </c>
      <c r="G525" s="38"/>
    </row>
    <row r="526" spans="1:7" ht="27" customHeight="1" x14ac:dyDescent="0.25">
      <c r="A526" s="137" t="s">
        <v>687</v>
      </c>
      <c r="B526" s="138" t="s">
        <v>434</v>
      </c>
      <c r="C526" s="139"/>
      <c r="D526" s="105"/>
      <c r="E526" s="99"/>
      <c r="F526" s="100">
        <f>F527+F539+F542+F551+F555</f>
        <v>0</v>
      </c>
    </row>
    <row r="527" spans="1:7" ht="27" customHeight="1" x14ac:dyDescent="0.25">
      <c r="A527" s="109" t="s">
        <v>689</v>
      </c>
      <c r="B527" s="159" t="s">
        <v>436</v>
      </c>
      <c r="C527" s="98"/>
      <c r="D527" s="98"/>
      <c r="E527" s="95"/>
      <c r="F527" s="158">
        <f>SUM(F528:F538)</f>
        <v>0</v>
      </c>
    </row>
    <row r="528" spans="1:7" s="39" customFormat="1" ht="45" customHeight="1" x14ac:dyDescent="0.25">
      <c r="A528" s="140" t="s">
        <v>690</v>
      </c>
      <c r="B528" s="132" t="s">
        <v>51</v>
      </c>
      <c r="C528" s="133" t="s">
        <v>49</v>
      </c>
      <c r="D528" s="134">
        <v>65.48</v>
      </c>
      <c r="E528" s="95"/>
      <c r="F528" s="96">
        <f t="shared" ref="F528:F538" si="25">ROUND(D528*E528,2)</f>
        <v>0</v>
      </c>
      <c r="G528" s="38"/>
    </row>
    <row r="529" spans="1:7" s="39" customFormat="1" ht="27" customHeight="1" x14ac:dyDescent="0.25">
      <c r="A529" s="140" t="s">
        <v>691</v>
      </c>
      <c r="B529" s="132" t="s">
        <v>71</v>
      </c>
      <c r="C529" s="133" t="s">
        <v>49</v>
      </c>
      <c r="D529" s="134">
        <v>192.59</v>
      </c>
      <c r="E529" s="95"/>
      <c r="F529" s="96">
        <f t="shared" si="25"/>
        <v>0</v>
      </c>
      <c r="G529" s="38"/>
    </row>
    <row r="530" spans="1:7" s="39" customFormat="1" ht="27" customHeight="1" x14ac:dyDescent="0.25">
      <c r="A530" s="140" t="s">
        <v>692</v>
      </c>
      <c r="B530" s="132" t="s">
        <v>54</v>
      </c>
      <c r="C530" s="133" t="s">
        <v>55</v>
      </c>
      <c r="D530" s="134">
        <v>7703.6</v>
      </c>
      <c r="E530" s="95"/>
      <c r="F530" s="96">
        <f t="shared" si="25"/>
        <v>0</v>
      </c>
      <c r="G530" s="38"/>
    </row>
    <row r="531" spans="1:7" s="39" customFormat="1" ht="27" customHeight="1" x14ac:dyDescent="0.25">
      <c r="A531" s="140" t="s">
        <v>693</v>
      </c>
      <c r="B531" s="132" t="s">
        <v>57</v>
      </c>
      <c r="C531" s="133" t="s">
        <v>58</v>
      </c>
      <c r="D531" s="134">
        <v>216.09</v>
      </c>
      <c r="E531" s="95"/>
      <c r="F531" s="96">
        <f t="shared" si="25"/>
        <v>0</v>
      </c>
      <c r="G531" s="38"/>
    </row>
    <row r="532" spans="1:7" s="39" customFormat="1" ht="27" customHeight="1" x14ac:dyDescent="0.25">
      <c r="A532" s="140" t="s">
        <v>694</v>
      </c>
      <c r="B532" s="132" t="s">
        <v>930</v>
      </c>
      <c r="C532" s="133" t="s">
        <v>49</v>
      </c>
      <c r="D532" s="134">
        <v>97.78</v>
      </c>
      <c r="E532" s="95"/>
      <c r="F532" s="96">
        <f t="shared" si="25"/>
        <v>0</v>
      </c>
      <c r="G532" s="38"/>
    </row>
    <row r="533" spans="1:7" s="39" customFormat="1" ht="27" customHeight="1" x14ac:dyDescent="0.25">
      <c r="A533" s="140" t="s">
        <v>932</v>
      </c>
      <c r="B533" s="132" t="s">
        <v>443</v>
      </c>
      <c r="C533" s="133" t="s">
        <v>68</v>
      </c>
      <c r="D533" s="134">
        <v>296.31</v>
      </c>
      <c r="E533" s="95"/>
      <c r="F533" s="96">
        <f t="shared" si="25"/>
        <v>0</v>
      </c>
      <c r="G533" s="38"/>
    </row>
    <row r="534" spans="1:7" s="39" customFormat="1" ht="27" customHeight="1" x14ac:dyDescent="0.25">
      <c r="A534" s="140" t="s">
        <v>933</v>
      </c>
      <c r="B534" s="132" t="s">
        <v>446</v>
      </c>
      <c r="C534" s="133" t="s">
        <v>68</v>
      </c>
      <c r="D534" s="134">
        <v>296.31</v>
      </c>
      <c r="E534" s="95"/>
      <c r="F534" s="96">
        <f t="shared" si="25"/>
        <v>0</v>
      </c>
      <c r="G534" s="38"/>
    </row>
    <row r="535" spans="1:7" s="39" customFormat="1" ht="27" customHeight="1" x14ac:dyDescent="0.25">
      <c r="A535" s="140" t="s">
        <v>934</v>
      </c>
      <c r="B535" s="132" t="s">
        <v>448</v>
      </c>
      <c r="C535" s="133" t="s">
        <v>58</v>
      </c>
      <c r="D535" s="134">
        <v>28.45</v>
      </c>
      <c r="E535" s="95"/>
      <c r="F535" s="96">
        <f t="shared" si="25"/>
        <v>0</v>
      </c>
      <c r="G535" s="38"/>
    </row>
    <row r="536" spans="1:7" s="39" customFormat="1" ht="27" customHeight="1" x14ac:dyDescent="0.25">
      <c r="A536" s="140" t="s">
        <v>935</v>
      </c>
      <c r="B536" s="132" t="s">
        <v>450</v>
      </c>
      <c r="C536" s="133" t="s">
        <v>49</v>
      </c>
      <c r="D536" s="134">
        <v>35.56</v>
      </c>
      <c r="E536" s="95"/>
      <c r="F536" s="96">
        <f t="shared" si="25"/>
        <v>0</v>
      </c>
      <c r="G536" s="38"/>
    </row>
    <row r="537" spans="1:7" s="39" customFormat="1" ht="27" customHeight="1" x14ac:dyDescent="0.25">
      <c r="A537" s="140" t="s">
        <v>936</v>
      </c>
      <c r="B537" s="132" t="s">
        <v>453</v>
      </c>
      <c r="C537" s="133" t="s">
        <v>58</v>
      </c>
      <c r="D537" s="134">
        <v>28.45</v>
      </c>
      <c r="E537" s="95"/>
      <c r="F537" s="96">
        <f t="shared" si="25"/>
        <v>0</v>
      </c>
      <c r="G537" s="38"/>
    </row>
    <row r="538" spans="1:7" s="39" customFormat="1" ht="27" customHeight="1" x14ac:dyDescent="0.25">
      <c r="A538" s="140" t="s">
        <v>937</v>
      </c>
      <c r="B538" s="132" t="s">
        <v>938</v>
      </c>
      <c r="C538" s="133" t="s">
        <v>457</v>
      </c>
      <c r="D538" s="134">
        <v>1138</v>
      </c>
      <c r="E538" s="95"/>
      <c r="F538" s="96">
        <f t="shared" si="25"/>
        <v>0</v>
      </c>
      <c r="G538" s="38"/>
    </row>
    <row r="539" spans="1:7" ht="27" customHeight="1" x14ac:dyDescent="0.25">
      <c r="A539" s="160" t="s">
        <v>695</v>
      </c>
      <c r="B539" s="159" t="s">
        <v>939</v>
      </c>
      <c r="C539" s="133"/>
      <c r="D539" s="141"/>
      <c r="E539" s="95"/>
      <c r="F539" s="158">
        <f>SUM(F540:F541)</f>
        <v>0</v>
      </c>
    </row>
    <row r="540" spans="1:7" s="39" customFormat="1" ht="27" customHeight="1" x14ac:dyDescent="0.25">
      <c r="A540" s="140" t="s">
        <v>696</v>
      </c>
      <c r="B540" s="132" t="s">
        <v>940</v>
      </c>
      <c r="C540" s="133" t="s">
        <v>49</v>
      </c>
      <c r="D540" s="134">
        <v>176.07</v>
      </c>
      <c r="E540" s="95"/>
      <c r="F540" s="96">
        <f>ROUND(D540*E540,2)</f>
        <v>0</v>
      </c>
      <c r="G540" s="38"/>
    </row>
    <row r="541" spans="1:7" s="39" customFormat="1" ht="27" customHeight="1" x14ac:dyDescent="0.25">
      <c r="A541" s="140" t="s">
        <v>697</v>
      </c>
      <c r="B541" s="132" t="s">
        <v>450</v>
      </c>
      <c r="C541" s="133" t="s">
        <v>49</v>
      </c>
      <c r="D541" s="134">
        <v>176.07</v>
      </c>
      <c r="E541" s="95"/>
      <c r="F541" s="96">
        <f>ROUND(D541*E541,2)</f>
        <v>0</v>
      </c>
      <c r="G541" s="38"/>
    </row>
    <row r="542" spans="1:7" ht="27" customHeight="1" x14ac:dyDescent="0.25">
      <c r="A542" s="160" t="s">
        <v>698</v>
      </c>
      <c r="B542" s="159" t="s">
        <v>942</v>
      </c>
      <c r="C542" s="133"/>
      <c r="D542" s="141"/>
      <c r="E542" s="95"/>
      <c r="F542" s="158">
        <f>SUM(F543:F550)</f>
        <v>0</v>
      </c>
    </row>
    <row r="543" spans="1:7" s="39" customFormat="1" ht="27" customHeight="1" x14ac:dyDescent="0.25">
      <c r="A543" s="140" t="s">
        <v>700</v>
      </c>
      <c r="B543" s="132" t="s">
        <v>943</v>
      </c>
      <c r="C543" s="133" t="s">
        <v>84</v>
      </c>
      <c r="D543" s="134">
        <v>162</v>
      </c>
      <c r="E543" s="95"/>
      <c r="F543" s="96">
        <f t="shared" ref="F543:F550" si="26">ROUND(D543*E543,2)</f>
        <v>0</v>
      </c>
      <c r="G543" s="38"/>
    </row>
    <row r="544" spans="1:7" s="39" customFormat="1" ht="27" customHeight="1" x14ac:dyDescent="0.25">
      <c r="A544" s="140" t="s">
        <v>716</v>
      </c>
      <c r="B544" s="132" t="s">
        <v>71</v>
      </c>
      <c r="C544" s="133" t="s">
        <v>49</v>
      </c>
      <c r="D544" s="134">
        <v>357.09</v>
      </c>
      <c r="E544" s="95"/>
      <c r="F544" s="96">
        <f t="shared" si="26"/>
        <v>0</v>
      </c>
      <c r="G544" s="38"/>
    </row>
    <row r="545" spans="1:7" s="39" customFormat="1" ht="27" customHeight="1" x14ac:dyDescent="0.25">
      <c r="A545" s="140" t="s">
        <v>945</v>
      </c>
      <c r="B545" s="132" t="s">
        <v>54</v>
      </c>
      <c r="C545" s="133" t="s">
        <v>55</v>
      </c>
      <c r="D545" s="134">
        <v>14283.599999999999</v>
      </c>
      <c r="E545" s="95"/>
      <c r="F545" s="96">
        <f t="shared" si="26"/>
        <v>0</v>
      </c>
      <c r="G545" s="38"/>
    </row>
    <row r="546" spans="1:7" s="39" customFormat="1" ht="27" customHeight="1" x14ac:dyDescent="0.25">
      <c r="A546" s="140" t="s">
        <v>946</v>
      </c>
      <c r="B546" s="132" t="s">
        <v>57</v>
      </c>
      <c r="C546" s="133" t="s">
        <v>58</v>
      </c>
      <c r="D546" s="134">
        <v>607.04999999999995</v>
      </c>
      <c r="E546" s="95"/>
      <c r="F546" s="96">
        <f t="shared" si="26"/>
        <v>0</v>
      </c>
      <c r="G546" s="38"/>
    </row>
    <row r="547" spans="1:7" s="39" customFormat="1" ht="27" customHeight="1" x14ac:dyDescent="0.25">
      <c r="A547" s="140" t="s">
        <v>947</v>
      </c>
      <c r="B547" s="132" t="s">
        <v>948</v>
      </c>
      <c r="C547" s="133" t="s">
        <v>68</v>
      </c>
      <c r="D547" s="134">
        <v>415.78999999999996</v>
      </c>
      <c r="E547" s="95"/>
      <c r="F547" s="96">
        <f t="shared" si="26"/>
        <v>0</v>
      </c>
      <c r="G547" s="38"/>
    </row>
    <row r="548" spans="1:7" s="39" customFormat="1" ht="27" customHeight="1" x14ac:dyDescent="0.25">
      <c r="A548" s="140" t="s">
        <v>950</v>
      </c>
      <c r="B548" s="132" t="s">
        <v>940</v>
      </c>
      <c r="C548" s="133" t="s">
        <v>49</v>
      </c>
      <c r="D548" s="134">
        <v>19.96</v>
      </c>
      <c r="E548" s="95"/>
      <c r="F548" s="96">
        <f t="shared" si="26"/>
        <v>0</v>
      </c>
      <c r="G548" s="38"/>
    </row>
    <row r="549" spans="1:7" s="39" customFormat="1" ht="27" customHeight="1" x14ac:dyDescent="0.25">
      <c r="A549" s="140" t="s">
        <v>951</v>
      </c>
      <c r="B549" s="132" t="s">
        <v>952</v>
      </c>
      <c r="C549" s="133" t="s">
        <v>68</v>
      </c>
      <c r="D549" s="134">
        <v>128.88</v>
      </c>
      <c r="E549" s="95"/>
      <c r="F549" s="96">
        <f t="shared" si="26"/>
        <v>0</v>
      </c>
      <c r="G549" s="38"/>
    </row>
    <row r="550" spans="1:7" s="39" customFormat="1" ht="27" customHeight="1" x14ac:dyDescent="0.25">
      <c r="A550" s="140" t="s">
        <v>954</v>
      </c>
      <c r="B550" s="132" t="s">
        <v>955</v>
      </c>
      <c r="C550" s="133" t="s">
        <v>116</v>
      </c>
      <c r="D550" s="134">
        <v>1397.2</v>
      </c>
      <c r="E550" s="95"/>
      <c r="F550" s="96">
        <f t="shared" si="26"/>
        <v>0</v>
      </c>
      <c r="G550" s="38"/>
    </row>
    <row r="551" spans="1:7" ht="27" customHeight="1" x14ac:dyDescent="0.25">
      <c r="A551" s="160" t="s">
        <v>733</v>
      </c>
      <c r="B551" s="159" t="s">
        <v>351</v>
      </c>
      <c r="C551" s="133"/>
      <c r="D551" s="141"/>
      <c r="E551" s="95"/>
      <c r="F551" s="158">
        <f>SUM(F552:F554)</f>
        <v>0</v>
      </c>
    </row>
    <row r="552" spans="1:7" s="39" customFormat="1" ht="27" customHeight="1" x14ac:dyDescent="0.25">
      <c r="A552" s="140" t="s">
        <v>734</v>
      </c>
      <c r="B552" s="132" t="s">
        <v>353</v>
      </c>
      <c r="C552" s="133" t="s">
        <v>49</v>
      </c>
      <c r="D552" s="134">
        <v>6.25</v>
      </c>
      <c r="E552" s="95"/>
      <c r="F552" s="96">
        <f>ROUND(D552*E552,2)</f>
        <v>0</v>
      </c>
      <c r="G552" s="38"/>
    </row>
    <row r="553" spans="1:7" s="39" customFormat="1" ht="27" customHeight="1" x14ac:dyDescent="0.25">
      <c r="A553" s="140" t="s">
        <v>956</v>
      </c>
      <c r="B553" s="132" t="s">
        <v>462</v>
      </c>
      <c r="C553" s="133" t="s">
        <v>84</v>
      </c>
      <c r="D553" s="134">
        <v>118.99</v>
      </c>
      <c r="E553" s="95"/>
      <c r="F553" s="96">
        <f>ROUND(D553*E553,2)</f>
        <v>0</v>
      </c>
      <c r="G553" s="38"/>
    </row>
    <row r="554" spans="1:7" s="39" customFormat="1" ht="43.5" customHeight="1" x14ac:dyDescent="0.25">
      <c r="A554" s="140" t="s">
        <v>957</v>
      </c>
      <c r="B554" s="132" t="s">
        <v>358</v>
      </c>
      <c r="C554" s="133" t="s">
        <v>84</v>
      </c>
      <c r="D554" s="134">
        <v>118.99</v>
      </c>
      <c r="E554" s="95"/>
      <c r="F554" s="96">
        <f>ROUND(D554*E554,2)</f>
        <v>0</v>
      </c>
      <c r="G554" s="38"/>
    </row>
    <row r="555" spans="1:7" s="39" customFormat="1" ht="27" customHeight="1" x14ac:dyDescent="0.25">
      <c r="A555" s="160" t="s">
        <v>740</v>
      </c>
      <c r="B555" s="159" t="s">
        <v>958</v>
      </c>
      <c r="C555" s="133"/>
      <c r="D555" s="141"/>
      <c r="E555" s="95"/>
      <c r="F555" s="113">
        <f>F556</f>
        <v>0</v>
      </c>
    </row>
    <row r="556" spans="1:7" s="39" customFormat="1" ht="40.5" customHeight="1" x14ac:dyDescent="0.25">
      <c r="A556" s="140" t="s">
        <v>742</v>
      </c>
      <c r="B556" s="132" t="s">
        <v>605</v>
      </c>
      <c r="C556" s="133" t="s">
        <v>68</v>
      </c>
      <c r="D556" s="134">
        <v>116.1</v>
      </c>
      <c r="E556" s="95"/>
      <c r="F556" s="96">
        <f>ROUND(D556*E556,2)</f>
        <v>0</v>
      </c>
      <c r="G556" s="38"/>
    </row>
    <row r="557" spans="1:7" ht="27" customHeight="1" x14ac:dyDescent="0.25">
      <c r="A557" s="137" t="s">
        <v>762</v>
      </c>
      <c r="B557" s="138" t="s">
        <v>857</v>
      </c>
      <c r="C557" s="139"/>
      <c r="D557" s="105"/>
      <c r="E557" s="99"/>
      <c r="F557" s="156">
        <f>SUM(F558:F582)</f>
        <v>0</v>
      </c>
    </row>
    <row r="558" spans="1:7" s="39" customFormat="1" ht="37.5" customHeight="1" x14ac:dyDescent="0.25">
      <c r="A558" s="140" t="s">
        <v>764</v>
      </c>
      <c r="B558" s="132" t="s">
        <v>100</v>
      </c>
      <c r="C558" s="133" t="s">
        <v>49</v>
      </c>
      <c r="D558" s="134">
        <v>237.26</v>
      </c>
      <c r="E558" s="95"/>
      <c r="F558" s="96">
        <f t="shared" ref="F558:F582" si="27">ROUND(D558*E558,2)</f>
        <v>0</v>
      </c>
      <c r="G558" s="38"/>
    </row>
    <row r="559" spans="1:7" s="39" customFormat="1" ht="36" customHeight="1" x14ac:dyDescent="0.25">
      <c r="A559" s="140" t="s">
        <v>769</v>
      </c>
      <c r="B559" s="132" t="s">
        <v>860</v>
      </c>
      <c r="C559" s="133" t="s">
        <v>49</v>
      </c>
      <c r="D559" s="134">
        <v>73.64</v>
      </c>
      <c r="E559" s="95"/>
      <c r="F559" s="96">
        <f t="shared" si="27"/>
        <v>0</v>
      </c>
      <c r="G559" s="38"/>
    </row>
    <row r="560" spans="1:7" s="39" customFormat="1" ht="48" customHeight="1" x14ac:dyDescent="0.25">
      <c r="A560" s="140" t="s">
        <v>792</v>
      </c>
      <c r="B560" s="132" t="s">
        <v>51</v>
      </c>
      <c r="C560" s="133" t="s">
        <v>49</v>
      </c>
      <c r="D560" s="134">
        <v>310.89999999999998</v>
      </c>
      <c r="E560" s="95"/>
      <c r="F560" s="96">
        <f t="shared" si="27"/>
        <v>0</v>
      </c>
      <c r="G560" s="38"/>
    </row>
    <row r="561" spans="1:7" s="39" customFormat="1" ht="44.25" customHeight="1" x14ac:dyDescent="0.25">
      <c r="A561" s="140" t="s">
        <v>820</v>
      </c>
      <c r="B561" s="132" t="s">
        <v>959</v>
      </c>
      <c r="C561" s="133" t="s">
        <v>49</v>
      </c>
      <c r="D561" s="134">
        <v>128.26</v>
      </c>
      <c r="E561" s="95"/>
      <c r="F561" s="96">
        <f t="shared" si="27"/>
        <v>0</v>
      </c>
      <c r="G561" s="38"/>
    </row>
    <row r="562" spans="1:7" s="39" customFormat="1" ht="27" customHeight="1" x14ac:dyDescent="0.25">
      <c r="A562" s="140" t="s">
        <v>961</v>
      </c>
      <c r="B562" s="132" t="s">
        <v>71</v>
      </c>
      <c r="C562" s="133" t="s">
        <v>49</v>
      </c>
      <c r="D562" s="134">
        <v>808.33999999999992</v>
      </c>
      <c r="E562" s="95"/>
      <c r="F562" s="96">
        <f t="shared" si="27"/>
        <v>0</v>
      </c>
      <c r="G562" s="38"/>
    </row>
    <row r="563" spans="1:7" s="39" customFormat="1" ht="27" customHeight="1" x14ac:dyDescent="0.25">
      <c r="A563" s="140" t="s">
        <v>962</v>
      </c>
      <c r="B563" s="132" t="s">
        <v>57</v>
      </c>
      <c r="C563" s="133" t="s">
        <v>58</v>
      </c>
      <c r="D563" s="134">
        <v>1657.63</v>
      </c>
      <c r="E563" s="95"/>
      <c r="F563" s="96">
        <f t="shared" si="27"/>
        <v>0</v>
      </c>
      <c r="G563" s="38"/>
    </row>
    <row r="564" spans="1:7" s="39" customFormat="1" ht="27" customHeight="1" x14ac:dyDescent="0.25">
      <c r="A564" s="140" t="s">
        <v>963</v>
      </c>
      <c r="B564" s="132" t="s">
        <v>54</v>
      </c>
      <c r="C564" s="133" t="s">
        <v>55</v>
      </c>
      <c r="D564" s="134">
        <v>66305.200000000012</v>
      </c>
      <c r="E564" s="95"/>
      <c r="F564" s="96">
        <f t="shared" si="27"/>
        <v>0</v>
      </c>
      <c r="G564" s="38"/>
    </row>
    <row r="565" spans="1:7" s="39" customFormat="1" ht="27" customHeight="1" x14ac:dyDescent="0.25">
      <c r="A565" s="140" t="s">
        <v>964</v>
      </c>
      <c r="B565" s="132" t="s">
        <v>353</v>
      </c>
      <c r="C565" s="133" t="s">
        <v>49</v>
      </c>
      <c r="D565" s="134">
        <v>62.91</v>
      </c>
      <c r="E565" s="95"/>
      <c r="F565" s="96">
        <f t="shared" si="27"/>
        <v>0</v>
      </c>
      <c r="G565" s="38"/>
    </row>
    <row r="566" spans="1:7" s="39" customFormat="1" ht="27" customHeight="1" x14ac:dyDescent="0.25">
      <c r="A566" s="140" t="s">
        <v>965</v>
      </c>
      <c r="B566" s="132" t="s">
        <v>462</v>
      </c>
      <c r="C566" s="133" t="s">
        <v>84</v>
      </c>
      <c r="D566" s="134">
        <v>22.9</v>
      </c>
      <c r="E566" s="95"/>
      <c r="F566" s="96">
        <f t="shared" si="27"/>
        <v>0</v>
      </c>
      <c r="G566" s="38"/>
    </row>
    <row r="567" spans="1:7" s="39" customFormat="1" ht="27" customHeight="1" x14ac:dyDescent="0.25">
      <c r="A567" s="140" t="s">
        <v>966</v>
      </c>
      <c r="B567" s="132" t="s">
        <v>967</v>
      </c>
      <c r="C567" s="133" t="s">
        <v>68</v>
      </c>
      <c r="D567" s="134">
        <v>194</v>
      </c>
      <c r="E567" s="95"/>
      <c r="F567" s="96">
        <f t="shared" si="27"/>
        <v>0</v>
      </c>
      <c r="G567" s="38"/>
    </row>
    <row r="568" spans="1:7" s="39" customFormat="1" ht="27" customHeight="1" x14ac:dyDescent="0.25">
      <c r="A568" s="140" t="s">
        <v>968</v>
      </c>
      <c r="B568" s="132" t="s">
        <v>308</v>
      </c>
      <c r="C568" s="133" t="s">
        <v>49</v>
      </c>
      <c r="D568" s="134">
        <v>27.880000000000003</v>
      </c>
      <c r="E568" s="95"/>
      <c r="F568" s="96">
        <f t="shared" si="27"/>
        <v>0</v>
      </c>
      <c r="G568" s="38"/>
    </row>
    <row r="569" spans="1:7" s="39" customFormat="1" ht="27" customHeight="1" x14ac:dyDescent="0.25">
      <c r="A569" s="140" t="s">
        <v>969</v>
      </c>
      <c r="B569" s="132" t="s">
        <v>970</v>
      </c>
      <c r="C569" s="133" t="s">
        <v>49</v>
      </c>
      <c r="D569" s="134">
        <v>10.040000000000001</v>
      </c>
      <c r="E569" s="95"/>
      <c r="F569" s="96">
        <f t="shared" si="27"/>
        <v>0</v>
      </c>
      <c r="G569" s="38"/>
    </row>
    <row r="570" spans="1:7" s="39" customFormat="1" ht="27" customHeight="1" x14ac:dyDescent="0.25">
      <c r="A570" s="140" t="s">
        <v>972</v>
      </c>
      <c r="B570" s="132" t="s">
        <v>973</v>
      </c>
      <c r="C570" s="133" t="s">
        <v>84</v>
      </c>
      <c r="D570" s="134">
        <v>10</v>
      </c>
      <c r="E570" s="95"/>
      <c r="F570" s="96">
        <f t="shared" si="27"/>
        <v>0</v>
      </c>
      <c r="G570" s="38"/>
    </row>
    <row r="571" spans="1:7" s="39" customFormat="1" ht="27" customHeight="1" x14ac:dyDescent="0.25">
      <c r="A571" s="140" t="s">
        <v>974</v>
      </c>
      <c r="B571" s="132" t="s">
        <v>975</v>
      </c>
      <c r="C571" s="133" t="s">
        <v>84</v>
      </c>
      <c r="D571" s="134">
        <v>10</v>
      </c>
      <c r="E571" s="95"/>
      <c r="F571" s="96">
        <f t="shared" si="27"/>
        <v>0</v>
      </c>
      <c r="G571" s="38"/>
    </row>
    <row r="572" spans="1:7" s="39" customFormat="1" ht="27" customHeight="1" x14ac:dyDescent="0.25">
      <c r="A572" s="140" t="s">
        <v>977</v>
      </c>
      <c r="B572" s="132" t="s">
        <v>978</v>
      </c>
      <c r="C572" s="133" t="s">
        <v>84</v>
      </c>
      <c r="D572" s="134">
        <v>50</v>
      </c>
      <c r="E572" s="95"/>
      <c r="F572" s="96">
        <f t="shared" si="27"/>
        <v>0</v>
      </c>
      <c r="G572" s="38"/>
    </row>
    <row r="573" spans="1:7" s="39" customFormat="1" ht="30" customHeight="1" x14ac:dyDescent="0.25">
      <c r="A573" s="140" t="s">
        <v>979</v>
      </c>
      <c r="B573" s="132" t="s">
        <v>980</v>
      </c>
      <c r="C573" s="133" t="s">
        <v>84</v>
      </c>
      <c r="D573" s="134">
        <v>50</v>
      </c>
      <c r="E573" s="95"/>
      <c r="F573" s="96">
        <f t="shared" si="27"/>
        <v>0</v>
      </c>
      <c r="G573" s="38"/>
    </row>
    <row r="574" spans="1:7" s="39" customFormat="1" ht="35.25" customHeight="1" x14ac:dyDescent="0.25">
      <c r="A574" s="140" t="s">
        <v>981</v>
      </c>
      <c r="B574" s="132" t="s">
        <v>895</v>
      </c>
      <c r="C574" s="133" t="s">
        <v>93</v>
      </c>
      <c r="D574" s="134">
        <v>5</v>
      </c>
      <c r="E574" s="95"/>
      <c r="F574" s="96">
        <f t="shared" si="27"/>
        <v>0</v>
      </c>
      <c r="G574" s="38"/>
    </row>
    <row r="575" spans="1:7" s="39" customFormat="1" ht="27" customHeight="1" x14ac:dyDescent="0.25">
      <c r="A575" s="140" t="s">
        <v>982</v>
      </c>
      <c r="B575" s="132" t="s">
        <v>983</v>
      </c>
      <c r="C575" s="133" t="s">
        <v>84</v>
      </c>
      <c r="D575" s="134">
        <v>2</v>
      </c>
      <c r="E575" s="95"/>
      <c r="F575" s="96">
        <f t="shared" si="27"/>
        <v>0</v>
      </c>
      <c r="G575" s="38"/>
    </row>
    <row r="576" spans="1:7" s="39" customFormat="1" ht="27" customHeight="1" x14ac:dyDescent="0.25">
      <c r="A576" s="140" t="s">
        <v>984</v>
      </c>
      <c r="B576" s="132" t="s">
        <v>985</v>
      </c>
      <c r="C576" s="133" t="s">
        <v>93</v>
      </c>
      <c r="D576" s="134">
        <v>5</v>
      </c>
      <c r="E576" s="95"/>
      <c r="F576" s="96">
        <f t="shared" si="27"/>
        <v>0</v>
      </c>
      <c r="G576" s="38"/>
    </row>
    <row r="577" spans="1:7" s="39" customFormat="1" ht="27" customHeight="1" x14ac:dyDescent="0.25">
      <c r="A577" s="140" t="s">
        <v>987</v>
      </c>
      <c r="B577" s="132" t="s">
        <v>988</v>
      </c>
      <c r="C577" s="133" t="s">
        <v>93</v>
      </c>
      <c r="D577" s="134">
        <v>5</v>
      </c>
      <c r="E577" s="95"/>
      <c r="F577" s="96">
        <f t="shared" si="27"/>
        <v>0</v>
      </c>
      <c r="G577" s="38"/>
    </row>
    <row r="578" spans="1:7" s="39" customFormat="1" ht="27" customHeight="1" x14ac:dyDescent="0.25">
      <c r="A578" s="140" t="s">
        <v>989</v>
      </c>
      <c r="B578" s="132" t="s">
        <v>990</v>
      </c>
      <c r="C578" s="133" t="s">
        <v>93</v>
      </c>
      <c r="D578" s="134">
        <v>2</v>
      </c>
      <c r="E578" s="95"/>
      <c r="F578" s="96">
        <f t="shared" si="27"/>
        <v>0</v>
      </c>
      <c r="G578" s="38"/>
    </row>
    <row r="579" spans="1:7" s="39" customFormat="1" ht="27" customHeight="1" x14ac:dyDescent="0.25">
      <c r="A579" s="140" t="s">
        <v>991</v>
      </c>
      <c r="B579" s="132" t="s">
        <v>992</v>
      </c>
      <c r="C579" s="133" t="s">
        <v>93</v>
      </c>
      <c r="D579" s="134">
        <v>4</v>
      </c>
      <c r="E579" s="95"/>
      <c r="F579" s="96">
        <f t="shared" si="27"/>
        <v>0</v>
      </c>
      <c r="G579" s="38"/>
    </row>
    <row r="580" spans="1:7" s="39" customFormat="1" ht="33.75" customHeight="1" x14ac:dyDescent="0.25">
      <c r="A580" s="140" t="s">
        <v>993</v>
      </c>
      <c r="B580" s="132" t="s">
        <v>955</v>
      </c>
      <c r="C580" s="133" t="s">
        <v>116</v>
      </c>
      <c r="D580" s="134">
        <v>452.4</v>
      </c>
      <c r="E580" s="95"/>
      <c r="F580" s="96">
        <f t="shared" si="27"/>
        <v>0</v>
      </c>
      <c r="G580" s="38"/>
    </row>
    <row r="581" spans="1:7" s="39" customFormat="1" ht="27" customHeight="1" x14ac:dyDescent="0.25">
      <c r="A581" s="140" t="s">
        <v>994</v>
      </c>
      <c r="B581" s="132" t="s">
        <v>995</v>
      </c>
      <c r="C581" s="133" t="s">
        <v>49</v>
      </c>
      <c r="D581" s="134">
        <v>0.3</v>
      </c>
      <c r="E581" s="95"/>
      <c r="F581" s="96">
        <f t="shared" si="27"/>
        <v>0</v>
      </c>
      <c r="G581" s="38"/>
    </row>
    <row r="582" spans="1:7" s="39" customFormat="1" ht="27" customHeight="1" x14ac:dyDescent="0.25">
      <c r="A582" s="140" t="s">
        <v>996</v>
      </c>
      <c r="B582" s="132" t="s">
        <v>997</v>
      </c>
      <c r="C582" s="133" t="s">
        <v>68</v>
      </c>
      <c r="D582" s="134">
        <v>417.39</v>
      </c>
      <c r="E582" s="95"/>
      <c r="F582" s="96">
        <f t="shared" si="27"/>
        <v>0</v>
      </c>
      <c r="G582" s="38"/>
    </row>
    <row r="583" spans="1:7" ht="27" customHeight="1" x14ac:dyDescent="0.25">
      <c r="A583" s="137" t="s">
        <v>839</v>
      </c>
      <c r="B583" s="138" t="s">
        <v>999</v>
      </c>
      <c r="C583" s="139"/>
      <c r="D583" s="105"/>
      <c r="E583" s="99"/>
      <c r="F583" s="100">
        <f>F584+F597</f>
        <v>0</v>
      </c>
    </row>
    <row r="584" spans="1:7" ht="27" customHeight="1" x14ac:dyDescent="0.25">
      <c r="A584" s="160" t="s">
        <v>841</v>
      </c>
      <c r="B584" s="159" t="s">
        <v>91</v>
      </c>
      <c r="C584" s="133"/>
      <c r="D584" s="141"/>
      <c r="E584" s="95"/>
      <c r="F584" s="113">
        <f>SUM(F585:F596)</f>
        <v>0</v>
      </c>
    </row>
    <row r="585" spans="1:7" ht="27" customHeight="1" x14ac:dyDescent="0.25">
      <c r="A585" s="101" t="s">
        <v>843</v>
      </c>
      <c r="B585" s="132" t="s">
        <v>943</v>
      </c>
      <c r="C585" s="98" t="s">
        <v>84</v>
      </c>
      <c r="D585" s="98">
        <v>720</v>
      </c>
      <c r="E585" s="95"/>
      <c r="F585" s="96">
        <f t="shared" ref="F585:F596" si="28">ROUND(D585*E585,2)</f>
        <v>0</v>
      </c>
      <c r="G585" s="38"/>
    </row>
    <row r="586" spans="1:7" ht="27" customHeight="1" x14ac:dyDescent="0.25">
      <c r="A586" s="101" t="s">
        <v>846</v>
      </c>
      <c r="B586" s="132" t="s">
        <v>98</v>
      </c>
      <c r="C586" s="133" t="s">
        <v>93</v>
      </c>
      <c r="D586" s="134">
        <v>180</v>
      </c>
      <c r="E586" s="95"/>
      <c r="F586" s="96">
        <f t="shared" si="28"/>
        <v>0</v>
      </c>
      <c r="G586" s="38"/>
    </row>
    <row r="587" spans="1:7" s="39" customFormat="1" ht="27" customHeight="1" x14ac:dyDescent="0.25">
      <c r="A587" s="101" t="s">
        <v>848</v>
      </c>
      <c r="B587" s="132" t="s">
        <v>48</v>
      </c>
      <c r="C587" s="133" t="s">
        <v>49</v>
      </c>
      <c r="D587" s="134">
        <v>908.41</v>
      </c>
      <c r="E587" s="95"/>
      <c r="F587" s="96">
        <f t="shared" si="28"/>
        <v>0</v>
      </c>
      <c r="G587" s="38"/>
    </row>
    <row r="588" spans="1:7" ht="27" customHeight="1" x14ac:dyDescent="0.25">
      <c r="A588" s="101" t="s">
        <v>850</v>
      </c>
      <c r="B588" s="132" t="s">
        <v>620</v>
      </c>
      <c r="C588" s="133" t="s">
        <v>49</v>
      </c>
      <c r="D588" s="134">
        <v>745.74000000000012</v>
      </c>
      <c r="E588" s="95"/>
      <c r="F588" s="96">
        <f t="shared" si="28"/>
        <v>0</v>
      </c>
      <c r="G588" s="38"/>
    </row>
    <row r="589" spans="1:7" s="39" customFormat="1" ht="27" customHeight="1" x14ac:dyDescent="0.25">
      <c r="A589" s="101" t="s">
        <v>853</v>
      </c>
      <c r="B589" s="132" t="s">
        <v>52</v>
      </c>
      <c r="C589" s="133" t="s">
        <v>49</v>
      </c>
      <c r="D589" s="134">
        <v>1926.67</v>
      </c>
      <c r="E589" s="95"/>
      <c r="F589" s="96">
        <f t="shared" si="28"/>
        <v>0</v>
      </c>
      <c r="G589" s="38"/>
    </row>
    <row r="590" spans="1:7" s="39" customFormat="1" ht="27" customHeight="1" x14ac:dyDescent="0.25">
      <c r="A590" s="101" t="s">
        <v>854</v>
      </c>
      <c r="B590" s="132" t="s">
        <v>54</v>
      </c>
      <c r="C590" s="133" t="s">
        <v>55</v>
      </c>
      <c r="D590" s="134">
        <v>77066.8</v>
      </c>
      <c r="E590" s="95"/>
      <c r="F590" s="96">
        <f t="shared" si="28"/>
        <v>0</v>
      </c>
      <c r="G590" s="38"/>
    </row>
    <row r="591" spans="1:7" ht="27" customHeight="1" x14ac:dyDescent="0.25">
      <c r="A591" s="101" t="s">
        <v>855</v>
      </c>
      <c r="B591" s="132" t="s">
        <v>57</v>
      </c>
      <c r="C591" s="133" t="s">
        <v>58</v>
      </c>
      <c r="D591" s="134">
        <v>2007.58</v>
      </c>
      <c r="E591" s="95"/>
      <c r="F591" s="96">
        <f t="shared" si="28"/>
        <v>0</v>
      </c>
      <c r="G591" s="38"/>
    </row>
    <row r="592" spans="1:7" ht="27" customHeight="1" x14ac:dyDescent="0.25">
      <c r="A592" s="101" t="s">
        <v>1000</v>
      </c>
      <c r="B592" s="132" t="s">
        <v>109</v>
      </c>
      <c r="C592" s="133" t="s">
        <v>68</v>
      </c>
      <c r="D592" s="134">
        <v>621</v>
      </c>
      <c r="E592" s="95"/>
      <c r="F592" s="96">
        <f t="shared" si="28"/>
        <v>0</v>
      </c>
      <c r="G592" s="38"/>
    </row>
    <row r="593" spans="1:7" ht="27" customHeight="1" x14ac:dyDescent="0.25">
      <c r="A593" s="101" t="s">
        <v>1001</v>
      </c>
      <c r="B593" s="132" t="s">
        <v>111</v>
      </c>
      <c r="C593" s="133" t="s">
        <v>49</v>
      </c>
      <c r="D593" s="134">
        <v>9.7199999999999989</v>
      </c>
      <c r="E593" s="95"/>
      <c r="F593" s="96">
        <f t="shared" si="28"/>
        <v>0</v>
      </c>
      <c r="G593" s="38"/>
    </row>
    <row r="594" spans="1:7" ht="27" customHeight="1" x14ac:dyDescent="0.25">
      <c r="A594" s="101" t="s">
        <v>1002</v>
      </c>
      <c r="B594" s="132" t="s">
        <v>1003</v>
      </c>
      <c r="C594" s="133" t="s">
        <v>68</v>
      </c>
      <c r="D594" s="134">
        <v>475.20000000000005</v>
      </c>
      <c r="E594" s="95"/>
      <c r="F594" s="96">
        <f t="shared" si="28"/>
        <v>0</v>
      </c>
      <c r="G594" s="38"/>
    </row>
    <row r="595" spans="1:7" ht="27" customHeight="1" x14ac:dyDescent="0.25">
      <c r="A595" s="101" t="s">
        <v>1004</v>
      </c>
      <c r="B595" s="132" t="s">
        <v>633</v>
      </c>
      <c r="C595" s="133" t="s">
        <v>84</v>
      </c>
      <c r="D595" s="134">
        <v>45</v>
      </c>
      <c r="E595" s="95"/>
      <c r="F595" s="96">
        <f t="shared" si="28"/>
        <v>0</v>
      </c>
      <c r="G595" s="38"/>
    </row>
    <row r="596" spans="1:7" ht="27" customHeight="1" x14ac:dyDescent="0.25">
      <c r="A596" s="101" t="s">
        <v>1005</v>
      </c>
      <c r="B596" s="132" t="s">
        <v>1006</v>
      </c>
      <c r="C596" s="133" t="s">
        <v>49</v>
      </c>
      <c r="D596" s="134">
        <v>44.279999999999994</v>
      </c>
      <c r="E596" s="95"/>
      <c r="F596" s="96">
        <f t="shared" si="28"/>
        <v>0</v>
      </c>
      <c r="G596" s="38"/>
    </row>
    <row r="597" spans="1:7" ht="27" customHeight="1" x14ac:dyDescent="0.25">
      <c r="A597" s="160" t="s">
        <v>856</v>
      </c>
      <c r="B597" s="159" t="s">
        <v>127</v>
      </c>
      <c r="C597" s="133"/>
      <c r="D597" s="141"/>
      <c r="E597" s="95"/>
      <c r="F597" s="113">
        <f>SUM(F598:F601)</f>
        <v>0</v>
      </c>
    </row>
    <row r="598" spans="1:7" ht="44.25" customHeight="1" x14ac:dyDescent="0.25">
      <c r="A598" s="101" t="s">
        <v>858</v>
      </c>
      <c r="B598" s="132" t="s">
        <v>1007</v>
      </c>
      <c r="C598" s="133" t="s">
        <v>68</v>
      </c>
      <c r="D598" s="134">
        <v>869.4</v>
      </c>
      <c r="E598" s="95"/>
      <c r="F598" s="96">
        <f>ROUND(D598*E598,2)</f>
        <v>0</v>
      </c>
      <c r="G598" s="38"/>
    </row>
    <row r="599" spans="1:7" ht="27" customHeight="1" x14ac:dyDescent="0.25">
      <c r="A599" s="101" t="s">
        <v>859</v>
      </c>
      <c r="B599" s="132" t="s">
        <v>955</v>
      </c>
      <c r="C599" s="133" t="s">
        <v>116</v>
      </c>
      <c r="D599" s="134">
        <v>11178</v>
      </c>
      <c r="E599" s="95"/>
      <c r="F599" s="96">
        <f>ROUND(D599*E599,2)</f>
        <v>0</v>
      </c>
      <c r="G599" s="38"/>
    </row>
    <row r="600" spans="1:7" ht="27" customHeight="1" x14ac:dyDescent="0.25">
      <c r="A600" s="101" t="s">
        <v>861</v>
      </c>
      <c r="B600" s="132" t="s">
        <v>629</v>
      </c>
      <c r="C600" s="133" t="s">
        <v>49</v>
      </c>
      <c r="D600" s="134">
        <v>111.78</v>
      </c>
      <c r="E600" s="95"/>
      <c r="F600" s="96">
        <f>ROUND(D600*E600,2)</f>
        <v>0</v>
      </c>
      <c r="G600" s="38"/>
    </row>
    <row r="601" spans="1:7" ht="27" customHeight="1" x14ac:dyDescent="0.25">
      <c r="A601" s="101" t="s">
        <v>862</v>
      </c>
      <c r="B601" s="132" t="s">
        <v>1008</v>
      </c>
      <c r="C601" s="133" t="s">
        <v>68</v>
      </c>
      <c r="D601" s="134">
        <v>43.2</v>
      </c>
      <c r="E601" s="95"/>
      <c r="F601" s="96">
        <f>ROUND(D601*E601,2)</f>
        <v>0</v>
      </c>
      <c r="G601" s="38"/>
    </row>
    <row r="602" spans="1:7" ht="27" customHeight="1" x14ac:dyDescent="0.25">
      <c r="A602" s="137" t="s">
        <v>1010</v>
      </c>
      <c r="B602" s="138" t="s">
        <v>395</v>
      </c>
      <c r="C602" s="139"/>
      <c r="D602" s="105"/>
      <c r="E602" s="99"/>
      <c r="F602" s="100">
        <f>F603+F605</f>
        <v>0</v>
      </c>
    </row>
    <row r="603" spans="1:7" ht="27" customHeight="1" x14ac:dyDescent="0.25">
      <c r="A603" s="160" t="s">
        <v>1011</v>
      </c>
      <c r="B603" s="159" t="s">
        <v>397</v>
      </c>
      <c r="C603" s="133"/>
      <c r="D603" s="141"/>
      <c r="E603" s="95"/>
      <c r="F603" s="113">
        <f>F604</f>
        <v>0</v>
      </c>
    </row>
    <row r="604" spans="1:7" s="39" customFormat="1" ht="27" customHeight="1" x14ac:dyDescent="0.25">
      <c r="A604" s="140" t="s">
        <v>1012</v>
      </c>
      <c r="B604" s="132" t="s">
        <v>566</v>
      </c>
      <c r="C604" s="133" t="s">
        <v>68</v>
      </c>
      <c r="D604" s="134">
        <v>106.96</v>
      </c>
      <c r="E604" s="95"/>
      <c r="F604" s="96">
        <f>ROUND(D604*E604,2)</f>
        <v>0</v>
      </c>
      <c r="G604" s="38"/>
    </row>
    <row r="605" spans="1:7" ht="27" customHeight="1" x14ac:dyDescent="0.25">
      <c r="A605" s="160" t="s">
        <v>1013</v>
      </c>
      <c r="B605" s="159" t="s">
        <v>405</v>
      </c>
      <c r="C605" s="133"/>
      <c r="D605" s="141"/>
      <c r="E605" s="95"/>
      <c r="F605" s="113">
        <f>F606</f>
        <v>0</v>
      </c>
    </row>
    <row r="606" spans="1:7" s="39" customFormat="1" ht="27" customHeight="1" x14ac:dyDescent="0.25">
      <c r="A606" s="140" t="s">
        <v>1014</v>
      </c>
      <c r="B606" s="146" t="s">
        <v>1015</v>
      </c>
      <c r="C606" s="133" t="s">
        <v>68</v>
      </c>
      <c r="D606" s="141">
        <v>553.74</v>
      </c>
      <c r="E606" s="95"/>
      <c r="F606" s="96">
        <f>ROUND(D606*E606,2)</f>
        <v>0</v>
      </c>
      <c r="G606" s="38"/>
    </row>
    <row r="607" spans="1:7" s="54" customFormat="1" ht="24.95" customHeight="1" x14ac:dyDescent="0.25">
      <c r="A607" s="91"/>
      <c r="B607" s="129" t="s">
        <v>1247</v>
      </c>
      <c r="C607" s="92"/>
      <c r="D607" s="130"/>
      <c r="E607" s="97"/>
      <c r="F607" s="108">
        <f>F608+F626+F632+F647+F679</f>
        <v>0</v>
      </c>
    </row>
    <row r="608" spans="1:7" ht="27" customHeight="1" x14ac:dyDescent="0.25">
      <c r="A608" s="137" t="s">
        <v>12</v>
      </c>
      <c r="B608" s="138" t="s">
        <v>79</v>
      </c>
      <c r="C608" s="139"/>
      <c r="D608" s="105"/>
      <c r="E608" s="99"/>
      <c r="F608" s="100">
        <f>F609+F614+F621</f>
        <v>0</v>
      </c>
    </row>
    <row r="609" spans="1:7" s="49" customFormat="1" ht="27" customHeight="1" x14ac:dyDescent="0.25">
      <c r="A609" s="109" t="s">
        <v>14</v>
      </c>
      <c r="B609" s="110" t="s">
        <v>423</v>
      </c>
      <c r="C609" s="111"/>
      <c r="D609" s="112"/>
      <c r="E609" s="95"/>
      <c r="F609" s="114">
        <f>SUM(F610:F613)</f>
        <v>0</v>
      </c>
      <c r="G609" s="50"/>
    </row>
    <row r="610" spans="1:7" s="39" customFormat="1" ht="27" customHeight="1" x14ac:dyDescent="0.25">
      <c r="A610" s="101" t="s">
        <v>424</v>
      </c>
      <c r="B610" s="132" t="s">
        <v>67</v>
      </c>
      <c r="C610" s="133" t="s">
        <v>68</v>
      </c>
      <c r="D610" s="134">
        <v>3361.5600000000004</v>
      </c>
      <c r="E610" s="95"/>
      <c r="F610" s="96">
        <f>ROUND(D610*E610,2)</f>
        <v>0</v>
      </c>
      <c r="G610" s="38"/>
    </row>
    <row r="611" spans="1:7" s="39" customFormat="1" ht="27" customHeight="1" x14ac:dyDescent="0.25">
      <c r="A611" s="101" t="s">
        <v>425</v>
      </c>
      <c r="B611" s="132" t="s">
        <v>71</v>
      </c>
      <c r="C611" s="133" t="s">
        <v>49</v>
      </c>
      <c r="D611" s="134">
        <v>1311.01</v>
      </c>
      <c r="E611" s="95"/>
      <c r="F611" s="96">
        <f>ROUND(D611*E611,2)</f>
        <v>0</v>
      </c>
      <c r="G611" s="38"/>
    </row>
    <row r="612" spans="1:7" s="39" customFormat="1" ht="27" customHeight="1" x14ac:dyDescent="0.25">
      <c r="A612" s="101" t="s">
        <v>426</v>
      </c>
      <c r="B612" s="132" t="s">
        <v>54</v>
      </c>
      <c r="C612" s="133" t="s">
        <v>55</v>
      </c>
      <c r="D612" s="98">
        <v>52440.4</v>
      </c>
      <c r="E612" s="95"/>
      <c r="F612" s="96">
        <f>ROUND(D612*E612,2)</f>
        <v>0</v>
      </c>
      <c r="G612" s="38"/>
    </row>
    <row r="613" spans="1:7" s="39" customFormat="1" ht="27" customHeight="1" x14ac:dyDescent="0.25">
      <c r="A613" s="101" t="s">
        <v>427</v>
      </c>
      <c r="B613" s="132" t="s">
        <v>57</v>
      </c>
      <c r="C613" s="98" t="s">
        <v>58</v>
      </c>
      <c r="D613" s="98">
        <v>2228.7199999999998</v>
      </c>
      <c r="E613" s="95"/>
      <c r="F613" s="96">
        <f>ROUND(D613*E613,2)</f>
        <v>0</v>
      </c>
      <c r="G613" s="38"/>
    </row>
    <row r="614" spans="1:7" s="49" customFormat="1" ht="27" customHeight="1" x14ac:dyDescent="0.25">
      <c r="A614" s="109" t="s">
        <v>19</v>
      </c>
      <c r="B614" s="110" t="s">
        <v>1016</v>
      </c>
      <c r="C614" s="111"/>
      <c r="D614" s="111"/>
      <c r="E614" s="95"/>
      <c r="F614" s="114">
        <f>SUM(F615:F620)</f>
        <v>0</v>
      </c>
    </row>
    <row r="615" spans="1:7" s="39" customFormat="1" ht="27" customHeight="1" x14ac:dyDescent="0.25">
      <c r="A615" s="101" t="s">
        <v>428</v>
      </c>
      <c r="B615" s="132" t="s">
        <v>844</v>
      </c>
      <c r="C615" s="133" t="s">
        <v>49</v>
      </c>
      <c r="D615" s="134">
        <v>328.09</v>
      </c>
      <c r="E615" s="95"/>
      <c r="F615" s="96">
        <f t="shared" ref="F615:F620" si="29">ROUND(D615*E615,2)</f>
        <v>0</v>
      </c>
      <c r="G615" s="38"/>
    </row>
    <row r="616" spans="1:7" s="39" customFormat="1" ht="27" customHeight="1" x14ac:dyDescent="0.25">
      <c r="A616" s="101" t="s">
        <v>429</v>
      </c>
      <c r="B616" s="132" t="s">
        <v>81</v>
      </c>
      <c r="C616" s="133" t="s">
        <v>49</v>
      </c>
      <c r="D616" s="134">
        <v>259.08</v>
      </c>
      <c r="E616" s="95"/>
      <c r="F616" s="96">
        <f t="shared" si="29"/>
        <v>0</v>
      </c>
      <c r="G616" s="38"/>
    </row>
    <row r="617" spans="1:7" s="39" customFormat="1" ht="27" customHeight="1" x14ac:dyDescent="0.25">
      <c r="A617" s="101" t="s">
        <v>431</v>
      </c>
      <c r="B617" s="132" t="s">
        <v>849</v>
      </c>
      <c r="C617" s="133" t="s">
        <v>68</v>
      </c>
      <c r="D617" s="134">
        <v>437.69999999999993</v>
      </c>
      <c r="E617" s="95"/>
      <c r="F617" s="96">
        <f t="shared" si="29"/>
        <v>0</v>
      </c>
      <c r="G617" s="38"/>
    </row>
    <row r="618" spans="1:7" s="39" customFormat="1" ht="27" customHeight="1" x14ac:dyDescent="0.25">
      <c r="A618" s="101" t="s">
        <v>432</v>
      </c>
      <c r="B618" s="132" t="s">
        <v>86</v>
      </c>
      <c r="C618" s="133" t="s">
        <v>49</v>
      </c>
      <c r="D618" s="98">
        <v>609.05999999999995</v>
      </c>
      <c r="E618" s="95"/>
      <c r="F618" s="96">
        <f t="shared" si="29"/>
        <v>0</v>
      </c>
      <c r="G618" s="38"/>
    </row>
    <row r="619" spans="1:7" s="39" customFormat="1" ht="27" customHeight="1" x14ac:dyDescent="0.25">
      <c r="A619" s="101" t="s">
        <v>433</v>
      </c>
      <c r="B619" s="132" t="s">
        <v>54</v>
      </c>
      <c r="C619" s="133" t="s">
        <v>55</v>
      </c>
      <c r="D619" s="98">
        <v>24362.399999999998</v>
      </c>
      <c r="E619" s="95"/>
      <c r="F619" s="96">
        <f t="shared" si="29"/>
        <v>0</v>
      </c>
      <c r="G619" s="38"/>
    </row>
    <row r="620" spans="1:7" s="39" customFormat="1" ht="27" customHeight="1" x14ac:dyDescent="0.25">
      <c r="A620" s="101" t="s">
        <v>922</v>
      </c>
      <c r="B620" s="132" t="s">
        <v>57</v>
      </c>
      <c r="C620" s="98" t="s">
        <v>58</v>
      </c>
      <c r="D620" s="98">
        <v>1035.4000000000001</v>
      </c>
      <c r="E620" s="95"/>
      <c r="F620" s="96">
        <f t="shared" si="29"/>
        <v>0</v>
      </c>
      <c r="G620" s="38"/>
    </row>
    <row r="621" spans="1:7" s="49" customFormat="1" ht="27" customHeight="1" x14ac:dyDescent="0.25">
      <c r="A621" s="109" t="s">
        <v>26</v>
      </c>
      <c r="B621" s="159" t="s">
        <v>303</v>
      </c>
      <c r="C621" s="111"/>
      <c r="D621" s="111"/>
      <c r="E621" s="95"/>
      <c r="F621" s="114">
        <f>SUM(F622:F625)</f>
        <v>0</v>
      </c>
    </row>
    <row r="622" spans="1:7" s="39" customFormat="1" ht="27" customHeight="1" x14ac:dyDescent="0.25">
      <c r="A622" s="101" t="s">
        <v>435</v>
      </c>
      <c r="B622" s="132" t="s">
        <v>81</v>
      </c>
      <c r="C622" s="133" t="s">
        <v>49</v>
      </c>
      <c r="D622" s="134">
        <v>37.01</v>
      </c>
      <c r="E622" s="95"/>
      <c r="F622" s="96">
        <f>ROUND(D622*E622,2)</f>
        <v>0</v>
      </c>
      <c r="G622" s="38"/>
    </row>
    <row r="623" spans="1:7" s="39" customFormat="1" ht="27" customHeight="1" x14ac:dyDescent="0.25">
      <c r="A623" s="101" t="s">
        <v>459</v>
      </c>
      <c r="B623" s="132" t="s">
        <v>86</v>
      </c>
      <c r="C623" s="133" t="s">
        <v>49</v>
      </c>
      <c r="D623" s="134">
        <v>48.11</v>
      </c>
      <c r="E623" s="95"/>
      <c r="F623" s="96">
        <f>ROUND(D623*E623,2)</f>
        <v>0</v>
      </c>
      <c r="G623" s="38"/>
    </row>
    <row r="624" spans="1:7" s="39" customFormat="1" ht="27" customHeight="1" x14ac:dyDescent="0.25">
      <c r="A624" s="101" t="s">
        <v>925</v>
      </c>
      <c r="B624" s="132" t="s">
        <v>54</v>
      </c>
      <c r="C624" s="133" t="s">
        <v>55</v>
      </c>
      <c r="D624" s="134">
        <v>1924.4</v>
      </c>
      <c r="E624" s="95"/>
      <c r="F624" s="96">
        <f>ROUND(D624*E624,2)</f>
        <v>0</v>
      </c>
      <c r="G624" s="38"/>
    </row>
    <row r="625" spans="1:7" s="39" customFormat="1" ht="27" customHeight="1" x14ac:dyDescent="0.25">
      <c r="A625" s="101" t="s">
        <v>926</v>
      </c>
      <c r="B625" s="132" t="s">
        <v>57</v>
      </c>
      <c r="C625" s="98" t="s">
        <v>58</v>
      </c>
      <c r="D625" s="98">
        <v>81.790000000000006</v>
      </c>
      <c r="E625" s="95"/>
      <c r="F625" s="96">
        <f>ROUND(D625*E625,2)</f>
        <v>0</v>
      </c>
      <c r="G625" s="38"/>
    </row>
    <row r="626" spans="1:7" ht="27" customHeight="1" x14ac:dyDescent="0.25">
      <c r="A626" s="137" t="s">
        <v>60</v>
      </c>
      <c r="B626" s="138" t="s">
        <v>47</v>
      </c>
      <c r="C626" s="139"/>
      <c r="D626" s="105"/>
      <c r="E626" s="99"/>
      <c r="F626" s="100">
        <f>SUM(F627:F631)</f>
        <v>0</v>
      </c>
    </row>
    <row r="627" spans="1:7" s="39" customFormat="1" ht="27" customHeight="1" x14ac:dyDescent="0.25">
      <c r="A627" s="101" t="s">
        <v>62</v>
      </c>
      <c r="B627" s="132" t="s">
        <v>48</v>
      </c>
      <c r="C627" s="133" t="s">
        <v>49</v>
      </c>
      <c r="D627" s="134">
        <v>150.63</v>
      </c>
      <c r="E627" s="95"/>
      <c r="F627" s="96">
        <f>ROUND(D627*E627,2)</f>
        <v>0</v>
      </c>
      <c r="G627" s="38"/>
    </row>
    <row r="628" spans="1:7" s="39" customFormat="1" ht="44.25" customHeight="1" x14ac:dyDescent="0.25">
      <c r="A628" s="101" t="s">
        <v>927</v>
      </c>
      <c r="B628" s="132" t="s">
        <v>51</v>
      </c>
      <c r="C628" s="133" t="s">
        <v>49</v>
      </c>
      <c r="D628" s="134">
        <v>723.17</v>
      </c>
      <c r="E628" s="95"/>
      <c r="F628" s="96">
        <f>ROUND(D628*E628,2)</f>
        <v>0</v>
      </c>
      <c r="G628" s="38"/>
    </row>
    <row r="629" spans="1:7" s="39" customFormat="1" ht="27" customHeight="1" x14ac:dyDescent="0.25">
      <c r="A629" s="101" t="s">
        <v>928</v>
      </c>
      <c r="B629" s="132" t="s">
        <v>52</v>
      </c>
      <c r="C629" s="133" t="s">
        <v>49</v>
      </c>
      <c r="D629" s="134">
        <v>918.99</v>
      </c>
      <c r="E629" s="95"/>
      <c r="F629" s="96">
        <f>ROUND(D629*E629,2)</f>
        <v>0</v>
      </c>
      <c r="G629" s="38"/>
    </row>
    <row r="630" spans="1:7" s="39" customFormat="1" ht="27" customHeight="1" x14ac:dyDescent="0.25">
      <c r="A630" s="101" t="s">
        <v>929</v>
      </c>
      <c r="B630" s="132" t="s">
        <v>54</v>
      </c>
      <c r="C630" s="133" t="s">
        <v>55</v>
      </c>
      <c r="D630" s="134">
        <v>36759.599999999999</v>
      </c>
      <c r="E630" s="95"/>
      <c r="F630" s="96">
        <f>ROUND(D630*E630,2)</f>
        <v>0</v>
      </c>
      <c r="G630" s="38"/>
    </row>
    <row r="631" spans="1:7" s="39" customFormat="1" ht="27" customHeight="1" x14ac:dyDescent="0.25">
      <c r="A631" s="101" t="s">
        <v>1017</v>
      </c>
      <c r="B631" s="132" t="s">
        <v>57</v>
      </c>
      <c r="C631" s="98" t="s">
        <v>58</v>
      </c>
      <c r="D631" s="98">
        <v>1562.28</v>
      </c>
      <c r="E631" s="95"/>
      <c r="F631" s="96">
        <f>ROUND(D631*E631,2)</f>
        <v>0</v>
      </c>
      <c r="G631" s="38"/>
    </row>
    <row r="632" spans="1:7" ht="27" customHeight="1" x14ac:dyDescent="0.25">
      <c r="A632" s="137" t="s">
        <v>687</v>
      </c>
      <c r="B632" s="138" t="s">
        <v>434</v>
      </c>
      <c r="C632" s="139"/>
      <c r="D632" s="105"/>
      <c r="E632" s="99"/>
      <c r="F632" s="100">
        <f>F633+F636+F645</f>
        <v>0</v>
      </c>
    </row>
    <row r="633" spans="1:7" ht="27" customHeight="1" x14ac:dyDescent="0.25">
      <c r="A633" s="160" t="s">
        <v>689</v>
      </c>
      <c r="B633" s="159" t="s">
        <v>939</v>
      </c>
      <c r="C633" s="133"/>
      <c r="D633" s="141"/>
      <c r="E633" s="95"/>
      <c r="F633" s="113">
        <f>SUM(F634:F635)</f>
        <v>0</v>
      </c>
    </row>
    <row r="634" spans="1:7" s="39" customFormat="1" ht="27" customHeight="1" x14ac:dyDescent="0.25">
      <c r="A634" s="140" t="s">
        <v>690</v>
      </c>
      <c r="B634" s="132" t="s">
        <v>940</v>
      </c>
      <c r="C634" s="133" t="s">
        <v>49</v>
      </c>
      <c r="D634" s="134">
        <v>149.13999999999999</v>
      </c>
      <c r="E634" s="95"/>
      <c r="F634" s="96">
        <f>ROUND(D634*E634,2)</f>
        <v>0</v>
      </c>
      <c r="G634" s="38"/>
    </row>
    <row r="635" spans="1:7" s="39" customFormat="1" ht="27" customHeight="1" x14ac:dyDescent="0.25">
      <c r="A635" s="140" t="s">
        <v>691</v>
      </c>
      <c r="B635" s="132" t="s">
        <v>450</v>
      </c>
      <c r="C635" s="133" t="s">
        <v>49</v>
      </c>
      <c r="D635" s="134">
        <v>149.13999999999999</v>
      </c>
      <c r="E635" s="95"/>
      <c r="F635" s="96">
        <f>ROUND(D635*E635,2)</f>
        <v>0</v>
      </c>
      <c r="G635" s="38"/>
    </row>
    <row r="636" spans="1:7" s="39" customFormat="1" ht="27" customHeight="1" x14ac:dyDescent="0.25">
      <c r="A636" s="160" t="s">
        <v>695</v>
      </c>
      <c r="B636" s="159" t="s">
        <v>942</v>
      </c>
      <c r="C636" s="133"/>
      <c r="D636" s="141"/>
      <c r="E636" s="95"/>
      <c r="F636" s="113">
        <f>SUM(F637:F644)</f>
        <v>0</v>
      </c>
    </row>
    <row r="637" spans="1:7" s="39" customFormat="1" ht="27" customHeight="1" x14ac:dyDescent="0.25">
      <c r="A637" s="140" t="s">
        <v>696</v>
      </c>
      <c r="B637" s="132" t="s">
        <v>943</v>
      </c>
      <c r="C637" s="133" t="s">
        <v>84</v>
      </c>
      <c r="D637" s="134">
        <v>150</v>
      </c>
      <c r="E637" s="95"/>
      <c r="F637" s="96">
        <f t="shared" ref="F637:F644" si="30">ROUND(D637*E637,2)</f>
        <v>0</v>
      </c>
      <c r="G637" s="38"/>
    </row>
    <row r="638" spans="1:7" s="39" customFormat="1" ht="27" customHeight="1" x14ac:dyDescent="0.25">
      <c r="A638" s="140" t="s">
        <v>697</v>
      </c>
      <c r="B638" s="132" t="s">
        <v>71</v>
      </c>
      <c r="C638" s="133" t="s">
        <v>49</v>
      </c>
      <c r="D638" s="134">
        <v>306.15000000000009</v>
      </c>
      <c r="E638" s="95"/>
      <c r="F638" s="96">
        <f t="shared" si="30"/>
        <v>0</v>
      </c>
      <c r="G638" s="38"/>
    </row>
    <row r="639" spans="1:7" s="39" customFormat="1" ht="27" customHeight="1" x14ac:dyDescent="0.25">
      <c r="A639" s="140" t="s">
        <v>1018</v>
      </c>
      <c r="B639" s="132" t="s">
        <v>54</v>
      </c>
      <c r="C639" s="133" t="s">
        <v>55</v>
      </c>
      <c r="D639" s="134">
        <v>12246.000000000004</v>
      </c>
      <c r="E639" s="95"/>
      <c r="F639" s="96">
        <f t="shared" si="30"/>
        <v>0</v>
      </c>
      <c r="G639" s="38"/>
    </row>
    <row r="640" spans="1:7" s="39" customFormat="1" ht="27" customHeight="1" x14ac:dyDescent="0.25">
      <c r="A640" s="140" t="s">
        <v>1019</v>
      </c>
      <c r="B640" s="132" t="s">
        <v>57</v>
      </c>
      <c r="C640" s="98" t="s">
        <v>58</v>
      </c>
      <c r="D640" s="98">
        <v>520.46</v>
      </c>
      <c r="E640" s="95"/>
      <c r="F640" s="96">
        <f t="shared" si="30"/>
        <v>0</v>
      </c>
      <c r="G640" s="38"/>
    </row>
    <row r="641" spans="1:7" s="39" customFormat="1" ht="27" customHeight="1" x14ac:dyDescent="0.25">
      <c r="A641" s="140" t="s">
        <v>1020</v>
      </c>
      <c r="B641" s="132" t="s">
        <v>948</v>
      </c>
      <c r="C641" s="133" t="s">
        <v>68</v>
      </c>
      <c r="D641" s="134">
        <v>176.41999999999996</v>
      </c>
      <c r="E641" s="95"/>
      <c r="F641" s="96">
        <f t="shared" si="30"/>
        <v>0</v>
      </c>
      <c r="G641" s="38"/>
    </row>
    <row r="642" spans="1:7" s="39" customFormat="1" ht="27" customHeight="1" x14ac:dyDescent="0.25">
      <c r="A642" s="140" t="s">
        <v>1021</v>
      </c>
      <c r="B642" s="132" t="s">
        <v>940</v>
      </c>
      <c r="C642" s="133" t="s">
        <v>49</v>
      </c>
      <c r="D642" s="134">
        <v>27.87</v>
      </c>
      <c r="E642" s="95"/>
      <c r="F642" s="96">
        <f t="shared" si="30"/>
        <v>0</v>
      </c>
      <c r="G642" s="38"/>
    </row>
    <row r="643" spans="1:7" s="39" customFormat="1" ht="27" customHeight="1" x14ac:dyDescent="0.25">
      <c r="A643" s="140" t="s">
        <v>1022</v>
      </c>
      <c r="B643" s="132" t="s">
        <v>952</v>
      </c>
      <c r="C643" s="133" t="s">
        <v>68</v>
      </c>
      <c r="D643" s="134">
        <v>126.11</v>
      </c>
      <c r="E643" s="95"/>
      <c r="F643" s="96">
        <f t="shared" si="30"/>
        <v>0</v>
      </c>
      <c r="G643" s="38"/>
    </row>
    <row r="644" spans="1:7" s="39" customFormat="1" ht="27" customHeight="1" x14ac:dyDescent="0.25">
      <c r="A644" s="140" t="s">
        <v>1023</v>
      </c>
      <c r="B644" s="132" t="s">
        <v>955</v>
      </c>
      <c r="C644" s="133" t="s">
        <v>116</v>
      </c>
      <c r="D644" s="134">
        <v>1950.9</v>
      </c>
      <c r="E644" s="95"/>
      <c r="F644" s="96">
        <f t="shared" si="30"/>
        <v>0</v>
      </c>
      <c r="G644" s="38"/>
    </row>
    <row r="645" spans="1:7" s="39" customFormat="1" ht="27" customHeight="1" x14ac:dyDescent="0.25">
      <c r="A645" s="160" t="s">
        <v>698</v>
      </c>
      <c r="B645" s="159" t="s">
        <v>958</v>
      </c>
      <c r="C645" s="133"/>
      <c r="D645" s="141"/>
      <c r="E645" s="95"/>
      <c r="F645" s="113">
        <f>SUM(F646)</f>
        <v>0</v>
      </c>
    </row>
    <row r="646" spans="1:7" s="39" customFormat="1" ht="46.5" customHeight="1" x14ac:dyDescent="0.25">
      <c r="A646" s="140" t="s">
        <v>700</v>
      </c>
      <c r="B646" s="132" t="s">
        <v>605</v>
      </c>
      <c r="C646" s="133" t="s">
        <v>68</v>
      </c>
      <c r="D646" s="134">
        <v>632.36</v>
      </c>
      <c r="E646" s="95"/>
      <c r="F646" s="96">
        <f>ROUND(D646*E646,2)</f>
        <v>0</v>
      </c>
      <c r="G646" s="38"/>
    </row>
    <row r="647" spans="1:7" ht="27" customHeight="1" x14ac:dyDescent="0.25">
      <c r="A647" s="137" t="s">
        <v>762</v>
      </c>
      <c r="B647" s="138" t="s">
        <v>857</v>
      </c>
      <c r="C647" s="139"/>
      <c r="D647" s="105"/>
      <c r="E647" s="99"/>
      <c r="F647" s="100">
        <f>SUM(F648:F678)</f>
        <v>0</v>
      </c>
    </row>
    <row r="648" spans="1:7" s="39" customFormat="1" ht="32.25" customHeight="1" x14ac:dyDescent="0.25">
      <c r="A648" s="140" t="s">
        <v>764</v>
      </c>
      <c r="B648" s="132" t="s">
        <v>100</v>
      </c>
      <c r="C648" s="133" t="s">
        <v>49</v>
      </c>
      <c r="D648" s="134">
        <v>177.51</v>
      </c>
      <c r="E648" s="95"/>
      <c r="F648" s="96">
        <f t="shared" ref="F648:F678" si="31">ROUND(D648*E648,2)</f>
        <v>0</v>
      </c>
      <c r="G648" s="38"/>
    </row>
    <row r="649" spans="1:7" s="39" customFormat="1" ht="30" customHeight="1" x14ac:dyDescent="0.25">
      <c r="A649" s="140" t="s">
        <v>769</v>
      </c>
      <c r="B649" s="132" t="s">
        <v>860</v>
      </c>
      <c r="C649" s="133" t="s">
        <v>49</v>
      </c>
      <c r="D649" s="134">
        <v>530.98</v>
      </c>
      <c r="E649" s="95"/>
      <c r="F649" s="96">
        <f t="shared" si="31"/>
        <v>0</v>
      </c>
      <c r="G649" s="38"/>
    </row>
    <row r="650" spans="1:7" s="39" customFormat="1" ht="27" customHeight="1" x14ac:dyDescent="0.25">
      <c r="A650" s="140" t="s">
        <v>792</v>
      </c>
      <c r="B650" s="132" t="s">
        <v>620</v>
      </c>
      <c r="C650" s="133" t="s">
        <v>49</v>
      </c>
      <c r="D650" s="134">
        <v>708.49</v>
      </c>
      <c r="E650" s="95"/>
      <c r="F650" s="96">
        <f t="shared" si="31"/>
        <v>0</v>
      </c>
      <c r="G650" s="38"/>
    </row>
    <row r="651" spans="1:7" s="39" customFormat="1" ht="27" customHeight="1" x14ac:dyDescent="0.25">
      <c r="A651" s="140" t="s">
        <v>820</v>
      </c>
      <c r="B651" s="132" t="s">
        <v>48</v>
      </c>
      <c r="C651" s="133" t="s">
        <v>49</v>
      </c>
      <c r="D651" s="134">
        <v>186.66</v>
      </c>
      <c r="E651" s="95"/>
      <c r="F651" s="96">
        <f t="shared" si="31"/>
        <v>0</v>
      </c>
      <c r="G651" s="38"/>
    </row>
    <row r="652" spans="1:7" s="39" customFormat="1" ht="27" customHeight="1" x14ac:dyDescent="0.25">
      <c r="A652" s="140" t="s">
        <v>961</v>
      </c>
      <c r="B652" s="132" t="s">
        <v>52</v>
      </c>
      <c r="C652" s="133" t="s">
        <v>49</v>
      </c>
      <c r="D652" s="134">
        <v>1842.07</v>
      </c>
      <c r="E652" s="95"/>
      <c r="F652" s="96">
        <f t="shared" si="31"/>
        <v>0</v>
      </c>
      <c r="G652" s="38"/>
    </row>
    <row r="653" spans="1:7" s="39" customFormat="1" ht="27" customHeight="1" x14ac:dyDescent="0.25">
      <c r="A653" s="140" t="s">
        <v>962</v>
      </c>
      <c r="B653" s="132" t="s">
        <v>54</v>
      </c>
      <c r="C653" s="133" t="s">
        <v>55</v>
      </c>
      <c r="D653" s="134">
        <v>142601.5</v>
      </c>
      <c r="E653" s="95"/>
      <c r="F653" s="96">
        <f t="shared" si="31"/>
        <v>0</v>
      </c>
      <c r="G653" s="38"/>
    </row>
    <row r="654" spans="1:7" s="39" customFormat="1" ht="27" customHeight="1" x14ac:dyDescent="0.25">
      <c r="A654" s="140" t="s">
        <v>963</v>
      </c>
      <c r="B654" s="132" t="s">
        <v>353</v>
      </c>
      <c r="C654" s="133" t="s">
        <v>49</v>
      </c>
      <c r="D654" s="134">
        <v>3.15</v>
      </c>
      <c r="E654" s="95"/>
      <c r="F654" s="96">
        <f t="shared" si="31"/>
        <v>0</v>
      </c>
      <c r="G654" s="38"/>
    </row>
    <row r="655" spans="1:7" s="39" customFormat="1" ht="27" customHeight="1" x14ac:dyDescent="0.25">
      <c r="A655" s="140" t="s">
        <v>964</v>
      </c>
      <c r="B655" s="132" t="s">
        <v>462</v>
      </c>
      <c r="C655" s="133" t="s">
        <v>84</v>
      </c>
      <c r="D655" s="134">
        <v>35</v>
      </c>
      <c r="E655" s="95"/>
      <c r="F655" s="96">
        <f t="shared" si="31"/>
        <v>0</v>
      </c>
      <c r="G655" s="38"/>
    </row>
    <row r="656" spans="1:7" s="39" customFormat="1" ht="27" customHeight="1" x14ac:dyDescent="0.25">
      <c r="A656" s="140" t="s">
        <v>965</v>
      </c>
      <c r="B656" s="132" t="s">
        <v>967</v>
      </c>
      <c r="C656" s="133" t="s">
        <v>68</v>
      </c>
      <c r="D656" s="134">
        <v>780.81999999999994</v>
      </c>
      <c r="E656" s="95"/>
      <c r="F656" s="96">
        <f t="shared" si="31"/>
        <v>0</v>
      </c>
      <c r="G656" s="38"/>
    </row>
    <row r="657" spans="1:7" s="39" customFormat="1" ht="27" customHeight="1" x14ac:dyDescent="0.25">
      <c r="A657" s="140" t="s">
        <v>966</v>
      </c>
      <c r="B657" s="132" t="s">
        <v>308</v>
      </c>
      <c r="C657" s="133" t="s">
        <v>49</v>
      </c>
      <c r="D657" s="134">
        <v>46.37</v>
      </c>
      <c r="E657" s="95"/>
      <c r="F657" s="96">
        <f t="shared" si="31"/>
        <v>0</v>
      </c>
      <c r="G657" s="38"/>
    </row>
    <row r="658" spans="1:7" s="39" customFormat="1" ht="27" customHeight="1" x14ac:dyDescent="0.25">
      <c r="A658" s="140" t="s">
        <v>968</v>
      </c>
      <c r="B658" s="132" t="s">
        <v>970</v>
      </c>
      <c r="C658" s="133" t="s">
        <v>49</v>
      </c>
      <c r="D658" s="134">
        <v>6.19</v>
      </c>
      <c r="E658" s="95"/>
      <c r="F658" s="96">
        <f t="shared" si="31"/>
        <v>0</v>
      </c>
      <c r="G658" s="38"/>
    </row>
    <row r="659" spans="1:7" s="39" customFormat="1" ht="27" customHeight="1" x14ac:dyDescent="0.25">
      <c r="A659" s="140" t="s">
        <v>969</v>
      </c>
      <c r="B659" s="132" t="s">
        <v>973</v>
      </c>
      <c r="C659" s="133" t="s">
        <v>84</v>
      </c>
      <c r="D659" s="134">
        <v>4.5</v>
      </c>
      <c r="E659" s="95"/>
      <c r="F659" s="96">
        <f t="shared" si="31"/>
        <v>0</v>
      </c>
      <c r="G659" s="38"/>
    </row>
    <row r="660" spans="1:7" s="39" customFormat="1" ht="27" customHeight="1" x14ac:dyDescent="0.25">
      <c r="A660" s="140" t="s">
        <v>972</v>
      </c>
      <c r="B660" s="132" t="s">
        <v>975</v>
      </c>
      <c r="C660" s="133" t="s">
        <v>84</v>
      </c>
      <c r="D660" s="134">
        <v>4.5</v>
      </c>
      <c r="E660" s="95"/>
      <c r="F660" s="96">
        <f t="shared" si="31"/>
        <v>0</v>
      </c>
      <c r="G660" s="38"/>
    </row>
    <row r="661" spans="1:7" s="39" customFormat="1" ht="27" customHeight="1" x14ac:dyDescent="0.25">
      <c r="A661" s="140" t="s">
        <v>974</v>
      </c>
      <c r="B661" s="132" t="s">
        <v>978</v>
      </c>
      <c r="C661" s="133" t="s">
        <v>84</v>
      </c>
      <c r="D661" s="134">
        <v>194.5</v>
      </c>
      <c r="E661" s="95"/>
      <c r="F661" s="96">
        <f t="shared" si="31"/>
        <v>0</v>
      </c>
      <c r="G661" s="38"/>
    </row>
    <row r="662" spans="1:7" s="39" customFormat="1" ht="27" customHeight="1" x14ac:dyDescent="0.25">
      <c r="A662" s="140" t="s">
        <v>977</v>
      </c>
      <c r="B662" s="132" t="s">
        <v>980</v>
      </c>
      <c r="C662" s="133" t="s">
        <v>84</v>
      </c>
      <c r="D662" s="134">
        <v>194.5</v>
      </c>
      <c r="E662" s="95"/>
      <c r="F662" s="96">
        <f t="shared" si="31"/>
        <v>0</v>
      </c>
      <c r="G662" s="38"/>
    </row>
    <row r="663" spans="1:7" s="39" customFormat="1" ht="27" customHeight="1" x14ac:dyDescent="0.25">
      <c r="A663" s="140" t="s">
        <v>979</v>
      </c>
      <c r="B663" s="132" t="s">
        <v>1024</v>
      </c>
      <c r="C663" s="133" t="s">
        <v>84</v>
      </c>
      <c r="D663" s="134">
        <v>6</v>
      </c>
      <c r="E663" s="95"/>
      <c r="F663" s="96">
        <f t="shared" si="31"/>
        <v>0</v>
      </c>
      <c r="G663" s="38"/>
    </row>
    <row r="664" spans="1:7" s="39" customFormat="1" ht="37.5" customHeight="1" x14ac:dyDescent="0.25">
      <c r="A664" s="140" t="s">
        <v>981</v>
      </c>
      <c r="B664" s="132" t="s">
        <v>1025</v>
      </c>
      <c r="C664" s="133" t="s">
        <v>84</v>
      </c>
      <c r="D664" s="134">
        <v>6</v>
      </c>
      <c r="E664" s="95"/>
      <c r="F664" s="96">
        <f t="shared" si="31"/>
        <v>0</v>
      </c>
      <c r="G664" s="38"/>
    </row>
    <row r="665" spans="1:7" s="39" customFormat="1" ht="36.75" customHeight="1" x14ac:dyDescent="0.25">
      <c r="A665" s="140" t="s">
        <v>982</v>
      </c>
      <c r="B665" s="132" t="s">
        <v>895</v>
      </c>
      <c r="C665" s="133" t="s">
        <v>93</v>
      </c>
      <c r="D665" s="134">
        <v>7</v>
      </c>
      <c r="E665" s="95"/>
      <c r="F665" s="96">
        <f t="shared" si="31"/>
        <v>0</v>
      </c>
      <c r="G665" s="38"/>
    </row>
    <row r="666" spans="1:7" s="39" customFormat="1" ht="27" customHeight="1" x14ac:dyDescent="0.25">
      <c r="A666" s="140" t="s">
        <v>984</v>
      </c>
      <c r="B666" s="132" t="s">
        <v>1026</v>
      </c>
      <c r="C666" s="133" t="s">
        <v>84</v>
      </c>
      <c r="D666" s="134">
        <v>2.8000000000000003</v>
      </c>
      <c r="E666" s="95"/>
      <c r="F666" s="96">
        <f t="shared" si="31"/>
        <v>0</v>
      </c>
      <c r="G666" s="38"/>
    </row>
    <row r="667" spans="1:7" s="39" customFormat="1" ht="27" customHeight="1" x14ac:dyDescent="0.25">
      <c r="A667" s="140" t="s">
        <v>987</v>
      </c>
      <c r="B667" s="132" t="s">
        <v>985</v>
      </c>
      <c r="C667" s="133" t="s">
        <v>93</v>
      </c>
      <c r="D667" s="134">
        <v>7</v>
      </c>
      <c r="E667" s="95"/>
      <c r="F667" s="96">
        <f t="shared" si="31"/>
        <v>0</v>
      </c>
      <c r="G667" s="38"/>
    </row>
    <row r="668" spans="1:7" s="39" customFormat="1" ht="27" customHeight="1" x14ac:dyDescent="0.25">
      <c r="A668" s="140" t="s">
        <v>989</v>
      </c>
      <c r="B668" s="132" t="s">
        <v>988</v>
      </c>
      <c r="C668" s="133" t="s">
        <v>93</v>
      </c>
      <c r="D668" s="134">
        <v>7</v>
      </c>
      <c r="E668" s="95"/>
      <c r="F668" s="96">
        <f t="shared" si="31"/>
        <v>0</v>
      </c>
      <c r="G668" s="38"/>
    </row>
    <row r="669" spans="1:7" s="39" customFormat="1" ht="27" customHeight="1" x14ac:dyDescent="0.25">
      <c r="A669" s="140" t="s">
        <v>991</v>
      </c>
      <c r="B669" s="132" t="s">
        <v>1027</v>
      </c>
      <c r="C669" s="133" t="s">
        <v>93</v>
      </c>
      <c r="D669" s="134">
        <v>2</v>
      </c>
      <c r="E669" s="95"/>
      <c r="F669" s="96">
        <f t="shared" si="31"/>
        <v>0</v>
      </c>
      <c r="G669" s="38"/>
    </row>
    <row r="670" spans="1:7" s="39" customFormat="1" ht="27" customHeight="1" x14ac:dyDescent="0.25">
      <c r="A670" s="140" t="s">
        <v>993</v>
      </c>
      <c r="B670" s="132" t="s">
        <v>955</v>
      </c>
      <c r="C670" s="133" t="s">
        <v>116</v>
      </c>
      <c r="D670" s="134">
        <v>121.6</v>
      </c>
      <c r="E670" s="95"/>
      <c r="F670" s="96">
        <f t="shared" si="31"/>
        <v>0</v>
      </c>
      <c r="G670" s="38"/>
    </row>
    <row r="671" spans="1:7" s="39" customFormat="1" ht="27" customHeight="1" x14ac:dyDescent="0.25">
      <c r="A671" s="140" t="s">
        <v>994</v>
      </c>
      <c r="B671" s="132" t="s">
        <v>353</v>
      </c>
      <c r="C671" s="133" t="s">
        <v>49</v>
      </c>
      <c r="D671" s="134">
        <v>38.86</v>
      </c>
      <c r="E671" s="95"/>
      <c r="F671" s="96">
        <f t="shared" si="31"/>
        <v>0</v>
      </c>
      <c r="G671" s="38"/>
    </row>
    <row r="672" spans="1:7" s="39" customFormat="1" ht="27" customHeight="1" x14ac:dyDescent="0.25">
      <c r="A672" s="140" t="s">
        <v>996</v>
      </c>
      <c r="B672" s="132" t="s">
        <v>995</v>
      </c>
      <c r="C672" s="133" t="s">
        <v>49</v>
      </c>
      <c r="D672" s="134">
        <v>1.52</v>
      </c>
      <c r="E672" s="95"/>
      <c r="F672" s="96">
        <f t="shared" si="31"/>
        <v>0</v>
      </c>
      <c r="G672" s="38"/>
    </row>
    <row r="673" spans="1:7" s="39" customFormat="1" ht="27" customHeight="1" x14ac:dyDescent="0.25">
      <c r="A673" s="140" t="s">
        <v>1028</v>
      </c>
      <c r="B673" s="132" t="s">
        <v>997</v>
      </c>
      <c r="C673" s="133" t="s">
        <v>68</v>
      </c>
      <c r="D673" s="134">
        <v>247.6</v>
      </c>
      <c r="E673" s="95"/>
      <c r="F673" s="96">
        <f t="shared" si="31"/>
        <v>0</v>
      </c>
      <c r="G673" s="38"/>
    </row>
    <row r="674" spans="1:7" s="39" customFormat="1" ht="27" customHeight="1" x14ac:dyDescent="0.25">
      <c r="A674" s="140" t="s">
        <v>1029</v>
      </c>
      <c r="B674" s="132" t="s">
        <v>1030</v>
      </c>
      <c r="C674" s="133" t="s">
        <v>49</v>
      </c>
      <c r="D674" s="134">
        <v>1</v>
      </c>
      <c r="E674" s="95"/>
      <c r="F674" s="96">
        <f t="shared" si="31"/>
        <v>0</v>
      </c>
      <c r="G674" s="38"/>
    </row>
    <row r="675" spans="1:7" s="39" customFormat="1" ht="27" customHeight="1" x14ac:dyDescent="0.25">
      <c r="A675" s="140" t="s">
        <v>1031</v>
      </c>
      <c r="B675" s="132" t="s">
        <v>1032</v>
      </c>
      <c r="C675" s="133" t="s">
        <v>49</v>
      </c>
      <c r="D675" s="134">
        <v>18</v>
      </c>
      <c r="E675" s="95"/>
      <c r="F675" s="96">
        <f t="shared" si="31"/>
        <v>0</v>
      </c>
      <c r="G675" s="38"/>
    </row>
    <row r="676" spans="1:7" s="39" customFormat="1" ht="27" customHeight="1" x14ac:dyDescent="0.25">
      <c r="A676" s="140" t="s">
        <v>1033</v>
      </c>
      <c r="B676" s="132" t="s">
        <v>1034</v>
      </c>
      <c r="C676" s="133" t="s">
        <v>49</v>
      </c>
      <c r="D676" s="134">
        <v>2</v>
      </c>
      <c r="E676" s="95"/>
      <c r="F676" s="96">
        <f t="shared" si="31"/>
        <v>0</v>
      </c>
      <c r="G676" s="38"/>
    </row>
    <row r="677" spans="1:7" s="39" customFormat="1" ht="27" customHeight="1" x14ac:dyDescent="0.25">
      <c r="A677" s="140" t="s">
        <v>1035</v>
      </c>
      <c r="B677" s="132" t="s">
        <v>86</v>
      </c>
      <c r="C677" s="133" t="s">
        <v>49</v>
      </c>
      <c r="D677" s="134">
        <v>21</v>
      </c>
      <c r="E677" s="95"/>
      <c r="F677" s="96">
        <f t="shared" si="31"/>
        <v>0</v>
      </c>
      <c r="G677" s="38"/>
    </row>
    <row r="678" spans="1:7" s="39" customFormat="1" ht="27" customHeight="1" x14ac:dyDescent="0.25">
      <c r="A678" s="140" t="s">
        <v>1036</v>
      </c>
      <c r="B678" s="132" t="s">
        <v>57</v>
      </c>
      <c r="C678" s="98" t="s">
        <v>58</v>
      </c>
      <c r="D678" s="98">
        <v>3579.74</v>
      </c>
      <c r="E678" s="95"/>
      <c r="F678" s="96">
        <f t="shared" si="31"/>
        <v>0</v>
      </c>
      <c r="G678" s="38"/>
    </row>
    <row r="679" spans="1:7" ht="27" customHeight="1" x14ac:dyDescent="0.25">
      <c r="A679" s="137" t="s">
        <v>839</v>
      </c>
      <c r="B679" s="138" t="s">
        <v>395</v>
      </c>
      <c r="C679" s="139"/>
      <c r="D679" s="105"/>
      <c r="E679" s="99"/>
      <c r="F679" s="100">
        <f>F680+F683</f>
        <v>0</v>
      </c>
    </row>
    <row r="680" spans="1:7" s="39" customFormat="1" ht="27" customHeight="1" x14ac:dyDescent="0.25">
      <c r="A680" s="160" t="s">
        <v>841</v>
      </c>
      <c r="B680" s="159" t="s">
        <v>397</v>
      </c>
      <c r="C680" s="133"/>
      <c r="D680" s="141"/>
      <c r="E680" s="95"/>
      <c r="F680" s="113">
        <f>SUM(F681:F682)</f>
        <v>0</v>
      </c>
    </row>
    <row r="681" spans="1:7" ht="27" customHeight="1" x14ac:dyDescent="0.25">
      <c r="A681" s="140" t="s">
        <v>843</v>
      </c>
      <c r="B681" s="132" t="s">
        <v>403</v>
      </c>
      <c r="C681" s="133" t="s">
        <v>84</v>
      </c>
      <c r="D681" s="134">
        <v>33</v>
      </c>
      <c r="E681" s="95"/>
      <c r="F681" s="96">
        <f>ROUND(D681*E681,2)</f>
        <v>0</v>
      </c>
      <c r="G681" s="38"/>
    </row>
    <row r="682" spans="1:7" s="39" customFormat="1" ht="27" customHeight="1" x14ac:dyDescent="0.25">
      <c r="A682" s="140" t="s">
        <v>846</v>
      </c>
      <c r="B682" s="132" t="s">
        <v>566</v>
      </c>
      <c r="C682" s="133" t="s">
        <v>68</v>
      </c>
      <c r="D682" s="134">
        <v>98.01</v>
      </c>
      <c r="E682" s="95"/>
      <c r="F682" s="96">
        <f>ROUND(D682*E682,2)</f>
        <v>0</v>
      </c>
      <c r="G682" s="38"/>
    </row>
    <row r="683" spans="1:7" ht="27" customHeight="1" x14ac:dyDescent="0.25">
      <c r="A683" s="160" t="s">
        <v>856</v>
      </c>
      <c r="B683" s="159" t="s">
        <v>405</v>
      </c>
      <c r="C683" s="133"/>
      <c r="D683" s="141"/>
      <c r="E683" s="95"/>
      <c r="F683" s="113">
        <f>SUM(F684:F687)</f>
        <v>0</v>
      </c>
    </row>
    <row r="684" spans="1:7" ht="27" customHeight="1" x14ac:dyDescent="0.25">
      <c r="A684" s="140" t="s">
        <v>858</v>
      </c>
      <c r="B684" s="146" t="s">
        <v>1015</v>
      </c>
      <c r="C684" s="133" t="s">
        <v>68</v>
      </c>
      <c r="D684" s="141">
        <v>1336.98</v>
      </c>
      <c r="E684" s="95"/>
      <c r="F684" s="96">
        <f>ROUND(D684*E684,2)</f>
        <v>0</v>
      </c>
      <c r="G684" s="38"/>
    </row>
    <row r="685" spans="1:7" ht="27" customHeight="1" x14ac:dyDescent="0.25">
      <c r="A685" s="140" t="s">
        <v>859</v>
      </c>
      <c r="B685" s="132" t="s">
        <v>1037</v>
      </c>
      <c r="C685" s="133" t="s">
        <v>93</v>
      </c>
      <c r="D685" s="134">
        <v>24</v>
      </c>
      <c r="E685" s="95"/>
      <c r="F685" s="96">
        <f>ROUND(D685*E685,2)</f>
        <v>0</v>
      </c>
      <c r="G685" s="38"/>
    </row>
    <row r="686" spans="1:7" ht="27" customHeight="1" x14ac:dyDescent="0.25">
      <c r="A686" s="140" t="s">
        <v>861</v>
      </c>
      <c r="B686" s="132" t="s">
        <v>415</v>
      </c>
      <c r="C686" s="133" t="s">
        <v>93</v>
      </c>
      <c r="D686" s="134">
        <v>14</v>
      </c>
      <c r="E686" s="95"/>
      <c r="F686" s="96">
        <f>ROUND(D686*E686,2)</f>
        <v>0</v>
      </c>
      <c r="G686" s="38"/>
    </row>
    <row r="687" spans="1:7" ht="27" customHeight="1" x14ac:dyDescent="0.25">
      <c r="A687" s="140" t="s">
        <v>862</v>
      </c>
      <c r="B687" s="132" t="s">
        <v>1038</v>
      </c>
      <c r="C687" s="133" t="s">
        <v>93</v>
      </c>
      <c r="D687" s="134">
        <v>14</v>
      </c>
      <c r="E687" s="95"/>
      <c r="F687" s="96">
        <f>ROUND(D687*E687,2)</f>
        <v>0</v>
      </c>
      <c r="G687" s="38"/>
    </row>
    <row r="688" spans="1:7" s="54" customFormat="1" ht="24.95" customHeight="1" x14ac:dyDescent="0.25">
      <c r="A688" s="91"/>
      <c r="B688" s="129" t="s">
        <v>1248</v>
      </c>
      <c r="C688" s="92"/>
      <c r="D688" s="130"/>
      <c r="E688" s="97"/>
      <c r="F688" s="108">
        <f>F689+F697</f>
        <v>0</v>
      </c>
    </row>
    <row r="689" spans="1:7" ht="24.95" customHeight="1" x14ac:dyDescent="0.25">
      <c r="A689" s="137" t="s">
        <v>12</v>
      </c>
      <c r="B689" s="138" t="s">
        <v>79</v>
      </c>
      <c r="C689" s="139"/>
      <c r="D689" s="105"/>
      <c r="E689" s="99"/>
      <c r="F689" s="100">
        <f>SUM(F690:F696)</f>
        <v>0</v>
      </c>
      <c r="G689" s="38"/>
    </row>
    <row r="690" spans="1:7" s="39" customFormat="1" ht="24.95" customHeight="1" x14ac:dyDescent="0.25">
      <c r="A690" s="101" t="s">
        <v>424</v>
      </c>
      <c r="B690" s="132" t="s">
        <v>844</v>
      </c>
      <c r="C690" s="133" t="s">
        <v>49</v>
      </c>
      <c r="D690" s="134">
        <v>250.55</v>
      </c>
      <c r="E690" s="95"/>
      <c r="F690" s="96">
        <f t="shared" ref="F690:F696" si="32">ROUND(D690*E690,2)</f>
        <v>0</v>
      </c>
      <c r="G690" s="38"/>
    </row>
    <row r="691" spans="1:7" s="39" customFormat="1" ht="24.95" customHeight="1" x14ac:dyDescent="0.25">
      <c r="A691" s="101" t="s">
        <v>425</v>
      </c>
      <c r="B691" s="132" t="s">
        <v>81</v>
      </c>
      <c r="C691" s="133" t="s">
        <v>49</v>
      </c>
      <c r="D691" s="134">
        <v>184.62</v>
      </c>
      <c r="E691" s="95"/>
      <c r="F691" s="96">
        <f t="shared" si="32"/>
        <v>0</v>
      </c>
      <c r="G691" s="38"/>
    </row>
    <row r="692" spans="1:7" s="39" customFormat="1" ht="24.95" customHeight="1" x14ac:dyDescent="0.25">
      <c r="A692" s="101" t="s">
        <v>426</v>
      </c>
      <c r="B692" s="132" t="s">
        <v>849</v>
      </c>
      <c r="C692" s="133" t="s">
        <v>68</v>
      </c>
      <c r="D692" s="134">
        <v>395.63</v>
      </c>
      <c r="E692" s="95"/>
      <c r="F692" s="96">
        <f t="shared" si="32"/>
        <v>0</v>
      </c>
      <c r="G692" s="38"/>
    </row>
    <row r="693" spans="1:7" s="39" customFormat="1" ht="24.95" customHeight="1" x14ac:dyDescent="0.25">
      <c r="A693" s="101" t="s">
        <v>427</v>
      </c>
      <c r="B693" s="155" t="s">
        <v>851</v>
      </c>
      <c r="C693" s="133" t="s">
        <v>68</v>
      </c>
      <c r="D693" s="134">
        <v>1486.9199999999998</v>
      </c>
      <c r="E693" s="95"/>
      <c r="F693" s="96">
        <f t="shared" si="32"/>
        <v>0</v>
      </c>
      <c r="G693" s="38"/>
    </row>
    <row r="694" spans="1:7" s="39" customFormat="1" ht="24.95" customHeight="1" x14ac:dyDescent="0.25">
      <c r="A694" s="101" t="s">
        <v>1180</v>
      </c>
      <c r="B694" s="132" t="s">
        <v>86</v>
      </c>
      <c r="C694" s="133" t="s">
        <v>49</v>
      </c>
      <c r="D694" s="98">
        <v>688.09</v>
      </c>
      <c r="E694" s="95"/>
      <c r="F694" s="96">
        <f t="shared" si="32"/>
        <v>0</v>
      </c>
      <c r="G694" s="38"/>
    </row>
    <row r="695" spans="1:7" ht="24.95" customHeight="1" x14ac:dyDescent="0.25">
      <c r="A695" s="101" t="s">
        <v>1181</v>
      </c>
      <c r="B695" s="132" t="s">
        <v>54</v>
      </c>
      <c r="C695" s="133" t="s">
        <v>55</v>
      </c>
      <c r="D695" s="134">
        <v>27523.600000000002</v>
      </c>
      <c r="E695" s="95"/>
      <c r="F695" s="96">
        <f t="shared" si="32"/>
        <v>0</v>
      </c>
      <c r="G695" s="38"/>
    </row>
    <row r="696" spans="1:7" ht="24.95" customHeight="1" x14ac:dyDescent="0.25">
      <c r="A696" s="101" t="s">
        <v>1182</v>
      </c>
      <c r="B696" s="132" t="s">
        <v>57</v>
      </c>
      <c r="C696" s="133" t="s">
        <v>58</v>
      </c>
      <c r="D696" s="134">
        <v>1169.75</v>
      </c>
      <c r="E696" s="95"/>
      <c r="F696" s="96">
        <f t="shared" si="32"/>
        <v>0</v>
      </c>
      <c r="G696" s="38"/>
    </row>
    <row r="697" spans="1:7" ht="24.95" customHeight="1" x14ac:dyDescent="0.25">
      <c r="A697" s="137" t="s">
        <v>60</v>
      </c>
      <c r="B697" s="138" t="s">
        <v>999</v>
      </c>
      <c r="C697" s="139"/>
      <c r="D697" s="105"/>
      <c r="E697" s="99"/>
      <c r="F697" s="100">
        <f>F698+F706</f>
        <v>0</v>
      </c>
    </row>
    <row r="698" spans="1:7" ht="24.95" customHeight="1" x14ac:dyDescent="0.25">
      <c r="A698" s="160" t="s">
        <v>62</v>
      </c>
      <c r="B698" s="159" t="s">
        <v>91</v>
      </c>
      <c r="C698" s="133"/>
      <c r="D698" s="141"/>
      <c r="E698" s="95"/>
      <c r="F698" s="113">
        <f>SUM(F699:F705)</f>
        <v>0</v>
      </c>
    </row>
    <row r="699" spans="1:7" ht="24.95" customHeight="1" x14ac:dyDescent="0.25">
      <c r="A699" s="101" t="s">
        <v>64</v>
      </c>
      <c r="B699" s="132" t="s">
        <v>1183</v>
      </c>
      <c r="C699" s="98" t="s">
        <v>84</v>
      </c>
      <c r="D699" s="98">
        <v>135</v>
      </c>
      <c r="E699" s="95"/>
      <c r="F699" s="96">
        <f t="shared" ref="F699:F705" si="33">ROUND(D699*E699,2)</f>
        <v>0</v>
      </c>
      <c r="G699" s="38"/>
    </row>
    <row r="700" spans="1:7" ht="24.95" customHeight="1" x14ac:dyDescent="0.25">
      <c r="A700" s="101" t="s">
        <v>78</v>
      </c>
      <c r="B700" s="132" t="s">
        <v>98</v>
      </c>
      <c r="C700" s="133" t="s">
        <v>93</v>
      </c>
      <c r="D700" s="134">
        <v>27</v>
      </c>
      <c r="E700" s="95"/>
      <c r="F700" s="96">
        <f t="shared" si="33"/>
        <v>0</v>
      </c>
      <c r="G700" s="38"/>
    </row>
    <row r="701" spans="1:7" ht="24.95" customHeight="1" x14ac:dyDescent="0.25">
      <c r="A701" s="101" t="s">
        <v>90</v>
      </c>
      <c r="B701" s="132" t="s">
        <v>52</v>
      </c>
      <c r="C701" s="133" t="s">
        <v>49</v>
      </c>
      <c r="D701" s="134">
        <v>12.41</v>
      </c>
      <c r="E701" s="95"/>
      <c r="F701" s="96">
        <f t="shared" si="33"/>
        <v>0</v>
      </c>
      <c r="G701" s="38"/>
    </row>
    <row r="702" spans="1:7" ht="24.95" customHeight="1" x14ac:dyDescent="0.25">
      <c r="A702" s="101" t="s">
        <v>126</v>
      </c>
      <c r="B702" s="132" t="s">
        <v>54</v>
      </c>
      <c r="C702" s="133" t="s">
        <v>55</v>
      </c>
      <c r="D702" s="134">
        <v>496.4</v>
      </c>
      <c r="E702" s="95"/>
      <c r="F702" s="96">
        <f t="shared" si="33"/>
        <v>0</v>
      </c>
      <c r="G702" s="38"/>
    </row>
    <row r="703" spans="1:7" ht="24.95" customHeight="1" x14ac:dyDescent="0.25">
      <c r="A703" s="101" t="s">
        <v>136</v>
      </c>
      <c r="B703" s="132" t="s">
        <v>57</v>
      </c>
      <c r="C703" s="133" t="s">
        <v>58</v>
      </c>
      <c r="D703" s="134">
        <v>21.1</v>
      </c>
      <c r="E703" s="95"/>
      <c r="F703" s="96">
        <f t="shared" si="33"/>
        <v>0</v>
      </c>
      <c r="G703" s="38"/>
    </row>
    <row r="704" spans="1:7" ht="24.95" customHeight="1" x14ac:dyDescent="0.25">
      <c r="A704" s="101" t="s">
        <v>140</v>
      </c>
      <c r="B704" s="132" t="s">
        <v>111</v>
      </c>
      <c r="C704" s="133" t="s">
        <v>49</v>
      </c>
      <c r="D704" s="134">
        <v>3.7800000000000002</v>
      </c>
      <c r="E704" s="95"/>
      <c r="F704" s="96">
        <f t="shared" si="33"/>
        <v>0</v>
      </c>
      <c r="G704" s="38"/>
    </row>
    <row r="705" spans="1:7" ht="24.95" customHeight="1" x14ac:dyDescent="0.25">
      <c r="A705" s="101" t="s">
        <v>157</v>
      </c>
      <c r="B705" s="132" t="s">
        <v>1003</v>
      </c>
      <c r="C705" s="133" t="s">
        <v>68</v>
      </c>
      <c r="D705" s="134">
        <v>46.44</v>
      </c>
      <c r="E705" s="95"/>
      <c r="F705" s="96">
        <f t="shared" si="33"/>
        <v>0</v>
      </c>
      <c r="G705" s="38"/>
    </row>
    <row r="706" spans="1:7" ht="24.95" customHeight="1" x14ac:dyDescent="0.25">
      <c r="A706" s="160" t="s">
        <v>338</v>
      </c>
      <c r="B706" s="159" t="s">
        <v>127</v>
      </c>
      <c r="C706" s="133"/>
      <c r="D706" s="141"/>
      <c r="E706" s="95"/>
      <c r="F706" s="113">
        <f>SUM(F707:F709)</f>
        <v>0</v>
      </c>
    </row>
    <row r="707" spans="1:7" ht="42.75" customHeight="1" x14ac:dyDescent="0.25">
      <c r="A707" s="101" t="s">
        <v>340</v>
      </c>
      <c r="B707" s="132" t="s">
        <v>1007</v>
      </c>
      <c r="C707" s="133" t="s">
        <v>68</v>
      </c>
      <c r="D707" s="134">
        <v>316.44</v>
      </c>
      <c r="E707" s="95"/>
      <c r="F707" s="96">
        <f>ROUND(D707*E707,2)</f>
        <v>0</v>
      </c>
      <c r="G707" s="38"/>
    </row>
    <row r="708" spans="1:7" ht="30.75" customHeight="1" x14ac:dyDescent="0.25">
      <c r="A708" s="101" t="s">
        <v>360</v>
      </c>
      <c r="B708" s="132" t="s">
        <v>955</v>
      </c>
      <c r="C708" s="133" t="s">
        <v>116</v>
      </c>
      <c r="D708" s="134">
        <v>4140.26</v>
      </c>
      <c r="E708" s="95"/>
      <c r="F708" s="96">
        <f>ROUND(D708*E708,2)</f>
        <v>0</v>
      </c>
      <c r="G708" s="38"/>
    </row>
    <row r="709" spans="1:7" ht="24.95" customHeight="1" x14ac:dyDescent="0.25">
      <c r="A709" s="101" t="s">
        <v>380</v>
      </c>
      <c r="B709" s="132" t="s">
        <v>629</v>
      </c>
      <c r="C709" s="133" t="s">
        <v>49</v>
      </c>
      <c r="D709" s="134">
        <v>31.86</v>
      </c>
      <c r="E709" s="95"/>
      <c r="F709" s="96">
        <f>ROUND(D709*E709,2)</f>
        <v>0</v>
      </c>
      <c r="G709" s="38"/>
    </row>
    <row r="710" spans="1:7" s="54" customFormat="1" ht="24.95" customHeight="1" x14ac:dyDescent="0.25">
      <c r="A710" s="91"/>
      <c r="B710" s="129" t="s">
        <v>1249</v>
      </c>
      <c r="C710" s="92"/>
      <c r="D710" s="130"/>
      <c r="E710" s="97"/>
      <c r="F710" s="108">
        <f>F711+F731</f>
        <v>0</v>
      </c>
    </row>
    <row r="711" spans="1:7" ht="24.95" customHeight="1" x14ac:dyDescent="0.25">
      <c r="A711" s="137" t="s">
        <v>12</v>
      </c>
      <c r="B711" s="138" t="s">
        <v>1184</v>
      </c>
      <c r="C711" s="139"/>
      <c r="D711" s="105"/>
      <c r="E711" s="99"/>
      <c r="F711" s="100">
        <f>F712+F718</f>
        <v>0</v>
      </c>
    </row>
    <row r="712" spans="1:7" ht="24.95" customHeight="1" x14ac:dyDescent="0.25">
      <c r="A712" s="137" t="s">
        <v>14</v>
      </c>
      <c r="B712" s="138" t="s">
        <v>79</v>
      </c>
      <c r="C712" s="139"/>
      <c r="D712" s="105"/>
      <c r="E712" s="99"/>
      <c r="F712" s="100">
        <f>F713</f>
        <v>0</v>
      </c>
    </row>
    <row r="713" spans="1:7" s="49" customFormat="1" ht="24.95" customHeight="1" x14ac:dyDescent="0.25">
      <c r="A713" s="109" t="s">
        <v>424</v>
      </c>
      <c r="B713" s="159" t="s">
        <v>303</v>
      </c>
      <c r="C713" s="111"/>
      <c r="D713" s="111"/>
      <c r="E713" s="95"/>
      <c r="F713" s="113">
        <f>SUM(F714:F717)</f>
        <v>0</v>
      </c>
    </row>
    <row r="714" spans="1:7" s="39" customFormat="1" ht="24.95" customHeight="1" x14ac:dyDescent="0.25">
      <c r="A714" s="101" t="s">
        <v>1185</v>
      </c>
      <c r="B714" s="132" t="s">
        <v>81</v>
      </c>
      <c r="C714" s="133" t="s">
        <v>49</v>
      </c>
      <c r="D714" s="134">
        <v>51.54</v>
      </c>
      <c r="E714" s="95"/>
      <c r="F714" s="96">
        <f>ROUND(D714*E714,2)</f>
        <v>0</v>
      </c>
      <c r="G714" s="38"/>
    </row>
    <row r="715" spans="1:7" s="39" customFormat="1" ht="24.95" customHeight="1" x14ac:dyDescent="0.25">
      <c r="A715" s="101" t="s">
        <v>1186</v>
      </c>
      <c r="B715" s="132" t="s">
        <v>86</v>
      </c>
      <c r="C715" s="133" t="s">
        <v>49</v>
      </c>
      <c r="D715" s="134">
        <v>67</v>
      </c>
      <c r="E715" s="95"/>
      <c r="F715" s="96">
        <f>ROUND(D715*E715,2)</f>
        <v>0</v>
      </c>
      <c r="G715" s="38"/>
    </row>
    <row r="716" spans="1:7" s="39" customFormat="1" ht="24.95" customHeight="1" x14ac:dyDescent="0.25">
      <c r="A716" s="101" t="s">
        <v>1187</v>
      </c>
      <c r="B716" s="132" t="s">
        <v>1188</v>
      </c>
      <c r="C716" s="133" t="s">
        <v>55</v>
      </c>
      <c r="D716" s="134">
        <v>2680</v>
      </c>
      <c r="E716" s="95"/>
      <c r="F716" s="96">
        <f>ROUND(D716*E716,2)</f>
        <v>0</v>
      </c>
      <c r="G716" s="38"/>
    </row>
    <row r="717" spans="1:7" s="39" customFormat="1" ht="24.95" customHeight="1" x14ac:dyDescent="0.25">
      <c r="A717" s="101" t="s">
        <v>1189</v>
      </c>
      <c r="B717" s="132" t="s">
        <v>57</v>
      </c>
      <c r="C717" s="133" t="s">
        <v>58</v>
      </c>
      <c r="D717" s="134">
        <v>113.89999999999999</v>
      </c>
      <c r="E717" s="95"/>
      <c r="F717" s="96">
        <f>ROUND(D717*E717,2)</f>
        <v>0</v>
      </c>
      <c r="G717" s="38"/>
    </row>
    <row r="718" spans="1:7" ht="24.95" customHeight="1" x14ac:dyDescent="0.25">
      <c r="A718" s="137" t="s">
        <v>19</v>
      </c>
      <c r="B718" s="138" t="s">
        <v>434</v>
      </c>
      <c r="C718" s="139"/>
      <c r="D718" s="105"/>
      <c r="E718" s="99"/>
      <c r="F718" s="100">
        <f>F719+F722</f>
        <v>0</v>
      </c>
    </row>
    <row r="719" spans="1:7" ht="24.95" customHeight="1" x14ac:dyDescent="0.25">
      <c r="A719" s="160" t="s">
        <v>428</v>
      </c>
      <c r="B719" s="159" t="s">
        <v>939</v>
      </c>
      <c r="C719" s="133"/>
      <c r="D719" s="141"/>
      <c r="E719" s="95"/>
      <c r="F719" s="113">
        <f>SUM(F720:F721)</f>
        <v>0</v>
      </c>
    </row>
    <row r="720" spans="1:7" s="39" customFormat="1" ht="24.95" customHeight="1" x14ac:dyDescent="0.25">
      <c r="A720" s="140" t="s">
        <v>1190</v>
      </c>
      <c r="B720" s="132" t="s">
        <v>940</v>
      </c>
      <c r="C720" s="133" t="s">
        <v>49</v>
      </c>
      <c r="D720" s="134">
        <v>16.91</v>
      </c>
      <c r="E720" s="95"/>
      <c r="F720" s="96">
        <f>ROUND(D720*E720,2)</f>
        <v>0</v>
      </c>
      <c r="G720" s="38"/>
    </row>
    <row r="721" spans="1:7" s="39" customFormat="1" ht="24.95" customHeight="1" x14ac:dyDescent="0.25">
      <c r="A721" s="140" t="s">
        <v>1191</v>
      </c>
      <c r="B721" s="132" t="s">
        <v>450</v>
      </c>
      <c r="C721" s="133" t="s">
        <v>49</v>
      </c>
      <c r="D721" s="134">
        <v>16.91</v>
      </c>
      <c r="E721" s="95"/>
      <c r="F721" s="96">
        <f>ROUND(D721*E721,2)</f>
        <v>0</v>
      </c>
      <c r="G721" s="38"/>
    </row>
    <row r="722" spans="1:7" s="39" customFormat="1" ht="24.95" customHeight="1" x14ac:dyDescent="0.25">
      <c r="A722" s="160" t="s">
        <v>429</v>
      </c>
      <c r="B722" s="159" t="s">
        <v>942</v>
      </c>
      <c r="C722" s="133"/>
      <c r="D722" s="141"/>
      <c r="E722" s="95"/>
      <c r="F722" s="113">
        <f>SUM(F723:F730)</f>
        <v>0</v>
      </c>
    </row>
    <row r="723" spans="1:7" s="39" customFormat="1" ht="24.95" customHeight="1" x14ac:dyDescent="0.25">
      <c r="A723" s="140" t="s">
        <v>1192</v>
      </c>
      <c r="B723" s="132" t="s">
        <v>943</v>
      </c>
      <c r="C723" s="133" t="s">
        <v>84</v>
      </c>
      <c r="D723" s="134">
        <v>84</v>
      </c>
      <c r="E723" s="95"/>
      <c r="F723" s="96">
        <f t="shared" ref="F723:F730" si="34">ROUND(D723*E723,2)</f>
        <v>0</v>
      </c>
      <c r="G723" s="38"/>
    </row>
    <row r="724" spans="1:7" s="39" customFormat="1" ht="24.95" customHeight="1" x14ac:dyDescent="0.25">
      <c r="A724" s="140" t="s">
        <v>1193</v>
      </c>
      <c r="B724" s="132" t="s">
        <v>71</v>
      </c>
      <c r="C724" s="133" t="s">
        <v>49</v>
      </c>
      <c r="D724" s="134">
        <v>96.01</v>
      </c>
      <c r="E724" s="95"/>
      <c r="F724" s="96">
        <f t="shared" si="34"/>
        <v>0</v>
      </c>
      <c r="G724" s="38"/>
    </row>
    <row r="725" spans="1:7" s="39" customFormat="1" ht="24.95" customHeight="1" x14ac:dyDescent="0.25">
      <c r="A725" s="140" t="s">
        <v>1194</v>
      </c>
      <c r="B725" s="132" t="s">
        <v>1188</v>
      </c>
      <c r="C725" s="133" t="s">
        <v>55</v>
      </c>
      <c r="D725" s="134">
        <v>3840.4</v>
      </c>
      <c r="E725" s="95"/>
      <c r="F725" s="96">
        <f t="shared" si="34"/>
        <v>0</v>
      </c>
      <c r="G725" s="38"/>
    </row>
    <row r="726" spans="1:7" s="39" customFormat="1" ht="24.95" customHeight="1" x14ac:dyDescent="0.25">
      <c r="A726" s="140" t="s">
        <v>1195</v>
      </c>
      <c r="B726" s="132" t="s">
        <v>57</v>
      </c>
      <c r="C726" s="133" t="s">
        <v>58</v>
      </c>
      <c r="D726" s="134">
        <v>163.22</v>
      </c>
      <c r="E726" s="95"/>
      <c r="F726" s="96">
        <f t="shared" si="34"/>
        <v>0</v>
      </c>
      <c r="G726" s="38"/>
    </row>
    <row r="727" spans="1:7" s="39" customFormat="1" ht="29.25" customHeight="1" x14ac:dyDescent="0.25">
      <c r="A727" s="140" t="s">
        <v>1196</v>
      </c>
      <c r="B727" s="132" t="s">
        <v>948</v>
      </c>
      <c r="C727" s="133" t="s">
        <v>68</v>
      </c>
      <c r="D727" s="134">
        <v>87.98</v>
      </c>
      <c r="E727" s="95"/>
      <c r="F727" s="96">
        <f t="shared" si="34"/>
        <v>0</v>
      </c>
      <c r="G727" s="38"/>
    </row>
    <row r="728" spans="1:7" s="39" customFormat="1" ht="24.95" customHeight="1" x14ac:dyDescent="0.25">
      <c r="A728" s="140" t="s">
        <v>1197</v>
      </c>
      <c r="B728" s="132" t="s">
        <v>940</v>
      </c>
      <c r="C728" s="133" t="s">
        <v>49</v>
      </c>
      <c r="D728" s="134">
        <v>8.44</v>
      </c>
      <c r="E728" s="95"/>
      <c r="F728" s="96">
        <f t="shared" si="34"/>
        <v>0</v>
      </c>
      <c r="G728" s="38"/>
    </row>
    <row r="729" spans="1:7" s="39" customFormat="1" ht="24.95" customHeight="1" x14ac:dyDescent="0.25">
      <c r="A729" s="140" t="s">
        <v>1198</v>
      </c>
      <c r="B729" s="132" t="s">
        <v>952</v>
      </c>
      <c r="C729" s="133" t="s">
        <v>68</v>
      </c>
      <c r="D729" s="134">
        <v>48.44</v>
      </c>
      <c r="E729" s="95"/>
      <c r="F729" s="96">
        <f t="shared" si="34"/>
        <v>0</v>
      </c>
      <c r="G729" s="38"/>
    </row>
    <row r="730" spans="1:7" s="39" customFormat="1" ht="32.25" customHeight="1" x14ac:dyDescent="0.25">
      <c r="A730" s="140" t="s">
        <v>1199</v>
      </c>
      <c r="B730" s="132" t="s">
        <v>955</v>
      </c>
      <c r="C730" s="133" t="s">
        <v>116</v>
      </c>
      <c r="D730" s="134">
        <v>590.79999999999995</v>
      </c>
      <c r="E730" s="95"/>
      <c r="F730" s="96">
        <f t="shared" si="34"/>
        <v>0</v>
      </c>
      <c r="G730" s="38"/>
    </row>
    <row r="731" spans="1:7" ht="24.95" customHeight="1" x14ac:dyDescent="0.25">
      <c r="A731" s="137" t="s">
        <v>60</v>
      </c>
      <c r="B731" s="138" t="s">
        <v>1200</v>
      </c>
      <c r="C731" s="139"/>
      <c r="D731" s="105"/>
      <c r="E731" s="99"/>
      <c r="F731" s="100">
        <f>F732+F738+F751</f>
        <v>0</v>
      </c>
    </row>
    <row r="732" spans="1:7" ht="24.95" customHeight="1" x14ac:dyDescent="0.25">
      <c r="A732" s="137" t="s">
        <v>62</v>
      </c>
      <c r="B732" s="138" t="s">
        <v>79</v>
      </c>
      <c r="C732" s="139"/>
      <c r="D732" s="105"/>
      <c r="E732" s="99"/>
      <c r="F732" s="100">
        <f>F733</f>
        <v>0</v>
      </c>
    </row>
    <row r="733" spans="1:7" s="49" customFormat="1" ht="24.95" customHeight="1" x14ac:dyDescent="0.25">
      <c r="A733" s="109" t="s">
        <v>64</v>
      </c>
      <c r="B733" s="159" t="s">
        <v>303</v>
      </c>
      <c r="C733" s="111"/>
      <c r="D733" s="111"/>
      <c r="E733" s="95"/>
      <c r="F733" s="113">
        <f>SUM(F734:F737)</f>
        <v>0</v>
      </c>
    </row>
    <row r="734" spans="1:7" s="39" customFormat="1" ht="24.95" customHeight="1" x14ac:dyDescent="0.25">
      <c r="A734" s="101" t="s">
        <v>66</v>
      </c>
      <c r="B734" s="132" t="s">
        <v>81</v>
      </c>
      <c r="C734" s="133" t="s">
        <v>49</v>
      </c>
      <c r="D734" s="134">
        <v>32.299999999999997</v>
      </c>
      <c r="E734" s="95"/>
      <c r="F734" s="96">
        <f>ROUND(D734*E734,2)</f>
        <v>0</v>
      </c>
      <c r="G734" s="38"/>
    </row>
    <row r="735" spans="1:7" s="39" customFormat="1" ht="24.95" customHeight="1" x14ac:dyDescent="0.25">
      <c r="A735" s="101" t="s">
        <v>70</v>
      </c>
      <c r="B735" s="132" t="s">
        <v>86</v>
      </c>
      <c r="C735" s="133" t="s">
        <v>49</v>
      </c>
      <c r="D735" s="134">
        <v>41.989999999999995</v>
      </c>
      <c r="E735" s="95"/>
      <c r="F735" s="96">
        <f>ROUND(D735*E735,2)</f>
        <v>0</v>
      </c>
      <c r="G735" s="38"/>
    </row>
    <row r="736" spans="1:7" s="39" customFormat="1" ht="24.95" customHeight="1" x14ac:dyDescent="0.25">
      <c r="A736" s="101" t="s">
        <v>73</v>
      </c>
      <c r="B736" s="132" t="s">
        <v>1188</v>
      </c>
      <c r="C736" s="133" t="s">
        <v>55</v>
      </c>
      <c r="D736" s="134">
        <v>1679.6</v>
      </c>
      <c r="E736" s="95"/>
      <c r="F736" s="96">
        <f>ROUND(D736*E736,2)</f>
        <v>0</v>
      </c>
      <c r="G736" s="38"/>
    </row>
    <row r="737" spans="1:7" s="39" customFormat="1" ht="24.95" customHeight="1" x14ac:dyDescent="0.25">
      <c r="A737" s="101" t="s">
        <v>74</v>
      </c>
      <c r="B737" s="132" t="s">
        <v>57</v>
      </c>
      <c r="C737" s="133" t="s">
        <v>58</v>
      </c>
      <c r="D737" s="134">
        <v>71.38</v>
      </c>
      <c r="E737" s="95"/>
      <c r="F737" s="96">
        <f>ROUND(D737*E737,2)</f>
        <v>0</v>
      </c>
      <c r="G737" s="38"/>
    </row>
    <row r="738" spans="1:7" ht="24.95" customHeight="1" x14ac:dyDescent="0.25">
      <c r="A738" s="137" t="s">
        <v>338</v>
      </c>
      <c r="B738" s="138" t="s">
        <v>434</v>
      </c>
      <c r="C738" s="139"/>
      <c r="D738" s="105"/>
      <c r="E738" s="99"/>
      <c r="F738" s="100">
        <f>F739+F742</f>
        <v>0</v>
      </c>
    </row>
    <row r="739" spans="1:7" ht="24.95" customHeight="1" x14ac:dyDescent="0.25">
      <c r="A739" s="160" t="s">
        <v>340</v>
      </c>
      <c r="B739" s="159" t="s">
        <v>939</v>
      </c>
      <c r="C739" s="133"/>
      <c r="D739" s="141"/>
      <c r="E739" s="95"/>
      <c r="F739" s="113">
        <f>SUM(F740:F741)</f>
        <v>0</v>
      </c>
    </row>
    <row r="740" spans="1:7" s="39" customFormat="1" ht="24.95" customHeight="1" x14ac:dyDescent="0.25">
      <c r="A740" s="140" t="s">
        <v>341</v>
      </c>
      <c r="B740" s="132" t="s">
        <v>940</v>
      </c>
      <c r="C740" s="133" t="s">
        <v>49</v>
      </c>
      <c r="D740" s="134">
        <v>7.62</v>
      </c>
      <c r="E740" s="95"/>
      <c r="F740" s="96">
        <f>ROUND(D740*E740,2)</f>
        <v>0</v>
      </c>
      <c r="G740" s="38"/>
    </row>
    <row r="741" spans="1:7" s="39" customFormat="1" ht="24.95" customHeight="1" x14ac:dyDescent="0.25">
      <c r="A741" s="140" t="s">
        <v>350</v>
      </c>
      <c r="B741" s="132" t="s">
        <v>450</v>
      </c>
      <c r="C741" s="133" t="s">
        <v>49</v>
      </c>
      <c r="D741" s="134">
        <v>7.62</v>
      </c>
      <c r="E741" s="95"/>
      <c r="F741" s="96">
        <f>ROUND(D741*E741,2)</f>
        <v>0</v>
      </c>
      <c r="G741" s="38"/>
    </row>
    <row r="742" spans="1:7" s="39" customFormat="1" ht="24.95" customHeight="1" x14ac:dyDescent="0.25">
      <c r="A742" s="160" t="s">
        <v>360</v>
      </c>
      <c r="B742" s="159" t="s">
        <v>942</v>
      </c>
      <c r="C742" s="133"/>
      <c r="D742" s="141"/>
      <c r="E742" s="95"/>
      <c r="F742" s="113">
        <f>SUM(F743:F750)</f>
        <v>0</v>
      </c>
    </row>
    <row r="743" spans="1:7" s="39" customFormat="1" ht="24.95" customHeight="1" x14ac:dyDescent="0.25">
      <c r="A743" s="140" t="s">
        <v>361</v>
      </c>
      <c r="B743" s="132" t="s">
        <v>943</v>
      </c>
      <c r="C743" s="133" t="s">
        <v>84</v>
      </c>
      <c r="D743" s="134">
        <v>138</v>
      </c>
      <c r="E743" s="95"/>
      <c r="F743" s="96">
        <f t="shared" ref="F743:F750" si="35">ROUND(D743*E743,2)</f>
        <v>0</v>
      </c>
      <c r="G743" s="38"/>
    </row>
    <row r="744" spans="1:7" s="39" customFormat="1" ht="24.95" customHeight="1" x14ac:dyDescent="0.25">
      <c r="A744" s="140" t="s">
        <v>373</v>
      </c>
      <c r="B744" s="132" t="s">
        <v>71</v>
      </c>
      <c r="C744" s="133" t="s">
        <v>49</v>
      </c>
      <c r="D744" s="134">
        <v>259.13</v>
      </c>
      <c r="E744" s="95"/>
      <c r="F744" s="96">
        <f t="shared" si="35"/>
        <v>0</v>
      </c>
      <c r="G744" s="38"/>
    </row>
    <row r="745" spans="1:7" s="39" customFormat="1" ht="24.95" customHeight="1" x14ac:dyDescent="0.25">
      <c r="A745" s="140" t="s">
        <v>378</v>
      </c>
      <c r="B745" s="132" t="s">
        <v>1188</v>
      </c>
      <c r="C745" s="133" t="s">
        <v>55</v>
      </c>
      <c r="D745" s="134">
        <v>10365.200000000001</v>
      </c>
      <c r="E745" s="95"/>
      <c r="F745" s="96">
        <f t="shared" si="35"/>
        <v>0</v>
      </c>
      <c r="G745" s="38"/>
    </row>
    <row r="746" spans="1:7" s="39" customFormat="1" ht="24.95" customHeight="1" x14ac:dyDescent="0.25">
      <c r="A746" s="140" t="s">
        <v>1201</v>
      </c>
      <c r="B746" s="132" t="s">
        <v>57</v>
      </c>
      <c r="C746" s="133" t="s">
        <v>58</v>
      </c>
      <c r="D746" s="134">
        <v>572.67999999999995</v>
      </c>
      <c r="E746" s="95"/>
      <c r="F746" s="96">
        <f t="shared" si="35"/>
        <v>0</v>
      </c>
      <c r="G746" s="38"/>
    </row>
    <row r="747" spans="1:7" s="39" customFormat="1" ht="24.95" customHeight="1" x14ac:dyDescent="0.25">
      <c r="A747" s="140" t="s">
        <v>1202</v>
      </c>
      <c r="B747" s="132" t="s">
        <v>948</v>
      </c>
      <c r="C747" s="133" t="s">
        <v>68</v>
      </c>
      <c r="D747" s="134">
        <v>86.9</v>
      </c>
      <c r="E747" s="95"/>
      <c r="F747" s="96">
        <f t="shared" si="35"/>
        <v>0</v>
      </c>
      <c r="G747" s="38"/>
    </row>
    <row r="748" spans="1:7" s="39" customFormat="1" ht="24.95" customHeight="1" x14ac:dyDescent="0.25">
      <c r="A748" s="140" t="s">
        <v>1203</v>
      </c>
      <c r="B748" s="132" t="s">
        <v>940</v>
      </c>
      <c r="C748" s="133" t="s">
        <v>49</v>
      </c>
      <c r="D748" s="134">
        <v>13.05</v>
      </c>
      <c r="E748" s="95"/>
      <c r="F748" s="96">
        <f t="shared" si="35"/>
        <v>0</v>
      </c>
      <c r="G748" s="38"/>
    </row>
    <row r="749" spans="1:7" s="39" customFormat="1" ht="24.95" customHeight="1" x14ac:dyDescent="0.25">
      <c r="A749" s="140" t="s">
        <v>1204</v>
      </c>
      <c r="B749" s="132" t="s">
        <v>952</v>
      </c>
      <c r="C749" s="133" t="s">
        <v>68</v>
      </c>
      <c r="D749" s="134">
        <v>80.7</v>
      </c>
      <c r="E749" s="95"/>
      <c r="F749" s="96">
        <f t="shared" si="35"/>
        <v>0</v>
      </c>
      <c r="G749" s="38"/>
    </row>
    <row r="750" spans="1:7" s="39" customFormat="1" ht="24.95" customHeight="1" x14ac:dyDescent="0.25">
      <c r="A750" s="140" t="s">
        <v>1205</v>
      </c>
      <c r="B750" s="132" t="s">
        <v>955</v>
      </c>
      <c r="C750" s="133" t="s">
        <v>116</v>
      </c>
      <c r="D750" s="134">
        <v>913.5</v>
      </c>
      <c r="E750" s="95"/>
      <c r="F750" s="96">
        <f t="shared" si="35"/>
        <v>0</v>
      </c>
      <c r="G750" s="38"/>
    </row>
    <row r="751" spans="1:7" ht="24.95" customHeight="1" x14ac:dyDescent="0.25">
      <c r="A751" s="137" t="s">
        <v>927</v>
      </c>
      <c r="B751" s="138" t="s">
        <v>857</v>
      </c>
      <c r="C751" s="139"/>
      <c r="D751" s="105"/>
      <c r="E751" s="99"/>
      <c r="F751" s="100">
        <f>SUM(F752:F786)</f>
        <v>0</v>
      </c>
    </row>
    <row r="752" spans="1:7" s="39" customFormat="1" ht="35.25" customHeight="1" x14ac:dyDescent="0.25">
      <c r="A752" s="140" t="s">
        <v>1206</v>
      </c>
      <c r="B752" s="132" t="s">
        <v>100</v>
      </c>
      <c r="C752" s="133" t="s">
        <v>49</v>
      </c>
      <c r="D752" s="134">
        <v>71.010000000000005</v>
      </c>
      <c r="E752" s="95"/>
      <c r="F752" s="96">
        <f t="shared" ref="F752:F786" si="36">ROUND(D752*E752,2)</f>
        <v>0</v>
      </c>
      <c r="G752" s="38"/>
    </row>
    <row r="753" spans="1:7" s="39" customFormat="1" ht="32.25" customHeight="1" x14ac:dyDescent="0.25">
      <c r="A753" s="140" t="s">
        <v>1207</v>
      </c>
      <c r="B753" s="132" t="s">
        <v>860</v>
      </c>
      <c r="C753" s="133" t="s">
        <v>49</v>
      </c>
      <c r="D753" s="134">
        <v>485.32</v>
      </c>
      <c r="E753" s="95"/>
      <c r="F753" s="96">
        <f t="shared" si="36"/>
        <v>0</v>
      </c>
      <c r="G753" s="38"/>
    </row>
    <row r="754" spans="1:7" s="39" customFormat="1" ht="24.95" customHeight="1" x14ac:dyDescent="0.25">
      <c r="A754" s="140" t="s">
        <v>1208</v>
      </c>
      <c r="B754" s="132" t="s">
        <v>1209</v>
      </c>
      <c r="C754" s="133" t="s">
        <v>49</v>
      </c>
      <c r="D754" s="134">
        <v>491.22</v>
      </c>
      <c r="E754" s="95"/>
      <c r="F754" s="96">
        <f t="shared" si="36"/>
        <v>0</v>
      </c>
      <c r="G754" s="38"/>
    </row>
    <row r="755" spans="1:7" s="39" customFormat="1" ht="30" customHeight="1" x14ac:dyDescent="0.25">
      <c r="A755" s="140" t="s">
        <v>1210</v>
      </c>
      <c r="B755" s="132" t="s">
        <v>1280</v>
      </c>
      <c r="C755" s="133" t="s">
        <v>58</v>
      </c>
      <c r="D755" s="134">
        <v>990.44</v>
      </c>
      <c r="E755" s="95"/>
      <c r="F755" s="96">
        <f t="shared" si="36"/>
        <v>0</v>
      </c>
      <c r="G755" s="38"/>
    </row>
    <row r="756" spans="1:7" s="39" customFormat="1" ht="24.95" customHeight="1" x14ac:dyDescent="0.25">
      <c r="A756" s="140" t="s">
        <v>1211</v>
      </c>
      <c r="B756" s="132" t="s">
        <v>1188</v>
      </c>
      <c r="C756" s="133" t="s">
        <v>55</v>
      </c>
      <c r="D756" s="134">
        <v>30875.03</v>
      </c>
      <c r="E756" s="95"/>
      <c r="F756" s="96">
        <f t="shared" si="36"/>
        <v>0</v>
      </c>
      <c r="G756" s="38"/>
    </row>
    <row r="757" spans="1:7" s="39" customFormat="1" ht="24.95" customHeight="1" x14ac:dyDescent="0.25">
      <c r="A757" s="140" t="s">
        <v>1212</v>
      </c>
      <c r="B757" s="132" t="s">
        <v>57</v>
      </c>
      <c r="C757" s="133" t="s">
        <v>58</v>
      </c>
      <c r="D757" s="134">
        <v>482.7</v>
      </c>
      <c r="E757" s="95"/>
      <c r="F757" s="96">
        <f t="shared" si="36"/>
        <v>0</v>
      </c>
      <c r="G757" s="38"/>
    </row>
    <row r="758" spans="1:7" s="39" customFormat="1" ht="24.95" customHeight="1" x14ac:dyDescent="0.25">
      <c r="A758" s="140" t="s">
        <v>1213</v>
      </c>
      <c r="B758" s="132" t="s">
        <v>868</v>
      </c>
      <c r="C758" s="133" t="s">
        <v>49</v>
      </c>
      <c r="D758" s="134">
        <v>22.09</v>
      </c>
      <c r="E758" s="95"/>
      <c r="F758" s="96">
        <f t="shared" si="36"/>
        <v>0</v>
      </c>
      <c r="G758" s="38"/>
    </row>
    <row r="759" spans="1:7" s="39" customFormat="1" ht="29.25" customHeight="1" x14ac:dyDescent="0.25">
      <c r="A759" s="140" t="s">
        <v>1214</v>
      </c>
      <c r="B759" s="132" t="s">
        <v>870</v>
      </c>
      <c r="C759" s="133" t="s">
        <v>58</v>
      </c>
      <c r="D759" s="134">
        <v>26.51</v>
      </c>
      <c r="E759" s="95"/>
      <c r="F759" s="96">
        <f t="shared" si="36"/>
        <v>0</v>
      </c>
      <c r="G759" s="38"/>
    </row>
    <row r="760" spans="1:7" s="39" customFormat="1" ht="24.95" customHeight="1" x14ac:dyDescent="0.25">
      <c r="A760" s="140" t="s">
        <v>1215</v>
      </c>
      <c r="B760" s="132" t="s">
        <v>1403</v>
      </c>
      <c r="C760" s="133" t="s">
        <v>68</v>
      </c>
      <c r="D760" s="134">
        <v>220.89999999999998</v>
      </c>
      <c r="E760" s="95"/>
      <c r="F760" s="96">
        <f t="shared" si="36"/>
        <v>0</v>
      </c>
      <c r="G760" s="38"/>
    </row>
    <row r="761" spans="1:7" s="39" customFormat="1" ht="24.95" customHeight="1" x14ac:dyDescent="0.25">
      <c r="A761" s="140" t="s">
        <v>1216</v>
      </c>
      <c r="B761" s="132" t="s">
        <v>1404</v>
      </c>
      <c r="C761" s="133" t="s">
        <v>68</v>
      </c>
      <c r="D761" s="134">
        <v>220.89999999999998</v>
      </c>
      <c r="E761" s="95"/>
      <c r="F761" s="96">
        <f t="shared" si="36"/>
        <v>0</v>
      </c>
      <c r="G761" s="38"/>
    </row>
    <row r="762" spans="1:7" s="39" customFormat="1" ht="24.95" customHeight="1" x14ac:dyDescent="0.25">
      <c r="A762" s="140" t="s">
        <v>1217</v>
      </c>
      <c r="B762" s="132" t="s">
        <v>1405</v>
      </c>
      <c r="C762" s="133" t="s">
        <v>58</v>
      </c>
      <c r="D762" s="134">
        <v>26.51</v>
      </c>
      <c r="E762" s="95"/>
      <c r="F762" s="96">
        <f t="shared" si="36"/>
        <v>0</v>
      </c>
      <c r="G762" s="38"/>
    </row>
    <row r="763" spans="1:7" s="39" customFormat="1" ht="24.95" customHeight="1" x14ac:dyDescent="0.25">
      <c r="A763" s="140" t="s">
        <v>1218</v>
      </c>
      <c r="B763" s="132" t="s">
        <v>1382</v>
      </c>
      <c r="C763" s="133" t="s">
        <v>55</v>
      </c>
      <c r="D763" s="134">
        <v>662.69999999999993</v>
      </c>
      <c r="E763" s="95"/>
      <c r="F763" s="96">
        <f t="shared" si="36"/>
        <v>0</v>
      </c>
      <c r="G763" s="38"/>
    </row>
    <row r="764" spans="1:7" s="39" customFormat="1" ht="24.95" customHeight="1" x14ac:dyDescent="0.25">
      <c r="A764" s="140" t="s">
        <v>1219</v>
      </c>
      <c r="B764" s="132" t="s">
        <v>1406</v>
      </c>
      <c r="C764" s="133" t="s">
        <v>58</v>
      </c>
      <c r="D764" s="134">
        <v>53.02</v>
      </c>
      <c r="E764" s="95"/>
      <c r="F764" s="96">
        <f t="shared" si="36"/>
        <v>0</v>
      </c>
      <c r="G764" s="38"/>
    </row>
    <row r="765" spans="1:7" s="39" customFormat="1" ht="29.25" customHeight="1" x14ac:dyDescent="0.25">
      <c r="A765" s="140" t="s">
        <v>1220</v>
      </c>
      <c r="B765" s="132" t="s">
        <v>456</v>
      </c>
      <c r="C765" s="133" t="s">
        <v>457</v>
      </c>
      <c r="D765" s="134">
        <v>1590.48</v>
      </c>
      <c r="E765" s="95"/>
      <c r="F765" s="96">
        <f t="shared" si="36"/>
        <v>0</v>
      </c>
      <c r="G765" s="38"/>
    </row>
    <row r="766" spans="1:7" s="39" customFormat="1" ht="24.95" customHeight="1" x14ac:dyDescent="0.25">
      <c r="A766" s="140" t="s">
        <v>1221</v>
      </c>
      <c r="B766" s="132" t="s">
        <v>1407</v>
      </c>
      <c r="C766" s="133" t="s">
        <v>68</v>
      </c>
      <c r="D766" s="134">
        <v>539.24000000000012</v>
      </c>
      <c r="E766" s="95"/>
      <c r="F766" s="96">
        <f t="shared" si="36"/>
        <v>0</v>
      </c>
      <c r="G766" s="38"/>
    </row>
    <row r="767" spans="1:7" s="39" customFormat="1" ht="24.95" customHeight="1" x14ac:dyDescent="0.25">
      <c r="A767" s="140" t="s">
        <v>1222</v>
      </c>
      <c r="B767" s="132" t="s">
        <v>308</v>
      </c>
      <c r="C767" s="133" t="s">
        <v>49</v>
      </c>
      <c r="D767" s="134">
        <v>20.38</v>
      </c>
      <c r="E767" s="95"/>
      <c r="F767" s="96">
        <f t="shared" si="36"/>
        <v>0</v>
      </c>
      <c r="G767" s="38"/>
    </row>
    <row r="768" spans="1:7" s="39" customFormat="1" ht="24.95" customHeight="1" x14ac:dyDescent="0.25">
      <c r="A768" s="140" t="s">
        <v>1223</v>
      </c>
      <c r="B768" s="132" t="s">
        <v>1317</v>
      </c>
      <c r="C768" s="133" t="s">
        <v>49</v>
      </c>
      <c r="D768" s="134">
        <v>2.81</v>
      </c>
      <c r="E768" s="95"/>
      <c r="F768" s="96">
        <f t="shared" si="36"/>
        <v>0</v>
      </c>
      <c r="G768" s="38"/>
    </row>
    <row r="769" spans="1:7" s="39" customFormat="1" ht="24.95" customHeight="1" x14ac:dyDescent="0.25">
      <c r="A769" s="140" t="s">
        <v>1224</v>
      </c>
      <c r="B769" s="132" t="s">
        <v>1392</v>
      </c>
      <c r="C769" s="133" t="s">
        <v>84</v>
      </c>
      <c r="D769" s="134">
        <v>15</v>
      </c>
      <c r="E769" s="95"/>
      <c r="F769" s="96">
        <f t="shared" si="36"/>
        <v>0</v>
      </c>
      <c r="G769" s="38"/>
    </row>
    <row r="770" spans="1:7" s="39" customFormat="1" ht="24.95" customHeight="1" x14ac:dyDescent="0.25">
      <c r="A770" s="140" t="s">
        <v>1225</v>
      </c>
      <c r="B770" s="132" t="s">
        <v>887</v>
      </c>
      <c r="C770" s="133" t="s">
        <v>84</v>
      </c>
      <c r="D770" s="134">
        <v>6</v>
      </c>
      <c r="E770" s="95"/>
      <c r="F770" s="96">
        <f t="shared" si="36"/>
        <v>0</v>
      </c>
      <c r="G770" s="38"/>
    </row>
    <row r="771" spans="1:7" s="39" customFormat="1" ht="33.75" customHeight="1" x14ac:dyDescent="0.25">
      <c r="A771" s="140" t="s">
        <v>1226</v>
      </c>
      <c r="B771" s="132" t="s">
        <v>890</v>
      </c>
      <c r="C771" s="133" t="s">
        <v>84</v>
      </c>
      <c r="D771" s="134">
        <v>6</v>
      </c>
      <c r="E771" s="95"/>
      <c r="F771" s="96">
        <f t="shared" si="36"/>
        <v>0</v>
      </c>
      <c r="G771" s="38"/>
    </row>
    <row r="772" spans="1:7" s="39" customFormat="1" ht="35.25" customHeight="1" x14ac:dyDescent="0.25">
      <c r="A772" s="140" t="s">
        <v>1227</v>
      </c>
      <c r="B772" s="132" t="s">
        <v>895</v>
      </c>
      <c r="C772" s="133" t="s">
        <v>93</v>
      </c>
      <c r="D772" s="134">
        <v>6</v>
      </c>
      <c r="E772" s="95"/>
      <c r="F772" s="96">
        <f t="shared" si="36"/>
        <v>0</v>
      </c>
      <c r="G772" s="38"/>
    </row>
    <row r="773" spans="1:7" s="39" customFormat="1" ht="24.95" customHeight="1" x14ac:dyDescent="0.25">
      <c r="A773" s="140" t="s">
        <v>1228</v>
      </c>
      <c r="B773" s="132" t="s">
        <v>983</v>
      </c>
      <c r="C773" s="133" t="s">
        <v>84</v>
      </c>
      <c r="D773" s="134">
        <v>2.4000000000000004</v>
      </c>
      <c r="E773" s="95"/>
      <c r="F773" s="96">
        <f t="shared" si="36"/>
        <v>0</v>
      </c>
      <c r="G773" s="38"/>
    </row>
    <row r="774" spans="1:7" s="39" customFormat="1" ht="24.95" customHeight="1" x14ac:dyDescent="0.25">
      <c r="A774" s="140" t="s">
        <v>1229</v>
      </c>
      <c r="B774" s="132" t="s">
        <v>1408</v>
      </c>
      <c r="C774" s="133" t="s">
        <v>93</v>
      </c>
      <c r="D774" s="134">
        <v>6</v>
      </c>
      <c r="E774" s="95"/>
      <c r="F774" s="96">
        <f t="shared" si="36"/>
        <v>0</v>
      </c>
      <c r="G774" s="38"/>
    </row>
    <row r="775" spans="1:7" s="39" customFormat="1" ht="24.95" customHeight="1" x14ac:dyDescent="0.25">
      <c r="A775" s="140" t="s">
        <v>1230</v>
      </c>
      <c r="B775" s="132" t="s">
        <v>1409</v>
      </c>
      <c r="C775" s="133" t="s">
        <v>93</v>
      </c>
      <c r="D775" s="134">
        <v>6</v>
      </c>
      <c r="E775" s="95"/>
      <c r="F775" s="96">
        <f t="shared" si="36"/>
        <v>0</v>
      </c>
      <c r="G775" s="38"/>
    </row>
    <row r="776" spans="1:7" s="39" customFormat="1" ht="24.95" customHeight="1" x14ac:dyDescent="0.25">
      <c r="A776" s="140" t="s">
        <v>1231</v>
      </c>
      <c r="B776" s="132" t="s">
        <v>955</v>
      </c>
      <c r="C776" s="133" t="s">
        <v>116</v>
      </c>
      <c r="D776" s="134">
        <v>1353.75</v>
      </c>
      <c r="E776" s="95"/>
      <c r="F776" s="96">
        <f t="shared" si="36"/>
        <v>0</v>
      </c>
      <c r="G776" s="38"/>
    </row>
    <row r="777" spans="1:7" s="39" customFormat="1" ht="24.95" customHeight="1" x14ac:dyDescent="0.25">
      <c r="A777" s="140" t="s">
        <v>1232</v>
      </c>
      <c r="B777" s="132" t="s">
        <v>119</v>
      </c>
      <c r="C777" s="133" t="s">
        <v>49</v>
      </c>
      <c r="D777" s="134">
        <v>21.26</v>
      </c>
      <c r="E777" s="95"/>
      <c r="F777" s="96">
        <f t="shared" si="36"/>
        <v>0</v>
      </c>
      <c r="G777" s="38"/>
    </row>
    <row r="778" spans="1:7" s="39" customFormat="1" ht="42" customHeight="1" x14ac:dyDescent="0.25">
      <c r="A778" s="140" t="s">
        <v>1233</v>
      </c>
      <c r="B778" s="132" t="s">
        <v>51</v>
      </c>
      <c r="C778" s="133" t="s">
        <v>49</v>
      </c>
      <c r="D778" s="134">
        <v>456.66</v>
      </c>
      <c r="E778" s="95"/>
      <c r="F778" s="96">
        <f t="shared" si="36"/>
        <v>0</v>
      </c>
      <c r="G778" s="38"/>
    </row>
    <row r="779" spans="1:7" s="39" customFormat="1" ht="24.95" customHeight="1" x14ac:dyDescent="0.25">
      <c r="A779" s="140" t="s">
        <v>1234</v>
      </c>
      <c r="B779" s="132" t="s">
        <v>353</v>
      </c>
      <c r="C779" s="133" t="s">
        <v>49</v>
      </c>
      <c r="D779" s="134">
        <v>1.17</v>
      </c>
      <c r="E779" s="95"/>
      <c r="F779" s="96">
        <f t="shared" si="36"/>
        <v>0</v>
      </c>
      <c r="G779" s="38"/>
    </row>
    <row r="780" spans="1:7" s="39" customFormat="1" ht="24.95" customHeight="1" x14ac:dyDescent="0.25">
      <c r="A780" s="140" t="s">
        <v>1235</v>
      </c>
      <c r="B780" s="132" t="s">
        <v>462</v>
      </c>
      <c r="C780" s="133" t="s">
        <v>84</v>
      </c>
      <c r="D780" s="134">
        <v>13</v>
      </c>
      <c r="E780" s="95"/>
      <c r="F780" s="96">
        <f t="shared" si="36"/>
        <v>0</v>
      </c>
      <c r="G780" s="38"/>
    </row>
    <row r="781" spans="1:7" s="39" customFormat="1" ht="24.95" customHeight="1" x14ac:dyDescent="0.25">
      <c r="A781" s="140" t="s">
        <v>1236</v>
      </c>
      <c r="B781" s="132" t="s">
        <v>910</v>
      </c>
      <c r="C781" s="133" t="s">
        <v>49</v>
      </c>
      <c r="D781" s="134">
        <v>33.14</v>
      </c>
      <c r="E781" s="95"/>
      <c r="F781" s="96">
        <f t="shared" si="36"/>
        <v>0</v>
      </c>
      <c r="G781" s="38"/>
    </row>
    <row r="782" spans="1:7" s="39" customFormat="1" ht="24.95" customHeight="1" x14ac:dyDescent="0.25">
      <c r="A782" s="140" t="s">
        <v>1237</v>
      </c>
      <c r="B782" s="132" t="s">
        <v>912</v>
      </c>
      <c r="C782" s="133" t="s">
        <v>49</v>
      </c>
      <c r="D782" s="134">
        <v>44.18</v>
      </c>
      <c r="E782" s="95"/>
      <c r="F782" s="96">
        <f t="shared" si="36"/>
        <v>0</v>
      </c>
      <c r="G782" s="38"/>
    </row>
    <row r="783" spans="1:7" s="39" customFormat="1" ht="24.95" customHeight="1" x14ac:dyDescent="0.25">
      <c r="A783" s="140" t="s">
        <v>1238</v>
      </c>
      <c r="B783" s="132" t="s">
        <v>1027</v>
      </c>
      <c r="C783" s="133" t="s">
        <v>93</v>
      </c>
      <c r="D783" s="134">
        <v>1</v>
      </c>
      <c r="E783" s="95"/>
      <c r="F783" s="96">
        <f t="shared" si="36"/>
        <v>0</v>
      </c>
      <c r="G783" s="38"/>
    </row>
    <row r="784" spans="1:7" s="39" customFormat="1" ht="24.95" customHeight="1" x14ac:dyDescent="0.25">
      <c r="A784" s="140" t="s">
        <v>1239</v>
      </c>
      <c r="B784" s="132" t="s">
        <v>997</v>
      </c>
      <c r="C784" s="133" t="s">
        <v>68</v>
      </c>
      <c r="D784" s="134">
        <v>207.92</v>
      </c>
      <c r="E784" s="95"/>
      <c r="F784" s="96">
        <f t="shared" si="36"/>
        <v>0</v>
      </c>
      <c r="G784" s="38"/>
    </row>
    <row r="785" spans="1:7" s="39" customFormat="1" ht="24.95" customHeight="1" x14ac:dyDescent="0.25">
      <c r="A785" s="140" t="s">
        <v>1240</v>
      </c>
      <c r="B785" s="132" t="s">
        <v>990</v>
      </c>
      <c r="C785" s="133" t="s">
        <v>93</v>
      </c>
      <c r="D785" s="134">
        <v>3</v>
      </c>
      <c r="E785" s="95"/>
      <c r="F785" s="96">
        <f t="shared" si="36"/>
        <v>0</v>
      </c>
      <c r="G785" s="38"/>
    </row>
    <row r="786" spans="1:7" s="39" customFormat="1" ht="24.95" customHeight="1" x14ac:dyDescent="0.25">
      <c r="A786" s="140" t="s">
        <v>1241</v>
      </c>
      <c r="B786" s="132" t="s">
        <v>1242</v>
      </c>
      <c r="C786" s="133" t="s">
        <v>93</v>
      </c>
      <c r="D786" s="134">
        <v>6</v>
      </c>
      <c r="E786" s="95"/>
      <c r="F786" s="96">
        <f t="shared" si="36"/>
        <v>0</v>
      </c>
      <c r="G786" s="38"/>
    </row>
    <row r="787" spans="1:7" s="54" customFormat="1" ht="24.95" customHeight="1" x14ac:dyDescent="0.25">
      <c r="A787" s="91"/>
      <c r="B787" s="129" t="s">
        <v>1250</v>
      </c>
      <c r="C787" s="92"/>
      <c r="D787" s="130"/>
      <c r="E787" s="97"/>
      <c r="F787" s="108">
        <f>F788+F807+F813+F844+F904+F957</f>
        <v>0</v>
      </c>
    </row>
    <row r="788" spans="1:7" ht="27" customHeight="1" x14ac:dyDescent="0.25">
      <c r="A788" s="137" t="s">
        <v>12</v>
      </c>
      <c r="B788" s="138" t="s">
        <v>79</v>
      </c>
      <c r="C788" s="139"/>
      <c r="D788" s="105"/>
      <c r="E788" s="99"/>
      <c r="F788" s="100">
        <f>F789+F794+F802</f>
        <v>0</v>
      </c>
      <c r="G788" s="38"/>
    </row>
    <row r="789" spans="1:7" s="49" customFormat="1" ht="27" customHeight="1" x14ac:dyDescent="0.25">
      <c r="A789" s="109" t="s">
        <v>14</v>
      </c>
      <c r="B789" s="110" t="s">
        <v>423</v>
      </c>
      <c r="C789" s="111"/>
      <c r="D789" s="112"/>
      <c r="E789" s="95"/>
      <c r="F789" s="114">
        <f>SUM(F790:F793)</f>
        <v>0</v>
      </c>
      <c r="G789" s="38"/>
    </row>
    <row r="790" spans="1:7" s="39" customFormat="1" ht="27" customHeight="1" x14ac:dyDescent="0.25">
      <c r="A790" s="101" t="s">
        <v>424</v>
      </c>
      <c r="B790" s="132" t="s">
        <v>67</v>
      </c>
      <c r="C790" s="133" t="s">
        <v>68</v>
      </c>
      <c r="D790" s="134">
        <v>3257.3</v>
      </c>
      <c r="E790" s="95"/>
      <c r="F790" s="96">
        <f>ROUND(D790*E790,2)</f>
        <v>0</v>
      </c>
      <c r="G790" s="38"/>
    </row>
    <row r="791" spans="1:7" s="39" customFormat="1" ht="27" customHeight="1" x14ac:dyDescent="0.25">
      <c r="A791" s="101" t="s">
        <v>425</v>
      </c>
      <c r="B791" s="132" t="s">
        <v>71</v>
      </c>
      <c r="C791" s="133" t="s">
        <v>49</v>
      </c>
      <c r="D791" s="134">
        <v>1270.3499999999999</v>
      </c>
      <c r="E791" s="95"/>
      <c r="F791" s="96">
        <f>ROUND(D791*E791,2)</f>
        <v>0</v>
      </c>
      <c r="G791" s="38"/>
    </row>
    <row r="792" spans="1:7" ht="27" customHeight="1" x14ac:dyDescent="0.25">
      <c r="A792" s="101" t="s">
        <v>426</v>
      </c>
      <c r="B792" s="132" t="s">
        <v>54</v>
      </c>
      <c r="C792" s="133" t="s">
        <v>55</v>
      </c>
      <c r="D792" s="134">
        <v>50814</v>
      </c>
      <c r="E792" s="95"/>
      <c r="F792" s="96">
        <f>ROUND(D792*E792,2)</f>
        <v>0</v>
      </c>
      <c r="G792" s="38"/>
    </row>
    <row r="793" spans="1:7" ht="27" customHeight="1" x14ac:dyDescent="0.25">
      <c r="A793" s="101" t="s">
        <v>427</v>
      </c>
      <c r="B793" s="132" t="s">
        <v>57</v>
      </c>
      <c r="C793" s="133" t="s">
        <v>58</v>
      </c>
      <c r="D793" s="134">
        <v>2159.6</v>
      </c>
      <c r="E793" s="95"/>
      <c r="F793" s="96">
        <f>ROUND(D793*E793,2)</f>
        <v>0</v>
      </c>
      <c r="G793" s="38"/>
    </row>
    <row r="794" spans="1:7" s="49" customFormat="1" ht="27" customHeight="1" x14ac:dyDescent="0.25">
      <c r="A794" s="109" t="s">
        <v>19</v>
      </c>
      <c r="B794" s="110" t="s">
        <v>1016</v>
      </c>
      <c r="C794" s="111"/>
      <c r="D794" s="111"/>
      <c r="E794" s="95"/>
      <c r="F794" s="114">
        <f>SUM(F795:F801)</f>
        <v>0</v>
      </c>
    </row>
    <row r="795" spans="1:7" s="39" customFormat="1" ht="27" customHeight="1" x14ac:dyDescent="0.25">
      <c r="A795" s="101" t="s">
        <v>428</v>
      </c>
      <c r="B795" s="132" t="s">
        <v>844</v>
      </c>
      <c r="C795" s="133" t="s">
        <v>49</v>
      </c>
      <c r="D795" s="134">
        <v>358.02</v>
      </c>
      <c r="E795" s="95"/>
      <c r="F795" s="96">
        <f t="shared" ref="F795:F801" si="37">ROUND(D795*E795,2)</f>
        <v>0</v>
      </c>
      <c r="G795" s="38"/>
    </row>
    <row r="796" spans="1:7" s="39" customFormat="1" ht="27" customHeight="1" x14ac:dyDescent="0.25">
      <c r="A796" s="101" t="s">
        <v>429</v>
      </c>
      <c r="B796" s="132" t="s">
        <v>81</v>
      </c>
      <c r="C796" s="133" t="s">
        <v>49</v>
      </c>
      <c r="D796" s="134">
        <v>276.63</v>
      </c>
      <c r="E796" s="95"/>
      <c r="F796" s="96">
        <f t="shared" si="37"/>
        <v>0</v>
      </c>
      <c r="G796" s="38"/>
    </row>
    <row r="797" spans="1:7" s="39" customFormat="1" ht="27" customHeight="1" x14ac:dyDescent="0.25">
      <c r="A797" s="101" t="s">
        <v>431</v>
      </c>
      <c r="B797" s="132" t="s">
        <v>849</v>
      </c>
      <c r="C797" s="133" t="s">
        <v>68</v>
      </c>
      <c r="D797" s="134">
        <v>463.87</v>
      </c>
      <c r="E797" s="95"/>
      <c r="F797" s="96">
        <f t="shared" si="37"/>
        <v>0</v>
      </c>
      <c r="G797" s="38"/>
    </row>
    <row r="798" spans="1:7" s="39" customFormat="1" ht="27" customHeight="1" x14ac:dyDescent="0.25">
      <c r="A798" s="101" t="s">
        <v>432</v>
      </c>
      <c r="B798" s="132" t="s">
        <v>851</v>
      </c>
      <c r="C798" s="133" t="s">
        <v>68</v>
      </c>
      <c r="D798" s="134">
        <v>33.83</v>
      </c>
      <c r="E798" s="95"/>
      <c r="F798" s="96">
        <f t="shared" si="37"/>
        <v>0</v>
      </c>
      <c r="G798" s="38"/>
    </row>
    <row r="799" spans="1:7" s="39" customFormat="1" ht="27" customHeight="1" x14ac:dyDescent="0.25">
      <c r="A799" s="101" t="s">
        <v>433</v>
      </c>
      <c r="B799" s="132" t="s">
        <v>86</v>
      </c>
      <c r="C799" s="133" t="s">
        <v>49</v>
      </c>
      <c r="D799" s="98">
        <v>855.2</v>
      </c>
      <c r="E799" s="95"/>
      <c r="F799" s="96">
        <f t="shared" si="37"/>
        <v>0</v>
      </c>
      <c r="G799" s="38"/>
    </row>
    <row r="800" spans="1:7" ht="27" customHeight="1" x14ac:dyDescent="0.25">
      <c r="A800" s="101" t="s">
        <v>922</v>
      </c>
      <c r="B800" s="132" t="s">
        <v>54</v>
      </c>
      <c r="C800" s="133" t="s">
        <v>55</v>
      </c>
      <c r="D800" s="134">
        <v>34208</v>
      </c>
      <c r="E800" s="95"/>
      <c r="F800" s="96">
        <f t="shared" si="37"/>
        <v>0</v>
      </c>
      <c r="G800" s="38"/>
    </row>
    <row r="801" spans="1:7" ht="27" customHeight="1" x14ac:dyDescent="0.25">
      <c r="A801" s="101" t="s">
        <v>1039</v>
      </c>
      <c r="B801" s="132" t="s">
        <v>57</v>
      </c>
      <c r="C801" s="133" t="s">
        <v>58</v>
      </c>
      <c r="D801" s="134">
        <v>1453.8400000000001</v>
      </c>
      <c r="E801" s="95"/>
      <c r="F801" s="96">
        <f t="shared" si="37"/>
        <v>0</v>
      </c>
      <c r="G801" s="38"/>
    </row>
    <row r="802" spans="1:7" s="49" customFormat="1" ht="27" customHeight="1" x14ac:dyDescent="0.25">
      <c r="A802" s="109" t="s">
        <v>26</v>
      </c>
      <c r="B802" s="159" t="s">
        <v>303</v>
      </c>
      <c r="C802" s="111"/>
      <c r="D802" s="111"/>
      <c r="E802" s="95"/>
      <c r="F802" s="114">
        <f>SUM(F803:F806)</f>
        <v>0</v>
      </c>
    </row>
    <row r="803" spans="1:7" ht="27" customHeight="1" x14ac:dyDescent="0.25">
      <c r="A803" s="140" t="s">
        <v>435</v>
      </c>
      <c r="B803" s="132" t="s">
        <v>868</v>
      </c>
      <c r="C803" s="133" t="s">
        <v>49</v>
      </c>
      <c r="D803" s="134">
        <v>2.5099999999999998</v>
      </c>
      <c r="E803" s="95"/>
      <c r="F803" s="96">
        <f>ROUND(D803*E803,2)</f>
        <v>0</v>
      </c>
      <c r="G803" s="38"/>
    </row>
    <row r="804" spans="1:7" s="39" customFormat="1" ht="27" customHeight="1" x14ac:dyDescent="0.25">
      <c r="A804" s="140" t="s">
        <v>459</v>
      </c>
      <c r="B804" s="132" t="s">
        <v>86</v>
      </c>
      <c r="C804" s="133" t="s">
        <v>49</v>
      </c>
      <c r="D804" s="134">
        <v>3.26</v>
      </c>
      <c r="E804" s="95"/>
      <c r="F804" s="96">
        <f>ROUND(D804*E804,2)</f>
        <v>0</v>
      </c>
      <c r="G804" s="38"/>
    </row>
    <row r="805" spans="1:7" s="39" customFormat="1" ht="27" customHeight="1" x14ac:dyDescent="0.25">
      <c r="A805" s="140" t="s">
        <v>925</v>
      </c>
      <c r="B805" s="132" t="s">
        <v>54</v>
      </c>
      <c r="C805" s="133" t="s">
        <v>55</v>
      </c>
      <c r="D805" s="134">
        <v>130.39999999999998</v>
      </c>
      <c r="E805" s="95"/>
      <c r="F805" s="96">
        <f>ROUND(D805*E805,2)</f>
        <v>0</v>
      </c>
      <c r="G805" s="38"/>
    </row>
    <row r="806" spans="1:7" s="39" customFormat="1" ht="27" customHeight="1" x14ac:dyDescent="0.25">
      <c r="A806" s="140" t="s">
        <v>926</v>
      </c>
      <c r="B806" s="132" t="s">
        <v>57</v>
      </c>
      <c r="C806" s="133" t="s">
        <v>58</v>
      </c>
      <c r="D806" s="134">
        <v>5.54</v>
      </c>
      <c r="E806" s="95"/>
      <c r="F806" s="96">
        <f>ROUND(D806*E806,2)</f>
        <v>0</v>
      </c>
      <c r="G806" s="38"/>
    </row>
    <row r="807" spans="1:7" s="39" customFormat="1" ht="27" customHeight="1" x14ac:dyDescent="0.25">
      <c r="A807" s="137" t="s">
        <v>60</v>
      </c>
      <c r="B807" s="138" t="s">
        <v>47</v>
      </c>
      <c r="C807" s="139"/>
      <c r="D807" s="139"/>
      <c r="E807" s="99"/>
      <c r="F807" s="100">
        <f>SUM(F808:F812)</f>
        <v>0</v>
      </c>
      <c r="G807"/>
    </row>
    <row r="808" spans="1:7" s="39" customFormat="1" ht="27" customHeight="1" x14ac:dyDescent="0.25">
      <c r="A808" s="101" t="s">
        <v>62</v>
      </c>
      <c r="B808" s="132" t="s">
        <v>48</v>
      </c>
      <c r="C808" s="133" t="s">
        <v>49</v>
      </c>
      <c r="D808" s="134">
        <v>1874.88</v>
      </c>
      <c r="E808" s="95"/>
      <c r="F808" s="96">
        <f>ROUND(D808*E808,2)</f>
        <v>0</v>
      </c>
      <c r="G808" s="38"/>
    </row>
    <row r="809" spans="1:7" s="39" customFormat="1" ht="45" customHeight="1" x14ac:dyDescent="0.25">
      <c r="A809" s="101" t="s">
        <v>338</v>
      </c>
      <c r="B809" s="132" t="s">
        <v>51</v>
      </c>
      <c r="C809" s="133" t="s">
        <v>49</v>
      </c>
      <c r="D809" s="134">
        <v>612.21</v>
      </c>
      <c r="E809" s="95"/>
      <c r="F809" s="96">
        <f>ROUND(D809*E809,2)</f>
        <v>0</v>
      </c>
      <c r="G809" s="38"/>
    </row>
    <row r="810" spans="1:7" s="39" customFormat="1" ht="27" customHeight="1" x14ac:dyDescent="0.25">
      <c r="A810" s="101" t="s">
        <v>927</v>
      </c>
      <c r="B810" s="132" t="s">
        <v>52</v>
      </c>
      <c r="C810" s="133" t="s">
        <v>49</v>
      </c>
      <c r="D810" s="134">
        <v>3233.22</v>
      </c>
      <c r="E810" s="95"/>
      <c r="F810" s="96">
        <f>ROUND(D810*E810,2)</f>
        <v>0</v>
      </c>
      <c r="G810" s="38"/>
    </row>
    <row r="811" spans="1:7" s="39" customFormat="1" ht="27" customHeight="1" x14ac:dyDescent="0.25">
      <c r="A811" s="101" t="s">
        <v>928</v>
      </c>
      <c r="B811" s="132" t="s">
        <v>54</v>
      </c>
      <c r="C811" s="133" t="s">
        <v>55</v>
      </c>
      <c r="D811" s="134">
        <v>129328.79999999999</v>
      </c>
      <c r="E811" s="95"/>
      <c r="F811" s="96">
        <f>ROUND(D811*E811,2)</f>
        <v>0</v>
      </c>
      <c r="G811" s="38"/>
    </row>
    <row r="812" spans="1:7" s="39" customFormat="1" ht="27" customHeight="1" x14ac:dyDescent="0.25">
      <c r="A812" s="101" t="s">
        <v>929</v>
      </c>
      <c r="B812" s="132" t="s">
        <v>57</v>
      </c>
      <c r="C812" s="133" t="s">
        <v>58</v>
      </c>
      <c r="D812" s="134">
        <v>4143.4799999999996</v>
      </c>
      <c r="E812" s="95"/>
      <c r="F812" s="96">
        <f>ROUND(D812*E812,2)</f>
        <v>0</v>
      </c>
      <c r="G812" s="38"/>
    </row>
    <row r="813" spans="1:7" ht="27" customHeight="1" x14ac:dyDescent="0.25">
      <c r="A813" s="137" t="s">
        <v>687</v>
      </c>
      <c r="B813" s="138" t="s">
        <v>434</v>
      </c>
      <c r="C813" s="139"/>
      <c r="D813" s="105"/>
      <c r="E813" s="99"/>
      <c r="F813" s="100">
        <f>F814+F819+F826+F833+F842</f>
        <v>0</v>
      </c>
    </row>
    <row r="814" spans="1:7" s="39" customFormat="1" ht="27" customHeight="1" x14ac:dyDescent="0.25">
      <c r="A814" s="109" t="s">
        <v>689</v>
      </c>
      <c r="B814" s="159" t="s">
        <v>436</v>
      </c>
      <c r="C814" s="98"/>
      <c r="D814" s="98"/>
      <c r="E814" s="95"/>
      <c r="F814" s="113">
        <f>SUM(F815:F818)</f>
        <v>0</v>
      </c>
      <c r="G814"/>
    </row>
    <row r="815" spans="1:7" s="39" customFormat="1" ht="27" customHeight="1" x14ac:dyDescent="0.25">
      <c r="A815" s="140" t="s">
        <v>690</v>
      </c>
      <c r="B815" s="132" t="s">
        <v>443</v>
      </c>
      <c r="C815" s="133" t="s">
        <v>68</v>
      </c>
      <c r="D815" s="134">
        <v>50.13</v>
      </c>
      <c r="E815" s="95"/>
      <c r="F815" s="96">
        <f>ROUND(D815*E815,2)</f>
        <v>0</v>
      </c>
      <c r="G815" s="38"/>
    </row>
    <row r="816" spans="1:7" s="39" customFormat="1" ht="27" customHeight="1" x14ac:dyDescent="0.25">
      <c r="A816" s="140" t="s">
        <v>691</v>
      </c>
      <c r="B816" s="132" t="s">
        <v>448</v>
      </c>
      <c r="C816" s="133" t="s">
        <v>58</v>
      </c>
      <c r="D816" s="134">
        <v>6.02</v>
      </c>
      <c r="E816" s="95"/>
      <c r="F816" s="96">
        <f>ROUND(D816*E816,2)</f>
        <v>0</v>
      </c>
      <c r="G816" s="38"/>
    </row>
    <row r="817" spans="1:7" s="39" customFormat="1" ht="27" customHeight="1" x14ac:dyDescent="0.25">
      <c r="A817" s="140" t="s">
        <v>692</v>
      </c>
      <c r="B817" s="132" t="s">
        <v>453</v>
      </c>
      <c r="C817" s="133" t="s">
        <v>58</v>
      </c>
      <c r="D817" s="134">
        <v>6.02</v>
      </c>
      <c r="E817" s="95"/>
      <c r="F817" s="96">
        <f>ROUND(D817*E817,2)</f>
        <v>0</v>
      </c>
      <c r="G817" s="38"/>
    </row>
    <row r="818" spans="1:7" s="39" customFormat="1" ht="27" customHeight="1" x14ac:dyDescent="0.25">
      <c r="A818" s="140" t="s">
        <v>693</v>
      </c>
      <c r="B818" s="132" t="s">
        <v>456</v>
      </c>
      <c r="C818" s="133" t="s">
        <v>457</v>
      </c>
      <c r="D818" s="134">
        <v>240.79999999999998</v>
      </c>
      <c r="E818" s="95"/>
      <c r="F818" s="96">
        <f>ROUND(D818*E818,2)</f>
        <v>0</v>
      </c>
      <c r="G818" s="38"/>
    </row>
    <row r="819" spans="1:7" s="39" customFormat="1" ht="27" customHeight="1" x14ac:dyDescent="0.25">
      <c r="A819" s="160" t="s">
        <v>695</v>
      </c>
      <c r="B819" s="159" t="s">
        <v>1040</v>
      </c>
      <c r="C819" s="133"/>
      <c r="D819" s="141"/>
      <c r="E819" s="95"/>
      <c r="F819" s="113">
        <f>SUM(F820:F825)</f>
        <v>0</v>
      </c>
      <c r="G819"/>
    </row>
    <row r="820" spans="1:7" s="39" customFormat="1" ht="27" customHeight="1" x14ac:dyDescent="0.25">
      <c r="A820" s="101" t="s">
        <v>696</v>
      </c>
      <c r="B820" s="132" t="s">
        <v>930</v>
      </c>
      <c r="C820" s="133" t="s">
        <v>49</v>
      </c>
      <c r="D820" s="134">
        <v>210.31</v>
      </c>
      <c r="E820" s="95"/>
      <c r="F820" s="96">
        <f t="shared" ref="F820:F825" si="38">ROUND(D820*E820,2)</f>
        <v>0</v>
      </c>
      <c r="G820" s="38"/>
    </row>
    <row r="821" spans="1:7" s="39" customFormat="1" ht="27" customHeight="1" x14ac:dyDescent="0.25">
      <c r="A821" s="101" t="s">
        <v>697</v>
      </c>
      <c r="B821" s="132" t="s">
        <v>71</v>
      </c>
      <c r="C821" s="133" t="s">
        <v>49</v>
      </c>
      <c r="D821" s="134">
        <v>273.39999999999998</v>
      </c>
      <c r="E821" s="95"/>
      <c r="F821" s="96">
        <f t="shared" si="38"/>
        <v>0</v>
      </c>
      <c r="G821" s="38"/>
    </row>
    <row r="822" spans="1:7" s="39" customFormat="1" ht="27" customHeight="1" x14ac:dyDescent="0.25">
      <c r="A822" s="101" t="s">
        <v>1018</v>
      </c>
      <c r="B822" s="132" t="s">
        <v>54</v>
      </c>
      <c r="C822" s="133" t="s">
        <v>55</v>
      </c>
      <c r="D822" s="134">
        <v>10936.17</v>
      </c>
      <c r="E822" s="95"/>
      <c r="F822" s="96">
        <f t="shared" si="38"/>
        <v>0</v>
      </c>
      <c r="G822" s="38"/>
    </row>
    <row r="823" spans="1:7" s="39" customFormat="1" ht="27" customHeight="1" x14ac:dyDescent="0.25">
      <c r="A823" s="101" t="s">
        <v>1019</v>
      </c>
      <c r="B823" s="132" t="s">
        <v>57</v>
      </c>
      <c r="C823" s="133" t="s">
        <v>58</v>
      </c>
      <c r="D823" s="134">
        <v>464.78</v>
      </c>
      <c r="E823" s="95"/>
      <c r="F823" s="96">
        <f t="shared" si="38"/>
        <v>0</v>
      </c>
      <c r="G823" s="38"/>
    </row>
    <row r="824" spans="1:7" ht="27" customHeight="1" x14ac:dyDescent="0.25">
      <c r="A824" s="101" t="s">
        <v>1020</v>
      </c>
      <c r="B824" s="132" t="s">
        <v>940</v>
      </c>
      <c r="C824" s="133" t="s">
        <v>49</v>
      </c>
      <c r="D824" s="134">
        <v>105.16</v>
      </c>
      <c r="E824" s="95"/>
      <c r="F824" s="96">
        <f t="shared" si="38"/>
        <v>0</v>
      </c>
      <c r="G824" s="38"/>
    </row>
    <row r="825" spans="1:7" ht="27" customHeight="1" x14ac:dyDescent="0.25">
      <c r="A825" s="101" t="s">
        <v>1021</v>
      </c>
      <c r="B825" s="132" t="s">
        <v>450</v>
      </c>
      <c r="C825" s="133" t="s">
        <v>49</v>
      </c>
      <c r="D825" s="134">
        <v>105.16</v>
      </c>
      <c r="E825" s="95"/>
      <c r="F825" s="96">
        <f t="shared" si="38"/>
        <v>0</v>
      </c>
      <c r="G825" s="38"/>
    </row>
    <row r="826" spans="1:7" s="39" customFormat="1" ht="27" customHeight="1" x14ac:dyDescent="0.25">
      <c r="A826" s="160" t="s">
        <v>698</v>
      </c>
      <c r="B826" s="159" t="s">
        <v>1041</v>
      </c>
      <c r="C826" s="133"/>
      <c r="D826" s="141"/>
      <c r="E826" s="95"/>
      <c r="F826" s="113">
        <f>SUM(F827:F832)</f>
        <v>0</v>
      </c>
      <c r="G826"/>
    </row>
    <row r="827" spans="1:7" s="39" customFormat="1" ht="27" customHeight="1" x14ac:dyDescent="0.25">
      <c r="A827" s="101" t="s">
        <v>700</v>
      </c>
      <c r="B827" s="132" t="s">
        <v>930</v>
      </c>
      <c r="C827" s="133" t="s">
        <v>49</v>
      </c>
      <c r="D827" s="134">
        <v>106.19</v>
      </c>
      <c r="E827" s="95"/>
      <c r="F827" s="96">
        <f t="shared" ref="F827:F832" si="39">ROUND(D827*E827,2)</f>
        <v>0</v>
      </c>
      <c r="G827" s="38"/>
    </row>
    <row r="828" spans="1:7" s="39" customFormat="1" ht="27" customHeight="1" x14ac:dyDescent="0.25">
      <c r="A828" s="101" t="s">
        <v>716</v>
      </c>
      <c r="B828" s="132" t="s">
        <v>71</v>
      </c>
      <c r="C828" s="133" t="s">
        <v>49</v>
      </c>
      <c r="D828" s="134">
        <v>138.05000000000001</v>
      </c>
      <c r="E828" s="95"/>
      <c r="F828" s="96">
        <f t="shared" si="39"/>
        <v>0</v>
      </c>
      <c r="G828" s="38"/>
    </row>
    <row r="829" spans="1:7" s="39" customFormat="1" ht="27" customHeight="1" x14ac:dyDescent="0.25">
      <c r="A829" s="101" t="s">
        <v>945</v>
      </c>
      <c r="B829" s="132" t="s">
        <v>54</v>
      </c>
      <c r="C829" s="133" t="s">
        <v>55</v>
      </c>
      <c r="D829" s="134">
        <v>5522.08</v>
      </c>
      <c r="E829" s="95"/>
      <c r="F829" s="96">
        <f t="shared" si="39"/>
        <v>0</v>
      </c>
      <c r="G829" s="38"/>
    </row>
    <row r="830" spans="1:7" s="39" customFormat="1" ht="27" customHeight="1" x14ac:dyDescent="0.25">
      <c r="A830" s="101" t="s">
        <v>946</v>
      </c>
      <c r="B830" s="132" t="s">
        <v>57</v>
      </c>
      <c r="C830" s="133" t="s">
        <v>58</v>
      </c>
      <c r="D830" s="134">
        <v>234.69</v>
      </c>
      <c r="E830" s="95"/>
      <c r="F830" s="96">
        <f t="shared" si="39"/>
        <v>0</v>
      </c>
      <c r="G830" s="38"/>
    </row>
    <row r="831" spans="1:7" ht="27" customHeight="1" x14ac:dyDescent="0.25">
      <c r="A831" s="101" t="s">
        <v>947</v>
      </c>
      <c r="B831" s="132" t="s">
        <v>940</v>
      </c>
      <c r="C831" s="133" t="s">
        <v>49</v>
      </c>
      <c r="D831" s="134">
        <v>53.1</v>
      </c>
      <c r="E831" s="95"/>
      <c r="F831" s="96">
        <f t="shared" si="39"/>
        <v>0</v>
      </c>
      <c r="G831" s="38"/>
    </row>
    <row r="832" spans="1:7" ht="27" customHeight="1" x14ac:dyDescent="0.25">
      <c r="A832" s="101" t="s">
        <v>950</v>
      </c>
      <c r="B832" s="132" t="s">
        <v>450</v>
      </c>
      <c r="C832" s="133" t="s">
        <v>49</v>
      </c>
      <c r="D832" s="134">
        <v>53.1</v>
      </c>
      <c r="E832" s="95"/>
      <c r="F832" s="96">
        <f t="shared" si="39"/>
        <v>0</v>
      </c>
      <c r="G832" s="38"/>
    </row>
    <row r="833" spans="1:7" s="39" customFormat="1" ht="27" customHeight="1" x14ac:dyDescent="0.25">
      <c r="A833" s="160" t="s">
        <v>733</v>
      </c>
      <c r="B833" s="159" t="s">
        <v>942</v>
      </c>
      <c r="C833" s="133"/>
      <c r="D833" s="141"/>
      <c r="E833" s="95"/>
      <c r="F833" s="113">
        <f>SUM(F834:F841)</f>
        <v>0</v>
      </c>
    </row>
    <row r="834" spans="1:7" s="39" customFormat="1" ht="27" customHeight="1" x14ac:dyDescent="0.25">
      <c r="A834" s="140" t="s">
        <v>734</v>
      </c>
      <c r="B834" s="132" t="s">
        <v>943</v>
      </c>
      <c r="C834" s="133" t="s">
        <v>84</v>
      </c>
      <c r="D834" s="134">
        <v>363</v>
      </c>
      <c r="E834" s="95"/>
      <c r="F834" s="96">
        <f t="shared" ref="F834:F841" si="40">ROUND(D834*E834,2)</f>
        <v>0</v>
      </c>
      <c r="G834" s="38"/>
    </row>
    <row r="835" spans="1:7" s="39" customFormat="1" ht="27" customHeight="1" x14ac:dyDescent="0.25">
      <c r="A835" s="140" t="s">
        <v>956</v>
      </c>
      <c r="B835" s="132" t="s">
        <v>71</v>
      </c>
      <c r="C835" s="133" t="s">
        <v>49</v>
      </c>
      <c r="D835" s="134">
        <v>1792.94</v>
      </c>
      <c r="E835" s="95"/>
      <c r="F835" s="96">
        <f t="shared" si="40"/>
        <v>0</v>
      </c>
      <c r="G835" s="38"/>
    </row>
    <row r="836" spans="1:7" s="39" customFormat="1" ht="27" customHeight="1" x14ac:dyDescent="0.25">
      <c r="A836" s="140" t="s">
        <v>957</v>
      </c>
      <c r="B836" s="132" t="s">
        <v>54</v>
      </c>
      <c r="C836" s="133" t="s">
        <v>55</v>
      </c>
      <c r="D836" s="134">
        <v>71717.600000000006</v>
      </c>
      <c r="E836" s="95"/>
      <c r="F836" s="96">
        <f t="shared" si="40"/>
        <v>0</v>
      </c>
      <c r="G836" s="38"/>
    </row>
    <row r="837" spans="1:7" s="39" customFormat="1" ht="27" customHeight="1" x14ac:dyDescent="0.25">
      <c r="A837" s="140" t="s">
        <v>1042</v>
      </c>
      <c r="B837" s="132" t="s">
        <v>57</v>
      </c>
      <c r="C837" s="133" t="s">
        <v>58</v>
      </c>
      <c r="D837" s="134">
        <v>3048</v>
      </c>
      <c r="E837" s="95"/>
      <c r="F837" s="96">
        <f t="shared" si="40"/>
        <v>0</v>
      </c>
      <c r="G837" s="38"/>
    </row>
    <row r="838" spans="1:7" s="39" customFormat="1" ht="27" customHeight="1" x14ac:dyDescent="0.25">
      <c r="A838" s="140" t="s">
        <v>1043</v>
      </c>
      <c r="B838" s="132" t="s">
        <v>948</v>
      </c>
      <c r="C838" s="133" t="s">
        <v>68</v>
      </c>
      <c r="D838" s="134">
        <v>463.22</v>
      </c>
      <c r="E838" s="95"/>
      <c r="F838" s="96">
        <f t="shared" si="40"/>
        <v>0</v>
      </c>
      <c r="G838" s="38"/>
    </row>
    <row r="839" spans="1:7" s="39" customFormat="1" ht="27" customHeight="1" x14ac:dyDescent="0.25">
      <c r="A839" s="140" t="s">
        <v>1044</v>
      </c>
      <c r="B839" s="132" t="s">
        <v>940</v>
      </c>
      <c r="C839" s="133" t="s">
        <v>49</v>
      </c>
      <c r="D839" s="134">
        <v>58.66</v>
      </c>
      <c r="E839" s="95"/>
      <c r="F839" s="96">
        <f t="shared" si="40"/>
        <v>0</v>
      </c>
      <c r="G839" s="38"/>
    </row>
    <row r="840" spans="1:7" s="39" customFormat="1" ht="27" customHeight="1" x14ac:dyDescent="0.25">
      <c r="A840" s="140" t="s">
        <v>1045</v>
      </c>
      <c r="B840" s="132" t="s">
        <v>952</v>
      </c>
      <c r="C840" s="133" t="s">
        <v>68</v>
      </c>
      <c r="D840" s="134">
        <v>351.58</v>
      </c>
      <c r="E840" s="95"/>
      <c r="F840" s="96">
        <f t="shared" si="40"/>
        <v>0</v>
      </c>
      <c r="G840" s="38"/>
    </row>
    <row r="841" spans="1:7" s="39" customFormat="1" ht="27" customHeight="1" x14ac:dyDescent="0.25">
      <c r="A841" s="140" t="s">
        <v>1046</v>
      </c>
      <c r="B841" s="132" t="s">
        <v>115</v>
      </c>
      <c r="C841" s="133" t="s">
        <v>116</v>
      </c>
      <c r="D841" s="134">
        <v>4106.2</v>
      </c>
      <c r="E841" s="95"/>
      <c r="F841" s="96">
        <f t="shared" si="40"/>
        <v>0</v>
      </c>
      <c r="G841" s="38"/>
    </row>
    <row r="842" spans="1:7" s="39" customFormat="1" ht="27" customHeight="1" x14ac:dyDescent="0.25">
      <c r="A842" s="160" t="s">
        <v>740</v>
      </c>
      <c r="B842" s="159" t="s">
        <v>958</v>
      </c>
      <c r="C842" s="133"/>
      <c r="D842" s="141"/>
      <c r="E842" s="95"/>
      <c r="F842" s="113">
        <f>F843</f>
        <v>0</v>
      </c>
    </row>
    <row r="843" spans="1:7" s="39" customFormat="1" ht="45" customHeight="1" x14ac:dyDescent="0.25">
      <c r="A843" s="101" t="s">
        <v>742</v>
      </c>
      <c r="B843" s="132" t="s">
        <v>605</v>
      </c>
      <c r="C843" s="133" t="s">
        <v>68</v>
      </c>
      <c r="D843" s="134">
        <v>301.98</v>
      </c>
      <c r="E843" s="95"/>
      <c r="F843" s="96">
        <f>ROUND(D843*E843,2)</f>
        <v>0</v>
      </c>
      <c r="G843" s="38"/>
    </row>
    <row r="844" spans="1:7" s="39" customFormat="1" ht="27" customHeight="1" x14ac:dyDescent="0.25">
      <c r="A844" s="137" t="s">
        <v>762</v>
      </c>
      <c r="B844" s="138" t="s">
        <v>857</v>
      </c>
      <c r="C844" s="139"/>
      <c r="D844" s="105"/>
      <c r="E844" s="99"/>
      <c r="F844" s="100">
        <f>F845+F870</f>
        <v>0</v>
      </c>
      <c r="G844"/>
    </row>
    <row r="845" spans="1:7" s="39" customFormat="1" ht="27" customHeight="1" x14ac:dyDescent="0.25">
      <c r="A845" s="160" t="s">
        <v>764</v>
      </c>
      <c r="B845" s="159" t="s">
        <v>1047</v>
      </c>
      <c r="C845" s="133"/>
      <c r="D845" s="141"/>
      <c r="E845" s="95"/>
      <c r="F845" s="113">
        <f>SUM(F846:F869)</f>
        <v>0</v>
      </c>
    </row>
    <row r="846" spans="1:7" s="39" customFormat="1" ht="27" customHeight="1" x14ac:dyDescent="0.25">
      <c r="A846" s="140" t="s">
        <v>765</v>
      </c>
      <c r="B846" s="132" t="s">
        <v>930</v>
      </c>
      <c r="C846" s="133" t="s">
        <v>49</v>
      </c>
      <c r="D846" s="134">
        <v>671.73</v>
      </c>
      <c r="E846" s="95"/>
      <c r="F846" s="96">
        <f t="shared" ref="F846:F869" si="41">ROUND(D846*E846,2)</f>
        <v>0</v>
      </c>
      <c r="G846" s="38"/>
    </row>
    <row r="847" spans="1:7" s="39" customFormat="1" ht="27" customHeight="1" x14ac:dyDescent="0.25">
      <c r="A847" s="140" t="s">
        <v>766</v>
      </c>
      <c r="B847" s="132" t="s">
        <v>860</v>
      </c>
      <c r="C847" s="133" t="s">
        <v>49</v>
      </c>
      <c r="D847" s="134">
        <v>505.74999999999989</v>
      </c>
      <c r="E847" s="95"/>
      <c r="F847" s="96">
        <f t="shared" si="41"/>
        <v>0</v>
      </c>
      <c r="G847" s="38"/>
    </row>
    <row r="848" spans="1:7" s="39" customFormat="1" ht="47.25" customHeight="1" x14ac:dyDescent="0.25">
      <c r="A848" s="140" t="s">
        <v>767</v>
      </c>
      <c r="B848" s="132" t="s">
        <v>51</v>
      </c>
      <c r="C848" s="133" t="s">
        <v>49</v>
      </c>
      <c r="D848" s="134">
        <v>1334.71</v>
      </c>
      <c r="E848" s="95"/>
      <c r="F848" s="96">
        <f t="shared" si="41"/>
        <v>0</v>
      </c>
      <c r="G848" s="38"/>
    </row>
    <row r="849" spans="1:7" s="39" customFormat="1" ht="27" customHeight="1" x14ac:dyDescent="0.25">
      <c r="A849" s="140" t="s">
        <v>768</v>
      </c>
      <c r="B849" s="132" t="s">
        <v>71</v>
      </c>
      <c r="C849" s="133" t="s">
        <v>49</v>
      </c>
      <c r="D849" s="134">
        <v>3265.85</v>
      </c>
      <c r="E849" s="95"/>
      <c r="F849" s="96">
        <f t="shared" si="41"/>
        <v>0</v>
      </c>
      <c r="G849" s="38"/>
    </row>
    <row r="850" spans="1:7" s="39" customFormat="1" ht="27" customHeight="1" x14ac:dyDescent="0.25">
      <c r="A850" s="140" t="s">
        <v>1048</v>
      </c>
      <c r="B850" s="132" t="s">
        <v>57</v>
      </c>
      <c r="C850" s="133" t="s">
        <v>58</v>
      </c>
      <c r="D850" s="134">
        <v>2602.23</v>
      </c>
      <c r="E850" s="95"/>
      <c r="F850" s="96">
        <f t="shared" si="41"/>
        <v>0</v>
      </c>
      <c r="G850" s="38"/>
    </row>
    <row r="851" spans="1:7" s="39" customFormat="1" ht="27" customHeight="1" x14ac:dyDescent="0.25">
      <c r="A851" s="140" t="s">
        <v>1049</v>
      </c>
      <c r="B851" s="132" t="s">
        <v>54</v>
      </c>
      <c r="C851" s="133" t="s">
        <v>55</v>
      </c>
      <c r="D851" s="134">
        <v>104089.2</v>
      </c>
      <c r="E851" s="95"/>
      <c r="F851" s="96">
        <f t="shared" si="41"/>
        <v>0</v>
      </c>
      <c r="G851" s="38"/>
    </row>
    <row r="852" spans="1:7" s="39" customFormat="1" ht="27" customHeight="1" x14ac:dyDescent="0.25">
      <c r="A852" s="140" t="s">
        <v>1050</v>
      </c>
      <c r="B852" s="132" t="s">
        <v>1407</v>
      </c>
      <c r="C852" s="133" t="s">
        <v>68</v>
      </c>
      <c r="D852" s="134">
        <v>505.9</v>
      </c>
      <c r="E852" s="95"/>
      <c r="F852" s="96">
        <f t="shared" si="41"/>
        <v>0</v>
      </c>
      <c r="G852" s="38"/>
    </row>
    <row r="853" spans="1:7" s="39" customFormat="1" ht="27" customHeight="1" x14ac:dyDescent="0.25">
      <c r="A853" s="140" t="s">
        <v>1051</v>
      </c>
      <c r="B853" s="132" t="s">
        <v>308</v>
      </c>
      <c r="C853" s="133" t="s">
        <v>49</v>
      </c>
      <c r="D853" s="134">
        <v>53.97</v>
      </c>
      <c r="E853" s="95"/>
      <c r="F853" s="96">
        <f t="shared" si="41"/>
        <v>0</v>
      </c>
      <c r="G853" s="38"/>
    </row>
    <row r="854" spans="1:7" s="39" customFormat="1" ht="27" customHeight="1" x14ac:dyDescent="0.25">
      <c r="A854" s="140" t="s">
        <v>1052</v>
      </c>
      <c r="B854" s="132" t="s">
        <v>1317</v>
      </c>
      <c r="C854" s="133" t="s">
        <v>49</v>
      </c>
      <c r="D854" s="134">
        <v>16.48</v>
      </c>
      <c r="E854" s="95"/>
      <c r="F854" s="96">
        <f t="shared" si="41"/>
        <v>0</v>
      </c>
      <c r="G854" s="38"/>
    </row>
    <row r="855" spans="1:7" s="39" customFormat="1" ht="27" customHeight="1" x14ac:dyDescent="0.25">
      <c r="A855" s="140" t="s">
        <v>1053</v>
      </c>
      <c r="B855" s="132" t="s">
        <v>1392</v>
      </c>
      <c r="C855" s="133" t="s">
        <v>84</v>
      </c>
      <c r="D855" s="134">
        <v>12</v>
      </c>
      <c r="E855" s="95"/>
      <c r="F855" s="96">
        <f t="shared" si="41"/>
        <v>0</v>
      </c>
      <c r="G855" s="38"/>
    </row>
    <row r="856" spans="1:7" s="39" customFormat="1" ht="27" customHeight="1" x14ac:dyDescent="0.25">
      <c r="A856" s="140" t="s">
        <v>1054</v>
      </c>
      <c r="B856" s="132" t="s">
        <v>887</v>
      </c>
      <c r="C856" s="133" t="s">
        <v>84</v>
      </c>
      <c r="D856" s="134">
        <v>6</v>
      </c>
      <c r="E856" s="95"/>
      <c r="F856" s="96">
        <f t="shared" si="41"/>
        <v>0</v>
      </c>
      <c r="G856" s="38"/>
    </row>
    <row r="857" spans="1:7" s="39" customFormat="1" ht="36.75" customHeight="1" x14ac:dyDescent="0.25">
      <c r="A857" s="140" t="s">
        <v>1055</v>
      </c>
      <c r="B857" s="132" t="s">
        <v>890</v>
      </c>
      <c r="C857" s="133" t="s">
        <v>84</v>
      </c>
      <c r="D857" s="134">
        <v>6</v>
      </c>
      <c r="E857" s="95"/>
      <c r="F857" s="96">
        <f t="shared" si="41"/>
        <v>0</v>
      </c>
      <c r="G857" s="38"/>
    </row>
    <row r="858" spans="1:7" s="39" customFormat="1" ht="42" customHeight="1" x14ac:dyDescent="0.25">
      <c r="A858" s="140" t="s">
        <v>1056</v>
      </c>
      <c r="B858" s="132" t="s">
        <v>1349</v>
      </c>
      <c r="C858" s="133" t="s">
        <v>93</v>
      </c>
      <c r="D858" s="134">
        <v>6</v>
      </c>
      <c r="E858" s="95"/>
      <c r="F858" s="96">
        <f t="shared" si="41"/>
        <v>0</v>
      </c>
      <c r="G858" s="38"/>
    </row>
    <row r="859" spans="1:7" s="39" customFormat="1" ht="27" customHeight="1" x14ac:dyDescent="0.25">
      <c r="A859" s="140" t="s">
        <v>1057</v>
      </c>
      <c r="B859" s="132" t="s">
        <v>1026</v>
      </c>
      <c r="C859" s="133" t="s">
        <v>84</v>
      </c>
      <c r="D859" s="134">
        <v>2.4</v>
      </c>
      <c r="E859" s="95"/>
      <c r="F859" s="96">
        <f t="shared" si="41"/>
        <v>0</v>
      </c>
      <c r="G859" s="38"/>
    </row>
    <row r="860" spans="1:7" s="39" customFormat="1" ht="27" customHeight="1" x14ac:dyDescent="0.25">
      <c r="A860" s="140" t="s">
        <v>1058</v>
      </c>
      <c r="B860" s="132" t="s">
        <v>1408</v>
      </c>
      <c r="C860" s="133" t="s">
        <v>93</v>
      </c>
      <c r="D860" s="134">
        <v>6</v>
      </c>
      <c r="E860" s="95"/>
      <c r="F860" s="96">
        <f t="shared" si="41"/>
        <v>0</v>
      </c>
      <c r="G860" s="38"/>
    </row>
    <row r="861" spans="1:7" s="39" customFormat="1" ht="27" customHeight="1" x14ac:dyDescent="0.25">
      <c r="A861" s="140" t="s">
        <v>1059</v>
      </c>
      <c r="B861" s="132" t="s">
        <v>1409</v>
      </c>
      <c r="C861" s="133" t="s">
        <v>93</v>
      </c>
      <c r="D861" s="134">
        <v>6</v>
      </c>
      <c r="E861" s="95"/>
      <c r="F861" s="96">
        <f t="shared" si="41"/>
        <v>0</v>
      </c>
      <c r="G861" s="38"/>
    </row>
    <row r="862" spans="1:7" s="39" customFormat="1" ht="27" customHeight="1" x14ac:dyDescent="0.25">
      <c r="A862" s="140" t="s">
        <v>1060</v>
      </c>
      <c r="B862" s="132" t="s">
        <v>1386</v>
      </c>
      <c r="C862" s="133" t="s">
        <v>84</v>
      </c>
      <c r="D862" s="134">
        <v>13.5</v>
      </c>
      <c r="E862" s="95"/>
      <c r="F862" s="96">
        <f t="shared" si="41"/>
        <v>0</v>
      </c>
      <c r="G862" s="38"/>
    </row>
    <row r="863" spans="1:7" s="39" customFormat="1" ht="27" customHeight="1" x14ac:dyDescent="0.25">
      <c r="A863" s="140" t="s">
        <v>1061</v>
      </c>
      <c r="B863" s="132" t="s">
        <v>1410</v>
      </c>
      <c r="C863" s="133" t="s">
        <v>84</v>
      </c>
      <c r="D863" s="134">
        <v>13.5</v>
      </c>
      <c r="E863" s="95"/>
      <c r="F863" s="96">
        <f t="shared" si="41"/>
        <v>0</v>
      </c>
      <c r="G863" s="38"/>
    </row>
    <row r="864" spans="1:7" s="39" customFormat="1" ht="27" customHeight="1" x14ac:dyDescent="0.25">
      <c r="A864" s="140" t="s">
        <v>1062</v>
      </c>
      <c r="B864" s="132" t="s">
        <v>115</v>
      </c>
      <c r="C864" s="133" t="s">
        <v>116</v>
      </c>
      <c r="D864" s="134">
        <v>8129.7999999999993</v>
      </c>
      <c r="E864" s="95"/>
      <c r="F864" s="96">
        <f t="shared" si="41"/>
        <v>0</v>
      </c>
      <c r="G864" s="38"/>
    </row>
    <row r="865" spans="1:7" s="39" customFormat="1" ht="27" customHeight="1" x14ac:dyDescent="0.25">
      <c r="A865" s="140" t="s">
        <v>1063</v>
      </c>
      <c r="B865" s="132" t="s">
        <v>353</v>
      </c>
      <c r="C865" s="133" t="s">
        <v>49</v>
      </c>
      <c r="D865" s="134">
        <v>3.2099999999999995</v>
      </c>
      <c r="E865" s="95"/>
      <c r="F865" s="96">
        <f t="shared" si="41"/>
        <v>0</v>
      </c>
      <c r="G865" s="38"/>
    </row>
    <row r="866" spans="1:7" s="39" customFormat="1" ht="27" customHeight="1" x14ac:dyDescent="0.25">
      <c r="A866" s="140" t="s">
        <v>1064</v>
      </c>
      <c r="B866" s="132" t="s">
        <v>119</v>
      </c>
      <c r="C866" s="133" t="s">
        <v>49</v>
      </c>
      <c r="D866" s="134">
        <v>101.61999999999999</v>
      </c>
      <c r="E866" s="95"/>
      <c r="F866" s="96">
        <f t="shared" si="41"/>
        <v>0</v>
      </c>
      <c r="G866" s="38"/>
    </row>
    <row r="867" spans="1:7" s="39" customFormat="1" ht="27" customHeight="1" x14ac:dyDescent="0.25">
      <c r="A867" s="140" t="s">
        <v>1065</v>
      </c>
      <c r="B867" s="132" t="s">
        <v>997</v>
      </c>
      <c r="C867" s="133" t="s">
        <v>68</v>
      </c>
      <c r="D867" s="134">
        <v>1034.8699999999999</v>
      </c>
      <c r="E867" s="95"/>
      <c r="F867" s="96">
        <f t="shared" si="41"/>
        <v>0</v>
      </c>
      <c r="G867" s="38"/>
    </row>
    <row r="868" spans="1:7" s="39" customFormat="1" ht="27" customHeight="1" x14ac:dyDescent="0.25">
      <c r="A868" s="140" t="s">
        <v>1066</v>
      </c>
      <c r="B868" s="132" t="s">
        <v>990</v>
      </c>
      <c r="C868" s="133" t="s">
        <v>93</v>
      </c>
      <c r="D868" s="134">
        <v>6</v>
      </c>
      <c r="E868" s="95"/>
      <c r="F868" s="96">
        <f t="shared" si="41"/>
        <v>0</v>
      </c>
      <c r="G868" s="38"/>
    </row>
    <row r="869" spans="1:7" s="39" customFormat="1" ht="27" customHeight="1" x14ac:dyDescent="0.25">
      <c r="A869" s="140" t="s">
        <v>1068</v>
      </c>
      <c r="B869" s="132" t="s">
        <v>992</v>
      </c>
      <c r="C869" s="133" t="s">
        <v>93</v>
      </c>
      <c r="D869" s="134">
        <v>12</v>
      </c>
      <c r="E869" s="95"/>
      <c r="F869" s="96">
        <f t="shared" si="41"/>
        <v>0</v>
      </c>
      <c r="G869" s="38"/>
    </row>
    <row r="870" spans="1:7" s="39" customFormat="1" ht="27" customHeight="1" x14ac:dyDescent="0.25">
      <c r="A870" s="160" t="s">
        <v>769</v>
      </c>
      <c r="B870" s="159" t="s">
        <v>1069</v>
      </c>
      <c r="C870" s="133"/>
      <c r="D870" s="141"/>
      <c r="E870" s="95"/>
      <c r="F870" s="113">
        <f>SUM(F871:F903)</f>
        <v>0</v>
      </c>
    </row>
    <row r="871" spans="1:7" s="39" customFormat="1" ht="27" customHeight="1" x14ac:dyDescent="0.25">
      <c r="A871" s="140" t="s">
        <v>771</v>
      </c>
      <c r="B871" s="132" t="s">
        <v>930</v>
      </c>
      <c r="C871" s="133" t="s">
        <v>49</v>
      </c>
      <c r="D871" s="134">
        <v>4</v>
      </c>
      <c r="E871" s="95"/>
      <c r="F871" s="96">
        <f t="shared" ref="F871:F903" si="42">ROUND(D871*E871,2)</f>
        <v>0</v>
      </c>
      <c r="G871" s="38"/>
    </row>
    <row r="872" spans="1:7" s="39" customFormat="1" ht="36" customHeight="1" x14ac:dyDescent="0.25">
      <c r="A872" s="140" t="s">
        <v>776</v>
      </c>
      <c r="B872" s="132" t="s">
        <v>860</v>
      </c>
      <c r="C872" s="133" t="s">
        <v>49</v>
      </c>
      <c r="D872" s="134">
        <v>737.57</v>
      </c>
      <c r="E872" s="95"/>
      <c r="F872" s="96">
        <f t="shared" si="42"/>
        <v>0</v>
      </c>
      <c r="G872" s="38"/>
    </row>
    <row r="873" spans="1:7" s="39" customFormat="1" ht="48" customHeight="1" x14ac:dyDescent="0.25">
      <c r="A873" s="140" t="s">
        <v>1070</v>
      </c>
      <c r="B873" s="132" t="s">
        <v>51</v>
      </c>
      <c r="C873" s="133" t="s">
        <v>49</v>
      </c>
      <c r="D873" s="134">
        <v>1079.8399999999999</v>
      </c>
      <c r="E873" s="95"/>
      <c r="F873" s="96">
        <f t="shared" si="42"/>
        <v>0</v>
      </c>
      <c r="G873" s="38"/>
    </row>
    <row r="874" spans="1:7" s="39" customFormat="1" ht="27" customHeight="1" x14ac:dyDescent="0.25">
      <c r="A874" s="140" t="s">
        <v>1071</v>
      </c>
      <c r="B874" s="132" t="s">
        <v>71</v>
      </c>
      <c r="C874" s="133" t="s">
        <v>49</v>
      </c>
      <c r="D874" s="134">
        <v>2367.83</v>
      </c>
      <c r="E874" s="95"/>
      <c r="F874" s="96">
        <f t="shared" si="42"/>
        <v>0</v>
      </c>
      <c r="G874" s="38"/>
    </row>
    <row r="875" spans="1:7" s="39" customFormat="1" ht="27" customHeight="1" x14ac:dyDescent="0.25">
      <c r="A875" s="140" t="s">
        <v>1072</v>
      </c>
      <c r="B875" s="132" t="s">
        <v>57</v>
      </c>
      <c r="C875" s="133" t="s">
        <v>58</v>
      </c>
      <c r="D875" s="134">
        <v>1638.87</v>
      </c>
      <c r="E875" s="95"/>
      <c r="F875" s="96">
        <f t="shared" si="42"/>
        <v>0</v>
      </c>
      <c r="G875" s="38"/>
    </row>
    <row r="876" spans="1:7" s="39" customFormat="1" ht="27" customHeight="1" x14ac:dyDescent="0.25">
      <c r="A876" s="140" t="s">
        <v>1073</v>
      </c>
      <c r="B876" s="132" t="s">
        <v>54</v>
      </c>
      <c r="C876" s="133" t="s">
        <v>55</v>
      </c>
      <c r="D876" s="134">
        <v>65602.319999999992</v>
      </c>
      <c r="E876" s="95"/>
      <c r="F876" s="96">
        <f t="shared" si="42"/>
        <v>0</v>
      </c>
      <c r="G876" s="38"/>
    </row>
    <row r="877" spans="1:7" s="39" customFormat="1" ht="27" customHeight="1" x14ac:dyDescent="0.25">
      <c r="A877" s="140" t="s">
        <v>1074</v>
      </c>
      <c r="B877" s="132" t="s">
        <v>868</v>
      </c>
      <c r="C877" s="133" t="s">
        <v>49</v>
      </c>
      <c r="D877" s="134">
        <v>1.2</v>
      </c>
      <c r="E877" s="95"/>
      <c r="F877" s="96">
        <f t="shared" si="42"/>
        <v>0</v>
      </c>
      <c r="G877" s="38"/>
    </row>
    <row r="878" spans="1:7" s="39" customFormat="1" ht="27" customHeight="1" x14ac:dyDescent="0.25">
      <c r="A878" s="140" t="s">
        <v>1075</v>
      </c>
      <c r="B878" s="132" t="s">
        <v>870</v>
      </c>
      <c r="C878" s="133" t="s">
        <v>58</v>
      </c>
      <c r="D878" s="134">
        <v>1.44</v>
      </c>
      <c r="E878" s="95"/>
      <c r="F878" s="96">
        <f t="shared" si="42"/>
        <v>0</v>
      </c>
      <c r="G878" s="38"/>
    </row>
    <row r="879" spans="1:7" s="39" customFormat="1" ht="27" customHeight="1" x14ac:dyDescent="0.25">
      <c r="A879" s="140" t="s">
        <v>1076</v>
      </c>
      <c r="B879" s="132" t="s">
        <v>1403</v>
      </c>
      <c r="C879" s="133" t="s">
        <v>68</v>
      </c>
      <c r="D879" s="134">
        <v>12</v>
      </c>
      <c r="E879" s="95"/>
      <c r="F879" s="96">
        <f t="shared" si="42"/>
        <v>0</v>
      </c>
      <c r="G879" s="38"/>
    </row>
    <row r="880" spans="1:7" s="39" customFormat="1" ht="27" customHeight="1" x14ac:dyDescent="0.25">
      <c r="A880" s="140" t="s">
        <v>1077</v>
      </c>
      <c r="B880" s="132" t="s">
        <v>1308</v>
      </c>
      <c r="C880" s="133" t="s">
        <v>49</v>
      </c>
      <c r="D880" s="134">
        <v>236.4</v>
      </c>
      <c r="E880" s="95"/>
      <c r="F880" s="96">
        <f t="shared" si="42"/>
        <v>0</v>
      </c>
      <c r="G880" s="38"/>
    </row>
    <row r="881" spans="1:7" s="39" customFormat="1" ht="27" customHeight="1" x14ac:dyDescent="0.25">
      <c r="A881" s="140" t="s">
        <v>1078</v>
      </c>
      <c r="B881" s="132" t="s">
        <v>1404</v>
      </c>
      <c r="C881" s="133" t="s">
        <v>68</v>
      </c>
      <c r="D881" s="134">
        <v>12</v>
      </c>
      <c r="E881" s="95"/>
      <c r="F881" s="96">
        <f t="shared" si="42"/>
        <v>0</v>
      </c>
      <c r="G881" s="38"/>
    </row>
    <row r="882" spans="1:7" s="39" customFormat="1" ht="27" customHeight="1" x14ac:dyDescent="0.25">
      <c r="A882" s="140" t="s">
        <v>1079</v>
      </c>
      <c r="B882" s="132" t="s">
        <v>448</v>
      </c>
      <c r="C882" s="133" t="s">
        <v>58</v>
      </c>
      <c r="D882" s="134">
        <v>1.44</v>
      </c>
      <c r="E882" s="95"/>
      <c r="F882" s="96">
        <f t="shared" si="42"/>
        <v>0</v>
      </c>
      <c r="G882" s="38"/>
    </row>
    <row r="883" spans="1:7" s="39" customFormat="1" ht="27" customHeight="1" x14ac:dyDescent="0.25">
      <c r="A883" s="140" t="s">
        <v>1080</v>
      </c>
      <c r="B883" s="132" t="s">
        <v>453</v>
      </c>
      <c r="C883" s="133" t="s">
        <v>58</v>
      </c>
      <c r="D883" s="134">
        <v>2.88</v>
      </c>
      <c r="E883" s="95"/>
      <c r="F883" s="96">
        <f t="shared" si="42"/>
        <v>0</v>
      </c>
      <c r="G883" s="38"/>
    </row>
    <row r="884" spans="1:7" s="39" customFormat="1" ht="27" customHeight="1" x14ac:dyDescent="0.25">
      <c r="A884" s="140" t="s">
        <v>1081</v>
      </c>
      <c r="B884" s="132" t="s">
        <v>456</v>
      </c>
      <c r="C884" s="133" t="s">
        <v>457</v>
      </c>
      <c r="D884" s="134">
        <v>114.05</v>
      </c>
      <c r="E884" s="95"/>
      <c r="F884" s="96">
        <f t="shared" si="42"/>
        <v>0</v>
      </c>
      <c r="G884" s="38"/>
    </row>
    <row r="885" spans="1:7" s="39" customFormat="1" ht="27" customHeight="1" x14ac:dyDescent="0.25">
      <c r="A885" s="140" t="s">
        <v>1082</v>
      </c>
      <c r="B885" s="132" t="s">
        <v>1317</v>
      </c>
      <c r="C885" s="133" t="s">
        <v>49</v>
      </c>
      <c r="D885" s="134">
        <v>8.34</v>
      </c>
      <c r="E885" s="95"/>
      <c r="F885" s="96">
        <f t="shared" si="42"/>
        <v>0</v>
      </c>
      <c r="G885" s="38"/>
    </row>
    <row r="886" spans="1:7" s="39" customFormat="1" ht="27" customHeight="1" x14ac:dyDescent="0.25">
      <c r="A886" s="140" t="s">
        <v>1083</v>
      </c>
      <c r="B886" s="132" t="s">
        <v>1390</v>
      </c>
      <c r="C886" s="133" t="s">
        <v>84</v>
      </c>
      <c r="D886" s="134">
        <v>82</v>
      </c>
      <c r="E886" s="95"/>
      <c r="F886" s="96">
        <f t="shared" si="42"/>
        <v>0</v>
      </c>
      <c r="G886" s="38"/>
    </row>
    <row r="887" spans="1:7" s="39" customFormat="1" ht="27" customHeight="1" x14ac:dyDescent="0.25">
      <c r="A887" s="140" t="s">
        <v>1084</v>
      </c>
      <c r="B887" s="132" t="s">
        <v>1254</v>
      </c>
      <c r="C887" s="133" t="s">
        <v>84</v>
      </c>
      <c r="D887" s="134">
        <v>82</v>
      </c>
      <c r="E887" s="95"/>
      <c r="F887" s="96">
        <f t="shared" si="42"/>
        <v>0</v>
      </c>
      <c r="G887" s="38"/>
    </row>
    <row r="888" spans="1:7" s="39" customFormat="1" ht="27" customHeight="1" x14ac:dyDescent="0.25">
      <c r="A888" s="140" t="s">
        <v>1085</v>
      </c>
      <c r="B888" s="132" t="s">
        <v>1411</v>
      </c>
      <c r="C888" s="133" t="s">
        <v>84</v>
      </c>
      <c r="D888" s="134">
        <v>82</v>
      </c>
      <c r="E888" s="95"/>
      <c r="F888" s="96">
        <f t="shared" si="42"/>
        <v>0</v>
      </c>
      <c r="G888" s="38"/>
    </row>
    <row r="889" spans="1:7" s="39" customFormat="1" ht="27" customHeight="1" x14ac:dyDescent="0.25">
      <c r="A889" s="140" t="s">
        <v>1086</v>
      </c>
      <c r="B889" s="132" t="s">
        <v>1311</v>
      </c>
      <c r="C889" s="133" t="s">
        <v>68</v>
      </c>
      <c r="D889" s="134">
        <v>614.64</v>
      </c>
      <c r="E889" s="95"/>
      <c r="F889" s="96">
        <f t="shared" si="42"/>
        <v>0</v>
      </c>
      <c r="G889" s="38"/>
    </row>
    <row r="890" spans="1:7" s="39" customFormat="1" ht="27" customHeight="1" x14ac:dyDescent="0.25">
      <c r="A890" s="140" t="s">
        <v>1087</v>
      </c>
      <c r="B890" s="132" t="s">
        <v>1026</v>
      </c>
      <c r="C890" s="133" t="s">
        <v>84</v>
      </c>
      <c r="D890" s="134">
        <v>1.6</v>
      </c>
      <c r="E890" s="95"/>
      <c r="F890" s="96">
        <f t="shared" si="42"/>
        <v>0</v>
      </c>
      <c r="G890" s="38"/>
    </row>
    <row r="891" spans="1:7" s="39" customFormat="1" ht="27" customHeight="1" x14ac:dyDescent="0.25">
      <c r="A891" s="140" t="s">
        <v>1088</v>
      </c>
      <c r="B891" s="132" t="s">
        <v>1408</v>
      </c>
      <c r="C891" s="133" t="s">
        <v>93</v>
      </c>
      <c r="D891" s="134">
        <v>4</v>
      </c>
      <c r="E891" s="95"/>
      <c r="F891" s="96">
        <f t="shared" si="42"/>
        <v>0</v>
      </c>
      <c r="G891" s="38"/>
    </row>
    <row r="892" spans="1:7" s="39" customFormat="1" ht="27" customHeight="1" x14ac:dyDescent="0.25">
      <c r="A892" s="140" t="s">
        <v>1089</v>
      </c>
      <c r="B892" s="132" t="s">
        <v>1409</v>
      </c>
      <c r="C892" s="133" t="s">
        <v>93</v>
      </c>
      <c r="D892" s="134">
        <v>4</v>
      </c>
      <c r="E892" s="95"/>
      <c r="F892" s="96">
        <f t="shared" si="42"/>
        <v>0</v>
      </c>
      <c r="G892" s="38"/>
    </row>
    <row r="893" spans="1:7" s="39" customFormat="1" ht="27" customHeight="1" x14ac:dyDescent="0.25">
      <c r="A893" s="140" t="s">
        <v>1090</v>
      </c>
      <c r="B893" s="132" t="s">
        <v>1388</v>
      </c>
      <c r="C893" s="133" t="s">
        <v>84</v>
      </c>
      <c r="D893" s="134">
        <v>98.5</v>
      </c>
      <c r="E893" s="95"/>
      <c r="F893" s="96">
        <f t="shared" si="42"/>
        <v>0</v>
      </c>
      <c r="G893" s="38"/>
    </row>
    <row r="894" spans="1:7" s="39" customFormat="1" ht="35.25" customHeight="1" x14ac:dyDescent="0.25">
      <c r="A894" s="140" t="s">
        <v>1091</v>
      </c>
      <c r="B894" s="132" t="s">
        <v>1258</v>
      </c>
      <c r="C894" s="133" t="s">
        <v>84</v>
      </c>
      <c r="D894" s="134">
        <v>98.5</v>
      </c>
      <c r="E894" s="95"/>
      <c r="F894" s="96">
        <f t="shared" si="42"/>
        <v>0</v>
      </c>
      <c r="G894" s="38"/>
    </row>
    <row r="895" spans="1:7" s="39" customFormat="1" ht="46.5" customHeight="1" x14ac:dyDescent="0.25">
      <c r="A895" s="140" t="s">
        <v>1092</v>
      </c>
      <c r="B895" s="132" t="s">
        <v>1351</v>
      </c>
      <c r="C895" s="133" t="s">
        <v>93</v>
      </c>
      <c r="D895" s="134">
        <v>4</v>
      </c>
      <c r="E895" s="95"/>
      <c r="F895" s="96">
        <f t="shared" si="42"/>
        <v>0</v>
      </c>
      <c r="G895" s="38"/>
    </row>
    <row r="896" spans="1:7" s="39" customFormat="1" ht="27" customHeight="1" x14ac:dyDescent="0.25">
      <c r="A896" s="140" t="s">
        <v>1093</v>
      </c>
      <c r="B896" s="132" t="s">
        <v>115</v>
      </c>
      <c r="C896" s="133" t="s">
        <v>116</v>
      </c>
      <c r="D896" s="134">
        <v>111</v>
      </c>
      <c r="E896" s="95"/>
      <c r="F896" s="96">
        <f t="shared" si="42"/>
        <v>0</v>
      </c>
      <c r="G896" s="38"/>
    </row>
    <row r="897" spans="1:7" s="39" customFormat="1" ht="27" customHeight="1" x14ac:dyDescent="0.25">
      <c r="A897" s="140" t="s">
        <v>1094</v>
      </c>
      <c r="B897" s="132" t="s">
        <v>353</v>
      </c>
      <c r="C897" s="133" t="s">
        <v>49</v>
      </c>
      <c r="D897" s="134">
        <v>1.1000000000000001</v>
      </c>
      <c r="E897" s="95"/>
      <c r="F897" s="96">
        <f t="shared" si="42"/>
        <v>0</v>
      </c>
      <c r="G897" s="38"/>
    </row>
    <row r="898" spans="1:7" s="39" customFormat="1" ht="27" customHeight="1" x14ac:dyDescent="0.25">
      <c r="A898" s="140" t="s">
        <v>1095</v>
      </c>
      <c r="B898" s="132" t="s">
        <v>119</v>
      </c>
      <c r="C898" s="133" t="s">
        <v>49</v>
      </c>
      <c r="D898" s="134">
        <v>1.68</v>
      </c>
      <c r="E898" s="95"/>
      <c r="F898" s="96">
        <f t="shared" si="42"/>
        <v>0</v>
      </c>
      <c r="G898" s="38"/>
    </row>
    <row r="899" spans="1:7" s="39" customFormat="1" ht="27" customHeight="1" x14ac:dyDescent="0.25">
      <c r="A899" s="140" t="s">
        <v>1096</v>
      </c>
      <c r="B899" s="132" t="s">
        <v>910</v>
      </c>
      <c r="C899" s="133" t="s">
        <v>49</v>
      </c>
      <c r="D899" s="134">
        <v>1.8</v>
      </c>
      <c r="E899" s="95"/>
      <c r="F899" s="96">
        <f t="shared" si="42"/>
        <v>0</v>
      </c>
      <c r="G899" s="38"/>
    </row>
    <row r="900" spans="1:7" s="39" customFormat="1" ht="27" customHeight="1" x14ac:dyDescent="0.25">
      <c r="A900" s="140" t="s">
        <v>1097</v>
      </c>
      <c r="B900" s="132" t="s">
        <v>912</v>
      </c>
      <c r="C900" s="133" t="s">
        <v>49</v>
      </c>
      <c r="D900" s="134">
        <v>2.4</v>
      </c>
      <c r="E900" s="95"/>
      <c r="F900" s="96">
        <f t="shared" si="42"/>
        <v>0</v>
      </c>
      <c r="G900" s="38"/>
    </row>
    <row r="901" spans="1:7" s="39" customFormat="1" ht="27" customHeight="1" x14ac:dyDescent="0.25">
      <c r="A901" s="140" t="s">
        <v>1098</v>
      </c>
      <c r="B901" s="132" t="s">
        <v>997</v>
      </c>
      <c r="C901" s="133" t="s">
        <v>68</v>
      </c>
      <c r="D901" s="134">
        <v>9.6999999999999993</v>
      </c>
      <c r="E901" s="95"/>
      <c r="F901" s="96">
        <f t="shared" si="42"/>
        <v>0</v>
      </c>
      <c r="G901" s="38"/>
    </row>
    <row r="902" spans="1:7" s="39" customFormat="1" ht="27" customHeight="1" x14ac:dyDescent="0.25">
      <c r="A902" s="140" t="s">
        <v>1099</v>
      </c>
      <c r="B902" s="132" t="s">
        <v>990</v>
      </c>
      <c r="C902" s="133" t="s">
        <v>93</v>
      </c>
      <c r="D902" s="134">
        <v>2</v>
      </c>
      <c r="E902" s="95"/>
      <c r="F902" s="96">
        <f t="shared" si="42"/>
        <v>0</v>
      </c>
      <c r="G902" s="38"/>
    </row>
    <row r="903" spans="1:7" s="39" customFormat="1" ht="27" customHeight="1" x14ac:dyDescent="0.25">
      <c r="A903" s="140" t="s">
        <v>1100</v>
      </c>
      <c r="B903" s="132" t="s">
        <v>992</v>
      </c>
      <c r="C903" s="133" t="s">
        <v>93</v>
      </c>
      <c r="D903" s="134">
        <v>4</v>
      </c>
      <c r="E903" s="95"/>
      <c r="F903" s="96">
        <f t="shared" si="42"/>
        <v>0</v>
      </c>
      <c r="G903" s="38"/>
    </row>
    <row r="904" spans="1:7" s="39" customFormat="1" ht="27" customHeight="1" x14ac:dyDescent="0.25">
      <c r="A904" s="137" t="s">
        <v>839</v>
      </c>
      <c r="B904" s="138" t="s">
        <v>999</v>
      </c>
      <c r="C904" s="139"/>
      <c r="D904" s="105"/>
      <c r="E904" s="99"/>
      <c r="F904" s="100">
        <f>F905+F926+F947</f>
        <v>0</v>
      </c>
      <c r="G904"/>
    </row>
    <row r="905" spans="1:7" s="39" customFormat="1" ht="27" customHeight="1" x14ac:dyDescent="0.25">
      <c r="A905" s="160" t="s">
        <v>841</v>
      </c>
      <c r="B905" s="159" t="s">
        <v>1101</v>
      </c>
      <c r="C905" s="133"/>
      <c r="D905" s="141"/>
      <c r="E905" s="95"/>
      <c r="F905" s="113">
        <f>F906+F919</f>
        <v>0</v>
      </c>
      <c r="G905" s="38"/>
    </row>
    <row r="906" spans="1:7" s="39" customFormat="1" ht="27" customHeight="1" x14ac:dyDescent="0.25">
      <c r="A906" s="160" t="s">
        <v>843</v>
      </c>
      <c r="B906" s="161" t="s">
        <v>91</v>
      </c>
      <c r="C906" s="133"/>
      <c r="D906" s="141"/>
      <c r="E906" s="95"/>
      <c r="F906" s="113">
        <f>SUM(F907:F918)</f>
        <v>0</v>
      </c>
      <c r="G906" s="38"/>
    </row>
    <row r="907" spans="1:7" s="39" customFormat="1" ht="27" customHeight="1" x14ac:dyDescent="0.25">
      <c r="A907" s="101" t="s">
        <v>1102</v>
      </c>
      <c r="B907" s="132" t="s">
        <v>48</v>
      </c>
      <c r="C907" s="133" t="s">
        <v>49</v>
      </c>
      <c r="D907" s="134">
        <v>63.88</v>
      </c>
      <c r="E907" s="95"/>
      <c r="F907" s="96">
        <f t="shared" ref="F907:F918" si="43">ROUND(D907*E907,2)</f>
        <v>0</v>
      </c>
      <c r="G907" s="38"/>
    </row>
    <row r="908" spans="1:7" s="39" customFormat="1" ht="27" customHeight="1" x14ac:dyDescent="0.25">
      <c r="A908" s="101" t="s">
        <v>1103</v>
      </c>
      <c r="B908" s="132" t="s">
        <v>620</v>
      </c>
      <c r="C908" s="133" t="s">
        <v>49</v>
      </c>
      <c r="D908" s="134">
        <v>43.24</v>
      </c>
      <c r="E908" s="95"/>
      <c r="F908" s="96">
        <f t="shared" si="43"/>
        <v>0</v>
      </c>
      <c r="G908" s="38"/>
    </row>
    <row r="909" spans="1:7" s="39" customFormat="1" ht="27" customHeight="1" x14ac:dyDescent="0.25">
      <c r="A909" s="101" t="s">
        <v>1104</v>
      </c>
      <c r="B909" s="132" t="s">
        <v>52</v>
      </c>
      <c r="C909" s="133" t="s">
        <v>49</v>
      </c>
      <c r="D909" s="134">
        <v>139.26</v>
      </c>
      <c r="E909" s="95"/>
      <c r="F909" s="96">
        <f t="shared" si="43"/>
        <v>0</v>
      </c>
      <c r="G909" s="38"/>
    </row>
    <row r="910" spans="1:7" s="39" customFormat="1" ht="27" customHeight="1" x14ac:dyDescent="0.25">
      <c r="A910" s="101" t="s">
        <v>1105</v>
      </c>
      <c r="B910" s="132" t="s">
        <v>57</v>
      </c>
      <c r="C910" s="133" t="s">
        <v>58</v>
      </c>
      <c r="D910" s="134">
        <v>163.22999999999999</v>
      </c>
      <c r="E910" s="95"/>
      <c r="F910" s="96">
        <f t="shared" si="43"/>
        <v>0</v>
      </c>
      <c r="G910" s="38"/>
    </row>
    <row r="911" spans="1:7" s="39" customFormat="1" ht="27" customHeight="1" x14ac:dyDescent="0.25">
      <c r="A911" s="101" t="s">
        <v>1106</v>
      </c>
      <c r="B911" s="132" t="s">
        <v>54</v>
      </c>
      <c r="C911" s="133" t="s">
        <v>55</v>
      </c>
      <c r="D911" s="134">
        <v>3840.7999999999993</v>
      </c>
      <c r="E911" s="95"/>
      <c r="F911" s="96">
        <f t="shared" si="43"/>
        <v>0</v>
      </c>
      <c r="G911" s="38"/>
    </row>
    <row r="912" spans="1:7" s="39" customFormat="1" ht="27" customHeight="1" x14ac:dyDescent="0.25">
      <c r="A912" s="101" t="s">
        <v>1107</v>
      </c>
      <c r="B912" s="132" t="s">
        <v>109</v>
      </c>
      <c r="C912" s="133" t="s">
        <v>68</v>
      </c>
      <c r="D912" s="134">
        <v>103.25</v>
      </c>
      <c r="E912" s="95"/>
      <c r="F912" s="96">
        <f t="shared" si="43"/>
        <v>0</v>
      </c>
      <c r="G912" s="38"/>
    </row>
    <row r="913" spans="1:7" s="39" customFormat="1" ht="27" customHeight="1" x14ac:dyDescent="0.25">
      <c r="A913" s="101" t="s">
        <v>1108</v>
      </c>
      <c r="B913" s="132" t="s">
        <v>111</v>
      </c>
      <c r="C913" s="133" t="s">
        <v>49</v>
      </c>
      <c r="D913" s="134">
        <v>5.16</v>
      </c>
      <c r="E913" s="95"/>
      <c r="F913" s="96">
        <f t="shared" si="43"/>
        <v>0</v>
      </c>
      <c r="G913" s="38"/>
    </row>
    <row r="914" spans="1:7" s="39" customFormat="1" ht="27" customHeight="1" x14ac:dyDescent="0.25">
      <c r="A914" s="101" t="s">
        <v>1109</v>
      </c>
      <c r="B914" s="132" t="s">
        <v>1110</v>
      </c>
      <c r="C914" s="133" t="s">
        <v>68</v>
      </c>
      <c r="D914" s="134">
        <v>51.62</v>
      </c>
      <c r="E914" s="95"/>
      <c r="F914" s="96">
        <f t="shared" si="43"/>
        <v>0</v>
      </c>
      <c r="G914" s="38"/>
    </row>
    <row r="915" spans="1:7" s="39" customFormat="1" ht="27" customHeight="1" x14ac:dyDescent="0.25">
      <c r="A915" s="101" t="s">
        <v>1111</v>
      </c>
      <c r="B915" s="132" t="s">
        <v>115</v>
      </c>
      <c r="C915" s="133" t="s">
        <v>116</v>
      </c>
      <c r="D915" s="134">
        <v>1238.98</v>
      </c>
      <c r="E915" s="95"/>
      <c r="F915" s="96">
        <f t="shared" si="43"/>
        <v>0</v>
      </c>
      <c r="G915" s="38"/>
    </row>
    <row r="916" spans="1:7" s="39" customFormat="1" ht="27" customHeight="1" x14ac:dyDescent="0.25">
      <c r="A916" s="101" t="s">
        <v>1112</v>
      </c>
      <c r="B916" s="132" t="s">
        <v>629</v>
      </c>
      <c r="C916" s="133" t="s">
        <v>49</v>
      </c>
      <c r="D916" s="134">
        <v>15.49</v>
      </c>
      <c r="E916" s="95"/>
      <c r="F916" s="96">
        <f t="shared" si="43"/>
        <v>0</v>
      </c>
      <c r="G916" s="38"/>
    </row>
    <row r="917" spans="1:7" s="39" customFormat="1" ht="27" customHeight="1" x14ac:dyDescent="0.25">
      <c r="A917" s="101" t="s">
        <v>1113</v>
      </c>
      <c r="B917" s="132" t="s">
        <v>1003</v>
      </c>
      <c r="C917" s="133" t="s">
        <v>68</v>
      </c>
      <c r="D917" s="134">
        <v>103.25</v>
      </c>
      <c r="E917" s="95"/>
      <c r="F917" s="96">
        <f t="shared" si="43"/>
        <v>0</v>
      </c>
      <c r="G917" s="38"/>
    </row>
    <row r="918" spans="1:7" s="39" customFormat="1" ht="27" customHeight="1" x14ac:dyDescent="0.25">
      <c r="A918" s="101" t="s">
        <v>1114</v>
      </c>
      <c r="B918" s="132" t="s">
        <v>633</v>
      </c>
      <c r="C918" s="133" t="s">
        <v>84</v>
      </c>
      <c r="D918" s="134">
        <v>64.53</v>
      </c>
      <c r="E918" s="95"/>
      <c r="F918" s="96">
        <f t="shared" si="43"/>
        <v>0</v>
      </c>
      <c r="G918" s="38"/>
    </row>
    <row r="919" spans="1:7" s="39" customFormat="1" ht="27" customHeight="1" x14ac:dyDescent="0.25">
      <c r="A919" s="160" t="s">
        <v>846</v>
      </c>
      <c r="B919" s="162" t="s">
        <v>671</v>
      </c>
      <c r="C919" s="133"/>
      <c r="D919" s="141"/>
      <c r="E919" s="95"/>
      <c r="F919" s="113">
        <f>SUM(F920:F925)</f>
        <v>0</v>
      </c>
      <c r="G919" s="38"/>
    </row>
    <row r="920" spans="1:7" s="39" customFormat="1" ht="45.75" customHeight="1" x14ac:dyDescent="0.25">
      <c r="A920" s="101" t="s">
        <v>1115</v>
      </c>
      <c r="B920" s="132" t="s">
        <v>139</v>
      </c>
      <c r="C920" s="133" t="s">
        <v>68</v>
      </c>
      <c r="D920" s="134">
        <v>103.25</v>
      </c>
      <c r="E920" s="95"/>
      <c r="F920" s="96">
        <f t="shared" ref="F920:F925" si="44">ROUND(D920*E920,2)</f>
        <v>0</v>
      </c>
      <c r="G920" s="38"/>
    </row>
    <row r="921" spans="1:7" s="39" customFormat="1" ht="27" customHeight="1" x14ac:dyDescent="0.25">
      <c r="A921" s="101" t="s">
        <v>1116</v>
      </c>
      <c r="B921" s="132" t="s">
        <v>115</v>
      </c>
      <c r="C921" s="133" t="s">
        <v>116</v>
      </c>
      <c r="D921" s="134">
        <v>536.63</v>
      </c>
      <c r="E921" s="95"/>
      <c r="F921" s="96">
        <f t="shared" si="44"/>
        <v>0</v>
      </c>
      <c r="G921" s="38"/>
    </row>
    <row r="922" spans="1:7" s="39" customFormat="1" ht="27" customHeight="1" x14ac:dyDescent="0.25">
      <c r="A922" s="101" t="s">
        <v>1117</v>
      </c>
      <c r="B922" s="132" t="s">
        <v>675</v>
      </c>
      <c r="C922" s="133" t="s">
        <v>49</v>
      </c>
      <c r="D922" s="134">
        <v>23.3</v>
      </c>
      <c r="E922" s="95"/>
      <c r="F922" s="96">
        <f t="shared" si="44"/>
        <v>0</v>
      </c>
      <c r="G922" s="38"/>
    </row>
    <row r="923" spans="1:7" s="39" customFormat="1" ht="42.75" customHeight="1" x14ac:dyDescent="0.25">
      <c r="A923" s="101" t="s">
        <v>1118</v>
      </c>
      <c r="B923" s="132" t="s">
        <v>292</v>
      </c>
      <c r="C923" s="133" t="s">
        <v>68</v>
      </c>
      <c r="D923" s="134">
        <v>206.5</v>
      </c>
      <c r="E923" s="95"/>
      <c r="F923" s="96">
        <f t="shared" si="44"/>
        <v>0</v>
      </c>
      <c r="G923" s="38"/>
    </row>
    <row r="924" spans="1:7" s="39" customFormat="1" ht="27" customHeight="1" x14ac:dyDescent="0.25">
      <c r="A924" s="101" t="s">
        <v>1119</v>
      </c>
      <c r="B924" s="132" t="s">
        <v>295</v>
      </c>
      <c r="C924" s="133" t="s">
        <v>68</v>
      </c>
      <c r="D924" s="134">
        <v>206.5</v>
      </c>
      <c r="E924" s="95"/>
      <c r="F924" s="96">
        <f t="shared" si="44"/>
        <v>0</v>
      </c>
      <c r="G924" s="38"/>
    </row>
    <row r="925" spans="1:7" s="39" customFormat="1" ht="27" customHeight="1" x14ac:dyDescent="0.25">
      <c r="A925" s="101" t="s">
        <v>1120</v>
      </c>
      <c r="B925" s="132" t="s">
        <v>320</v>
      </c>
      <c r="C925" s="133" t="s">
        <v>68</v>
      </c>
      <c r="D925" s="134">
        <v>206.5</v>
      </c>
      <c r="E925" s="95"/>
      <c r="F925" s="96">
        <f t="shared" si="44"/>
        <v>0</v>
      </c>
      <c r="G925" s="38"/>
    </row>
    <row r="926" spans="1:7" s="39" customFormat="1" ht="27" customHeight="1" x14ac:dyDescent="0.25">
      <c r="A926" s="160" t="s">
        <v>856</v>
      </c>
      <c r="B926" s="159" t="s">
        <v>1121</v>
      </c>
      <c r="C926" s="133"/>
      <c r="D926" s="141"/>
      <c r="E926" s="95"/>
      <c r="F926" s="113">
        <f>F927+F940</f>
        <v>0</v>
      </c>
      <c r="G926" s="38"/>
    </row>
    <row r="927" spans="1:7" s="39" customFormat="1" ht="27" customHeight="1" x14ac:dyDescent="0.25">
      <c r="A927" s="160" t="s">
        <v>858</v>
      </c>
      <c r="B927" s="159" t="s">
        <v>91</v>
      </c>
      <c r="C927" s="133"/>
      <c r="D927" s="141"/>
      <c r="E927" s="95"/>
      <c r="F927" s="113">
        <f>SUM(F928:F939)</f>
        <v>0</v>
      </c>
      <c r="G927" s="38"/>
    </row>
    <row r="928" spans="1:7" s="39" customFormat="1" ht="27" customHeight="1" x14ac:dyDescent="0.25">
      <c r="A928" s="101" t="s">
        <v>1122</v>
      </c>
      <c r="B928" s="132" t="s">
        <v>48</v>
      </c>
      <c r="C928" s="133" t="s">
        <v>49</v>
      </c>
      <c r="D928" s="134">
        <v>65.44</v>
      </c>
      <c r="E928" s="95"/>
      <c r="F928" s="96">
        <f t="shared" ref="F928:F939" si="45">ROUND(D928*E928,2)</f>
        <v>0</v>
      </c>
      <c r="G928" s="38"/>
    </row>
    <row r="929" spans="1:7" s="39" customFormat="1" ht="27" customHeight="1" x14ac:dyDescent="0.25">
      <c r="A929" s="101" t="s">
        <v>1123</v>
      </c>
      <c r="B929" s="132" t="s">
        <v>620</v>
      </c>
      <c r="C929" s="133" t="s">
        <v>49</v>
      </c>
      <c r="D929" s="134">
        <v>42.48</v>
      </c>
      <c r="E929" s="95"/>
      <c r="F929" s="96">
        <f t="shared" si="45"/>
        <v>0</v>
      </c>
      <c r="G929" s="38"/>
    </row>
    <row r="930" spans="1:7" s="39" customFormat="1" ht="27" customHeight="1" x14ac:dyDescent="0.25">
      <c r="A930" s="101" t="s">
        <v>1124</v>
      </c>
      <c r="B930" s="132" t="s">
        <v>52</v>
      </c>
      <c r="C930" s="133" t="s">
        <v>49</v>
      </c>
      <c r="D930" s="134">
        <v>140.30000000000001</v>
      </c>
      <c r="E930" s="95"/>
      <c r="F930" s="96">
        <f t="shared" si="45"/>
        <v>0</v>
      </c>
      <c r="G930" s="38"/>
    </row>
    <row r="931" spans="1:7" s="39" customFormat="1" ht="27" customHeight="1" x14ac:dyDescent="0.25">
      <c r="A931" s="101" t="s">
        <v>1125</v>
      </c>
      <c r="B931" s="132" t="s">
        <v>57</v>
      </c>
      <c r="C931" s="133" t="s">
        <v>58</v>
      </c>
      <c r="D931" s="134">
        <v>166.29</v>
      </c>
      <c r="E931" s="95"/>
      <c r="F931" s="96">
        <f t="shared" si="45"/>
        <v>0</v>
      </c>
      <c r="G931" s="38"/>
    </row>
    <row r="932" spans="1:7" s="39" customFormat="1" ht="27" customHeight="1" x14ac:dyDescent="0.25">
      <c r="A932" s="101" t="s">
        <v>1126</v>
      </c>
      <c r="B932" s="132" t="s">
        <v>54</v>
      </c>
      <c r="C932" s="133" t="s">
        <v>55</v>
      </c>
      <c r="D932" s="134">
        <v>3912.8000000000011</v>
      </c>
      <c r="E932" s="95"/>
      <c r="F932" s="96">
        <f t="shared" si="45"/>
        <v>0</v>
      </c>
      <c r="G932" s="38"/>
    </row>
    <row r="933" spans="1:7" s="39" customFormat="1" ht="27" customHeight="1" x14ac:dyDescent="0.25">
      <c r="A933" s="101" t="s">
        <v>1127</v>
      </c>
      <c r="B933" s="132" t="s">
        <v>109</v>
      </c>
      <c r="C933" s="133" t="s">
        <v>68</v>
      </c>
      <c r="D933" s="134">
        <v>91.84</v>
      </c>
      <c r="E933" s="95"/>
      <c r="F933" s="96">
        <f t="shared" si="45"/>
        <v>0</v>
      </c>
      <c r="G933" s="38"/>
    </row>
    <row r="934" spans="1:7" ht="27" customHeight="1" x14ac:dyDescent="0.25">
      <c r="A934" s="101" t="s">
        <v>1128</v>
      </c>
      <c r="B934" s="132" t="s">
        <v>111</v>
      </c>
      <c r="C934" s="133" t="s">
        <v>49</v>
      </c>
      <c r="D934" s="134">
        <v>4.59</v>
      </c>
      <c r="E934" s="95"/>
      <c r="F934" s="96">
        <f t="shared" si="45"/>
        <v>0</v>
      </c>
      <c r="G934" s="38"/>
    </row>
    <row r="935" spans="1:7" ht="27" customHeight="1" x14ac:dyDescent="0.25">
      <c r="A935" s="101" t="s">
        <v>1129</v>
      </c>
      <c r="B935" s="132" t="s">
        <v>1110</v>
      </c>
      <c r="C935" s="133" t="s">
        <v>68</v>
      </c>
      <c r="D935" s="134">
        <v>45.92</v>
      </c>
      <c r="E935" s="95"/>
      <c r="F935" s="96">
        <f t="shared" si="45"/>
        <v>0</v>
      </c>
      <c r="G935" s="38"/>
    </row>
    <row r="936" spans="1:7" ht="27" customHeight="1" x14ac:dyDescent="0.25">
      <c r="A936" s="101" t="s">
        <v>1130</v>
      </c>
      <c r="B936" s="132" t="s">
        <v>115</v>
      </c>
      <c r="C936" s="133" t="s">
        <v>116</v>
      </c>
      <c r="D936" s="134">
        <v>1689.86</v>
      </c>
      <c r="E936" s="95"/>
      <c r="F936" s="96">
        <f t="shared" si="45"/>
        <v>0</v>
      </c>
      <c r="G936" s="38"/>
    </row>
    <row r="937" spans="1:7" ht="27" customHeight="1" x14ac:dyDescent="0.25">
      <c r="A937" s="101" t="s">
        <v>1131</v>
      </c>
      <c r="B937" s="132" t="s">
        <v>629</v>
      </c>
      <c r="C937" s="133" t="s">
        <v>49</v>
      </c>
      <c r="D937" s="134">
        <v>21.12</v>
      </c>
      <c r="E937" s="95"/>
      <c r="F937" s="96">
        <f t="shared" si="45"/>
        <v>0</v>
      </c>
      <c r="G937" s="38"/>
    </row>
    <row r="938" spans="1:7" ht="27" customHeight="1" x14ac:dyDescent="0.25">
      <c r="A938" s="101" t="s">
        <v>1132</v>
      </c>
      <c r="B938" s="132" t="s">
        <v>1003</v>
      </c>
      <c r="C938" s="133" t="s">
        <v>68</v>
      </c>
      <c r="D938" s="134">
        <v>64.290000000000006</v>
      </c>
      <c r="E938" s="95"/>
      <c r="F938" s="96">
        <f t="shared" si="45"/>
        <v>0</v>
      </c>
      <c r="G938" s="38"/>
    </row>
    <row r="939" spans="1:7" ht="27" customHeight="1" x14ac:dyDescent="0.25">
      <c r="A939" s="101" t="s">
        <v>1133</v>
      </c>
      <c r="B939" s="163" t="s">
        <v>633</v>
      </c>
      <c r="C939" s="133" t="s">
        <v>84</v>
      </c>
      <c r="D939" s="134">
        <v>22.96</v>
      </c>
      <c r="E939" s="95"/>
      <c r="F939" s="96">
        <f t="shared" si="45"/>
        <v>0</v>
      </c>
      <c r="G939" s="38"/>
    </row>
    <row r="940" spans="1:7" ht="27" customHeight="1" x14ac:dyDescent="0.25">
      <c r="A940" s="160" t="s">
        <v>859</v>
      </c>
      <c r="B940" s="159" t="s">
        <v>671</v>
      </c>
      <c r="C940" s="133"/>
      <c r="D940" s="141"/>
      <c r="E940" s="95"/>
      <c r="F940" s="113">
        <f>SUM(F941:F946)</f>
        <v>0</v>
      </c>
      <c r="G940" s="38"/>
    </row>
    <row r="941" spans="1:7" ht="44.25" customHeight="1" x14ac:dyDescent="0.25">
      <c r="A941" s="101" t="s">
        <v>1134</v>
      </c>
      <c r="B941" s="132" t="s">
        <v>139</v>
      </c>
      <c r="C941" s="133" t="s">
        <v>68</v>
      </c>
      <c r="D941" s="134">
        <v>64.290000000000006</v>
      </c>
      <c r="E941" s="95"/>
      <c r="F941" s="96">
        <f t="shared" ref="F941:F946" si="46">ROUND(D941*E941,2)</f>
        <v>0</v>
      </c>
      <c r="G941" s="38"/>
    </row>
    <row r="942" spans="1:7" ht="27" customHeight="1" x14ac:dyDescent="0.25">
      <c r="A942" s="101" t="s">
        <v>1135</v>
      </c>
      <c r="B942" s="132" t="s">
        <v>115</v>
      </c>
      <c r="C942" s="133" t="s">
        <v>116</v>
      </c>
      <c r="D942" s="134">
        <v>286.39999999999998</v>
      </c>
      <c r="E942" s="95"/>
      <c r="F942" s="96">
        <f t="shared" si="46"/>
        <v>0</v>
      </c>
      <c r="G942" s="38"/>
    </row>
    <row r="943" spans="1:7" ht="27" customHeight="1" x14ac:dyDescent="0.25">
      <c r="A943" s="101" t="s">
        <v>1136</v>
      </c>
      <c r="B943" s="132" t="s">
        <v>675</v>
      </c>
      <c r="C943" s="133" t="s">
        <v>49</v>
      </c>
      <c r="D943" s="134">
        <v>13.26</v>
      </c>
      <c r="E943" s="95"/>
      <c r="F943" s="96">
        <f t="shared" si="46"/>
        <v>0</v>
      </c>
      <c r="G943" s="38"/>
    </row>
    <row r="944" spans="1:7" ht="42" customHeight="1" x14ac:dyDescent="0.25">
      <c r="A944" s="101" t="s">
        <v>1137</v>
      </c>
      <c r="B944" s="132" t="s">
        <v>292</v>
      </c>
      <c r="C944" s="133" t="s">
        <v>68</v>
      </c>
      <c r="D944" s="134">
        <v>128.58000000000001</v>
      </c>
      <c r="E944" s="95"/>
      <c r="F944" s="96">
        <f t="shared" si="46"/>
        <v>0</v>
      </c>
      <c r="G944" s="38"/>
    </row>
    <row r="945" spans="1:7" ht="27" customHeight="1" x14ac:dyDescent="0.25">
      <c r="A945" s="101" t="s">
        <v>1138</v>
      </c>
      <c r="B945" s="132" t="s">
        <v>295</v>
      </c>
      <c r="C945" s="133" t="s">
        <v>68</v>
      </c>
      <c r="D945" s="134">
        <v>128.58000000000001</v>
      </c>
      <c r="E945" s="95"/>
      <c r="F945" s="96">
        <f t="shared" si="46"/>
        <v>0</v>
      </c>
      <c r="G945" s="38"/>
    </row>
    <row r="946" spans="1:7" ht="27" customHeight="1" x14ac:dyDescent="0.25">
      <c r="A946" s="101" t="s">
        <v>1139</v>
      </c>
      <c r="B946" s="132" t="s">
        <v>320</v>
      </c>
      <c r="C946" s="133" t="s">
        <v>68</v>
      </c>
      <c r="D946" s="134">
        <v>128.58000000000001</v>
      </c>
      <c r="E946" s="95"/>
      <c r="F946" s="96">
        <f t="shared" si="46"/>
        <v>0</v>
      </c>
      <c r="G946" s="38"/>
    </row>
    <row r="947" spans="1:7" ht="27" customHeight="1" x14ac:dyDescent="0.25">
      <c r="A947" s="160" t="s">
        <v>918</v>
      </c>
      <c r="B947" s="164" t="s">
        <v>1140</v>
      </c>
      <c r="C947" s="165"/>
      <c r="D947" s="166"/>
      <c r="E947" s="95"/>
      <c r="F947" s="113">
        <f>SUM(F948:F956)</f>
        <v>0</v>
      </c>
      <c r="G947" s="39"/>
    </row>
    <row r="948" spans="1:7" s="39" customFormat="1" ht="27" customHeight="1" x14ac:dyDescent="0.25">
      <c r="A948" s="101" t="s">
        <v>920</v>
      </c>
      <c r="B948" s="132" t="s">
        <v>779</v>
      </c>
      <c r="C948" s="133" t="s">
        <v>780</v>
      </c>
      <c r="D948" s="134">
        <v>224340</v>
      </c>
      <c r="E948" s="95"/>
      <c r="F948" s="96">
        <f t="shared" ref="F948:F956" si="47">ROUND(D948*E948,2)</f>
        <v>0</v>
      </c>
      <c r="G948" s="38"/>
    </row>
    <row r="949" spans="1:7" s="51" customFormat="1" ht="27" customHeight="1" x14ac:dyDescent="0.25">
      <c r="A949" s="101" t="s">
        <v>1141</v>
      </c>
      <c r="B949" s="132" t="s">
        <v>1142</v>
      </c>
      <c r="C949" s="133" t="s">
        <v>116</v>
      </c>
      <c r="D949" s="134">
        <v>28042.5</v>
      </c>
      <c r="E949" s="95"/>
      <c r="F949" s="96">
        <f t="shared" si="47"/>
        <v>0</v>
      </c>
      <c r="G949" s="38"/>
    </row>
    <row r="950" spans="1:7" s="51" customFormat="1" ht="27" customHeight="1" x14ac:dyDescent="0.25">
      <c r="A950" s="101" t="s">
        <v>1143</v>
      </c>
      <c r="B950" s="132" t="s">
        <v>1144</v>
      </c>
      <c r="C950" s="133" t="s">
        <v>49</v>
      </c>
      <c r="D950" s="134">
        <v>277.5</v>
      </c>
      <c r="E950" s="95"/>
      <c r="F950" s="96">
        <f t="shared" si="47"/>
        <v>0</v>
      </c>
      <c r="G950" s="38"/>
    </row>
    <row r="951" spans="1:7" s="39" customFormat="1" ht="27" customHeight="1" x14ac:dyDescent="0.25">
      <c r="A951" s="101" t="s">
        <v>1145</v>
      </c>
      <c r="B951" s="132" t="s">
        <v>473</v>
      </c>
      <c r="C951" s="133" t="s">
        <v>84</v>
      </c>
      <c r="D951" s="134">
        <v>11217</v>
      </c>
      <c r="E951" s="95"/>
      <c r="F951" s="96">
        <f t="shared" si="47"/>
        <v>0</v>
      </c>
      <c r="G951" s="38"/>
    </row>
    <row r="952" spans="1:7" s="39" customFormat="1" ht="27" customHeight="1" x14ac:dyDescent="0.25">
      <c r="A952" s="101" t="s">
        <v>1146</v>
      </c>
      <c r="B952" s="132" t="s">
        <v>1147</v>
      </c>
      <c r="C952" s="133" t="s">
        <v>116</v>
      </c>
      <c r="D952" s="134">
        <v>10850.25</v>
      </c>
      <c r="E952" s="95"/>
      <c r="F952" s="96">
        <f t="shared" si="47"/>
        <v>0</v>
      </c>
      <c r="G952" s="38"/>
    </row>
    <row r="953" spans="1:7" s="39" customFormat="1" ht="27" customHeight="1" x14ac:dyDescent="0.25">
      <c r="A953" s="101" t="s">
        <v>1148</v>
      </c>
      <c r="B953" s="132" t="s">
        <v>787</v>
      </c>
      <c r="C953" s="133" t="s">
        <v>84</v>
      </c>
      <c r="D953" s="134">
        <v>1020</v>
      </c>
      <c r="E953" s="95"/>
      <c r="F953" s="96">
        <f t="shared" si="47"/>
        <v>0</v>
      </c>
      <c r="G953" s="38"/>
    </row>
    <row r="954" spans="1:7" s="64" customFormat="1" ht="27" customHeight="1" x14ac:dyDescent="0.25">
      <c r="A954" s="101" t="s">
        <v>1149</v>
      </c>
      <c r="B954" s="132" t="s">
        <v>489</v>
      </c>
      <c r="C954" s="133" t="s">
        <v>84</v>
      </c>
      <c r="D954" s="134">
        <v>165</v>
      </c>
      <c r="E954" s="95"/>
      <c r="F954" s="96">
        <f t="shared" si="47"/>
        <v>0</v>
      </c>
      <c r="G954" s="63"/>
    </row>
    <row r="955" spans="1:7" s="51" customFormat="1" ht="27" customHeight="1" x14ac:dyDescent="0.25">
      <c r="A955" s="101" t="s">
        <v>1150</v>
      </c>
      <c r="B955" s="132" t="s">
        <v>497</v>
      </c>
      <c r="C955" s="133" t="s">
        <v>49</v>
      </c>
      <c r="D955" s="134">
        <v>8.91</v>
      </c>
      <c r="E955" s="95"/>
      <c r="F955" s="96">
        <f t="shared" si="47"/>
        <v>0</v>
      </c>
      <c r="G955" s="38"/>
    </row>
    <row r="956" spans="1:7" s="39" customFormat="1" ht="27" customHeight="1" x14ac:dyDescent="0.25">
      <c r="A956" s="101" t="s">
        <v>1151</v>
      </c>
      <c r="B956" s="132" t="s">
        <v>495</v>
      </c>
      <c r="C956" s="133" t="s">
        <v>68</v>
      </c>
      <c r="D956" s="134">
        <v>82.5</v>
      </c>
      <c r="E956" s="95"/>
      <c r="F956" s="96">
        <f t="shared" si="47"/>
        <v>0</v>
      </c>
      <c r="G956" s="38"/>
    </row>
    <row r="957" spans="1:7" ht="27" customHeight="1" x14ac:dyDescent="0.25">
      <c r="A957" s="137" t="s">
        <v>1010</v>
      </c>
      <c r="B957" s="138" t="s">
        <v>395</v>
      </c>
      <c r="C957" s="139"/>
      <c r="D957" s="139"/>
      <c r="E957" s="99"/>
      <c r="F957" s="100">
        <f>F958+F964+F979</f>
        <v>0</v>
      </c>
    </row>
    <row r="958" spans="1:7" ht="27" customHeight="1" x14ac:dyDescent="0.25">
      <c r="A958" s="160" t="s">
        <v>1011</v>
      </c>
      <c r="B958" s="159" t="s">
        <v>397</v>
      </c>
      <c r="C958" s="133"/>
      <c r="D958" s="141"/>
      <c r="E958" s="95"/>
      <c r="F958" s="113">
        <f>SUM(F959:F963)</f>
        <v>0</v>
      </c>
      <c r="G958" s="39"/>
    </row>
    <row r="959" spans="1:7" ht="27" customHeight="1" x14ac:dyDescent="0.25">
      <c r="A959" s="140" t="s">
        <v>1012</v>
      </c>
      <c r="B959" s="132" t="s">
        <v>566</v>
      </c>
      <c r="C959" s="133" t="s">
        <v>68</v>
      </c>
      <c r="D959" s="134">
        <v>28.14</v>
      </c>
      <c r="E959" s="95"/>
      <c r="F959" s="96">
        <f>ROUND(D959*E959,2)</f>
        <v>0</v>
      </c>
      <c r="G959" s="38"/>
    </row>
    <row r="960" spans="1:7" ht="27" customHeight="1" x14ac:dyDescent="0.25">
      <c r="A960" s="140" t="s">
        <v>1152</v>
      </c>
      <c r="B960" s="132" t="s">
        <v>1153</v>
      </c>
      <c r="C960" s="133" t="s">
        <v>84</v>
      </c>
      <c r="D960" s="134">
        <v>80.97999999999999</v>
      </c>
      <c r="E960" s="95"/>
      <c r="F960" s="96">
        <f>ROUND(D960*E960,2)</f>
        <v>0</v>
      </c>
      <c r="G960" s="38"/>
    </row>
    <row r="961" spans="1:7" ht="27" customHeight="1" x14ac:dyDescent="0.25">
      <c r="A961" s="140" t="s">
        <v>1155</v>
      </c>
      <c r="B961" s="132" t="s">
        <v>1156</v>
      </c>
      <c r="C961" s="133" t="s">
        <v>93</v>
      </c>
      <c r="D961" s="134">
        <v>1</v>
      </c>
      <c r="E961" s="95"/>
      <c r="F961" s="96">
        <f>ROUND(D961*E961,2)</f>
        <v>0</v>
      </c>
      <c r="G961" s="38"/>
    </row>
    <row r="962" spans="1:7" ht="27" customHeight="1" x14ac:dyDescent="0.25">
      <c r="A962" s="140" t="s">
        <v>1157</v>
      </c>
      <c r="B962" s="132" t="s">
        <v>1158</v>
      </c>
      <c r="C962" s="133" t="s">
        <v>93</v>
      </c>
      <c r="D962" s="134">
        <v>1</v>
      </c>
      <c r="E962" s="95"/>
      <c r="F962" s="96">
        <f>ROUND(D962*E962,2)</f>
        <v>0</v>
      </c>
      <c r="G962" s="38"/>
    </row>
    <row r="963" spans="1:7" ht="27" customHeight="1" x14ac:dyDescent="0.25">
      <c r="A963" s="140" t="s">
        <v>1159</v>
      </c>
      <c r="B963" s="132" t="s">
        <v>1160</v>
      </c>
      <c r="C963" s="133" t="s">
        <v>93</v>
      </c>
      <c r="D963" s="134">
        <v>1</v>
      </c>
      <c r="E963" s="95"/>
      <c r="F963" s="96">
        <f>ROUND(D963*E963,2)</f>
        <v>0</v>
      </c>
      <c r="G963" s="38"/>
    </row>
    <row r="964" spans="1:7" ht="27" customHeight="1" x14ac:dyDescent="0.25">
      <c r="A964" s="160" t="s">
        <v>1013</v>
      </c>
      <c r="B964" s="159" t="s">
        <v>701</v>
      </c>
      <c r="C964" s="133"/>
      <c r="D964" s="134"/>
      <c r="E964" s="95"/>
      <c r="F964" s="114">
        <f>SUM(F965:F978)</f>
        <v>0</v>
      </c>
      <c r="G964" s="38"/>
    </row>
    <row r="965" spans="1:7" ht="27" customHeight="1" x14ac:dyDescent="0.25">
      <c r="A965" s="140" t="s">
        <v>1014</v>
      </c>
      <c r="B965" s="132" t="s">
        <v>930</v>
      </c>
      <c r="C965" s="133" t="s">
        <v>49</v>
      </c>
      <c r="D965" s="134">
        <v>33.97</v>
      </c>
      <c r="E965" s="95"/>
      <c r="F965" s="96">
        <f t="shared" ref="F965:F978" si="48">ROUND(D965*E965,2)</f>
        <v>0</v>
      </c>
      <c r="G965" s="38"/>
    </row>
    <row r="966" spans="1:7" ht="27" customHeight="1" x14ac:dyDescent="0.25">
      <c r="A966" s="140" t="s">
        <v>1161</v>
      </c>
      <c r="B966" s="132" t="s">
        <v>109</v>
      </c>
      <c r="C966" s="133" t="s">
        <v>68</v>
      </c>
      <c r="D966" s="134">
        <v>177.05</v>
      </c>
      <c r="E966" s="95"/>
      <c r="F966" s="96">
        <f t="shared" si="48"/>
        <v>0</v>
      </c>
      <c r="G966" s="38"/>
    </row>
    <row r="967" spans="1:7" ht="27" customHeight="1" x14ac:dyDescent="0.25">
      <c r="A967" s="140" t="s">
        <v>1162</v>
      </c>
      <c r="B967" s="132" t="s">
        <v>1110</v>
      </c>
      <c r="C967" s="133" t="s">
        <v>68</v>
      </c>
      <c r="D967" s="134">
        <v>36.979999999999997</v>
      </c>
      <c r="E967" s="95"/>
      <c r="F967" s="96">
        <f t="shared" si="48"/>
        <v>0</v>
      </c>
      <c r="G967" s="38"/>
    </row>
    <row r="968" spans="1:7" ht="27" customHeight="1" x14ac:dyDescent="0.25">
      <c r="A968" s="140" t="s">
        <v>1163</v>
      </c>
      <c r="B968" s="132" t="s">
        <v>111</v>
      </c>
      <c r="C968" s="133" t="s">
        <v>49</v>
      </c>
      <c r="D968" s="134">
        <v>8.85</v>
      </c>
      <c r="E968" s="95"/>
      <c r="F968" s="96">
        <f t="shared" si="48"/>
        <v>0</v>
      </c>
      <c r="G968" s="38"/>
    </row>
    <row r="969" spans="1:7" ht="27" customHeight="1" x14ac:dyDescent="0.25">
      <c r="A969" s="140" t="s">
        <v>1164</v>
      </c>
      <c r="B969" s="132" t="s">
        <v>115</v>
      </c>
      <c r="C969" s="133" t="s">
        <v>116</v>
      </c>
      <c r="D969" s="134">
        <v>515.30999999999995</v>
      </c>
      <c r="E969" s="95"/>
      <c r="F969" s="96">
        <f t="shared" si="48"/>
        <v>0</v>
      </c>
      <c r="G969" s="38"/>
    </row>
    <row r="970" spans="1:7" ht="27" customHeight="1" x14ac:dyDescent="0.25">
      <c r="A970" s="140" t="s">
        <v>1165</v>
      </c>
      <c r="B970" s="132" t="s">
        <v>629</v>
      </c>
      <c r="C970" s="133" t="s">
        <v>49</v>
      </c>
      <c r="D970" s="134">
        <v>11.82</v>
      </c>
      <c r="E970" s="95"/>
      <c r="F970" s="96">
        <f t="shared" si="48"/>
        <v>0</v>
      </c>
      <c r="G970" s="38"/>
    </row>
    <row r="971" spans="1:7" ht="27" customHeight="1" x14ac:dyDescent="0.25">
      <c r="A971" s="140" t="s">
        <v>1166</v>
      </c>
      <c r="B971" s="132" t="s">
        <v>620</v>
      </c>
      <c r="C971" s="133" t="s">
        <v>49</v>
      </c>
      <c r="D971" s="134">
        <v>13.3</v>
      </c>
      <c r="E971" s="95"/>
      <c r="F971" s="96">
        <f t="shared" si="48"/>
        <v>0</v>
      </c>
      <c r="G971" s="38"/>
    </row>
    <row r="972" spans="1:7" ht="27" customHeight="1" x14ac:dyDescent="0.25">
      <c r="A972" s="140" t="s">
        <v>1167</v>
      </c>
      <c r="B972" s="132" t="s">
        <v>71</v>
      </c>
      <c r="C972" s="133" t="s">
        <v>49</v>
      </c>
      <c r="D972" s="134">
        <v>26.87</v>
      </c>
      <c r="E972" s="95"/>
      <c r="F972" s="96">
        <f t="shared" si="48"/>
        <v>0</v>
      </c>
      <c r="G972" s="38"/>
    </row>
    <row r="973" spans="1:7" ht="27" customHeight="1" x14ac:dyDescent="0.25">
      <c r="A973" s="140" t="s">
        <v>1168</v>
      </c>
      <c r="B973" s="132" t="s">
        <v>57</v>
      </c>
      <c r="C973" s="133" t="s">
        <v>58</v>
      </c>
      <c r="D973" s="134">
        <v>45.68</v>
      </c>
      <c r="E973" s="95"/>
      <c r="F973" s="96">
        <f t="shared" si="48"/>
        <v>0</v>
      </c>
      <c r="G973" s="38"/>
    </row>
    <row r="974" spans="1:7" ht="27" customHeight="1" x14ac:dyDescent="0.25">
      <c r="A974" s="140" t="s">
        <v>1169</v>
      </c>
      <c r="B974" s="132" t="s">
        <v>54</v>
      </c>
      <c r="C974" s="133" t="s">
        <v>55</v>
      </c>
      <c r="D974" s="134">
        <v>1074.8</v>
      </c>
      <c r="E974" s="95"/>
      <c r="F974" s="96">
        <f t="shared" si="48"/>
        <v>0</v>
      </c>
      <c r="G974" s="38"/>
    </row>
    <row r="975" spans="1:7" ht="41.25" customHeight="1" x14ac:dyDescent="0.25">
      <c r="A975" s="140" t="s">
        <v>1170</v>
      </c>
      <c r="B975" s="132" t="s">
        <v>139</v>
      </c>
      <c r="C975" s="133" t="s">
        <v>68</v>
      </c>
      <c r="D975" s="134">
        <v>93.39</v>
      </c>
      <c r="E975" s="95"/>
      <c r="F975" s="96">
        <f t="shared" si="48"/>
        <v>0</v>
      </c>
      <c r="G975" s="38"/>
    </row>
    <row r="976" spans="1:7" s="39" customFormat="1" ht="44.25" customHeight="1" x14ac:dyDescent="0.25">
      <c r="A976" s="140" t="s">
        <v>1171</v>
      </c>
      <c r="B976" s="132" t="s">
        <v>292</v>
      </c>
      <c r="C976" s="133" t="s">
        <v>68</v>
      </c>
      <c r="D976" s="134">
        <v>68.03</v>
      </c>
      <c r="E976" s="95"/>
      <c r="F976" s="96">
        <f t="shared" si="48"/>
        <v>0</v>
      </c>
      <c r="G976" s="38"/>
    </row>
    <row r="977" spans="1:7" s="39" customFormat="1" ht="27" customHeight="1" x14ac:dyDescent="0.25">
      <c r="A977" s="140" t="s">
        <v>1172</v>
      </c>
      <c r="B977" s="132" t="s">
        <v>295</v>
      </c>
      <c r="C977" s="133" t="s">
        <v>68</v>
      </c>
      <c r="D977" s="134">
        <v>68.03</v>
      </c>
      <c r="E977" s="95"/>
      <c r="F977" s="96">
        <f t="shared" si="48"/>
        <v>0</v>
      </c>
      <c r="G977" s="38"/>
    </row>
    <row r="978" spans="1:7" s="39" customFormat="1" ht="27" customHeight="1" x14ac:dyDescent="0.25">
      <c r="A978" s="140" t="s">
        <v>1173</v>
      </c>
      <c r="B978" s="132" t="s">
        <v>320</v>
      </c>
      <c r="C978" s="133" t="s">
        <v>68</v>
      </c>
      <c r="D978" s="134">
        <v>68.03</v>
      </c>
      <c r="E978" s="95"/>
      <c r="F978" s="96">
        <f t="shared" si="48"/>
        <v>0</v>
      </c>
      <c r="G978" s="38"/>
    </row>
    <row r="979" spans="1:7" ht="27" customHeight="1" x14ac:dyDescent="0.25">
      <c r="A979" s="160" t="s">
        <v>1174</v>
      </c>
      <c r="B979" s="159" t="s">
        <v>405</v>
      </c>
      <c r="C979" s="133"/>
      <c r="D979" s="141"/>
      <c r="E979" s="95"/>
      <c r="F979" s="113">
        <f>SUM(F980:F984)</f>
        <v>0</v>
      </c>
    </row>
    <row r="980" spans="1:7" ht="27" customHeight="1" x14ac:dyDescent="0.25">
      <c r="A980" s="140" t="s">
        <v>1175</v>
      </c>
      <c r="B980" s="132" t="s">
        <v>411</v>
      </c>
      <c r="C980" s="133" t="s">
        <v>93</v>
      </c>
      <c r="D980" s="134">
        <v>10</v>
      </c>
      <c r="E980" s="95"/>
      <c r="F980" s="96">
        <f>ROUND(D980*E980,2)</f>
        <v>0</v>
      </c>
      <c r="G980" s="38"/>
    </row>
    <row r="981" spans="1:7" ht="27" customHeight="1" x14ac:dyDescent="0.25">
      <c r="A981" s="140" t="s">
        <v>1176</v>
      </c>
      <c r="B981" s="132" t="s">
        <v>413</v>
      </c>
      <c r="C981" s="133" t="s">
        <v>93</v>
      </c>
      <c r="D981" s="134">
        <v>9</v>
      </c>
      <c r="E981" s="95"/>
      <c r="F981" s="96">
        <f>ROUND(D981*E981,2)</f>
        <v>0</v>
      </c>
      <c r="G981" s="38"/>
    </row>
    <row r="982" spans="1:7" ht="27" customHeight="1" x14ac:dyDescent="0.25">
      <c r="A982" s="140" t="s">
        <v>1177</v>
      </c>
      <c r="B982" s="167" t="s">
        <v>415</v>
      </c>
      <c r="C982" s="168" t="s">
        <v>93</v>
      </c>
      <c r="D982" s="141">
        <v>1</v>
      </c>
      <c r="E982" s="95"/>
      <c r="F982" s="96">
        <f>ROUND(D982*E982,2)</f>
        <v>0</v>
      </c>
      <c r="G982" s="38"/>
    </row>
    <row r="983" spans="1:7" ht="27" customHeight="1" x14ac:dyDescent="0.25">
      <c r="A983" s="140" t="s">
        <v>1178</v>
      </c>
      <c r="B983" s="146" t="s">
        <v>1038</v>
      </c>
      <c r="C983" s="133" t="s">
        <v>93</v>
      </c>
      <c r="D983" s="141">
        <v>9</v>
      </c>
      <c r="E983" s="95"/>
      <c r="F983" s="96">
        <f>ROUND(D983*E983,2)</f>
        <v>0</v>
      </c>
      <c r="G983" s="38"/>
    </row>
    <row r="984" spans="1:7" ht="27" customHeight="1" x14ac:dyDescent="0.25">
      <c r="A984" s="140" t="s">
        <v>1179</v>
      </c>
      <c r="B984" s="146" t="s">
        <v>409</v>
      </c>
      <c r="C984" s="133" t="s">
        <v>68</v>
      </c>
      <c r="D984" s="141">
        <v>685.84</v>
      </c>
      <c r="E984" s="95"/>
      <c r="F984" s="96">
        <f>ROUND(D984*E984,2)</f>
        <v>0</v>
      </c>
      <c r="G984" s="38"/>
    </row>
    <row r="985" spans="1:7" s="54" customFormat="1" ht="24.95" customHeight="1" x14ac:dyDescent="0.25">
      <c r="A985" s="91"/>
      <c r="B985" s="129" t="s">
        <v>1251</v>
      </c>
      <c r="C985" s="92"/>
      <c r="D985" s="130"/>
      <c r="E985" s="97"/>
      <c r="F985" s="115">
        <f>F986+F992</f>
        <v>0</v>
      </c>
    </row>
    <row r="986" spans="1:7" ht="27" customHeight="1" x14ac:dyDescent="0.25">
      <c r="A986" s="137" t="s">
        <v>12</v>
      </c>
      <c r="B986" s="138" t="s">
        <v>47</v>
      </c>
      <c r="C986" s="139"/>
      <c r="D986" s="105"/>
      <c r="E986" s="99"/>
      <c r="F986" s="116">
        <f>SUM(F987:F991)</f>
        <v>0</v>
      </c>
    </row>
    <row r="987" spans="1:7" s="39" customFormat="1" ht="27" customHeight="1" x14ac:dyDescent="0.25">
      <c r="A987" s="101" t="s">
        <v>14</v>
      </c>
      <c r="B987" s="132" t="s">
        <v>48</v>
      </c>
      <c r="C987" s="133" t="s">
        <v>49</v>
      </c>
      <c r="D987" s="134">
        <v>290.37</v>
      </c>
      <c r="E987" s="95"/>
      <c r="F987" s="96">
        <f>ROUND(D987*E987,2)</f>
        <v>0</v>
      </c>
      <c r="G987" s="38"/>
    </row>
    <row r="988" spans="1:7" s="39" customFormat="1" ht="45" customHeight="1" x14ac:dyDescent="0.25">
      <c r="A988" s="101" t="s">
        <v>19</v>
      </c>
      <c r="B988" s="132" t="s">
        <v>51</v>
      </c>
      <c r="C988" s="133" t="s">
        <v>49</v>
      </c>
      <c r="D988" s="134">
        <v>435.3</v>
      </c>
      <c r="E988" s="95"/>
      <c r="F988" s="96">
        <f>ROUND(D988*E988,2)</f>
        <v>0</v>
      </c>
      <c r="G988" s="38"/>
    </row>
    <row r="989" spans="1:7" s="39" customFormat="1" ht="27" customHeight="1" x14ac:dyDescent="0.25">
      <c r="A989" s="101" t="s">
        <v>26</v>
      </c>
      <c r="B989" s="132" t="s">
        <v>52</v>
      </c>
      <c r="C989" s="133" t="s">
        <v>49</v>
      </c>
      <c r="D989" s="134">
        <v>812.78</v>
      </c>
      <c r="E989" s="95"/>
      <c r="F989" s="96">
        <f>ROUND(D989*E989,2)</f>
        <v>0</v>
      </c>
      <c r="G989" s="38"/>
    </row>
    <row r="990" spans="1:7" s="39" customFormat="1" ht="27" customHeight="1" x14ac:dyDescent="0.25">
      <c r="A990" s="101" t="s">
        <v>28</v>
      </c>
      <c r="B990" s="132" t="s">
        <v>54</v>
      </c>
      <c r="C990" s="133" t="s">
        <v>55</v>
      </c>
      <c r="D990" s="134">
        <v>32511.199999999997</v>
      </c>
      <c r="E990" s="95"/>
      <c r="F990" s="96">
        <f>ROUND(D990*E990,2)</f>
        <v>0</v>
      </c>
      <c r="G990" s="38"/>
    </row>
    <row r="991" spans="1:7" s="39" customFormat="1" ht="27" customHeight="1" x14ac:dyDescent="0.25">
      <c r="A991" s="101" t="s">
        <v>30</v>
      </c>
      <c r="B991" s="132" t="s">
        <v>57</v>
      </c>
      <c r="C991" s="133" t="s">
        <v>58</v>
      </c>
      <c r="D991" s="134">
        <v>641.72</v>
      </c>
      <c r="E991" s="95"/>
      <c r="F991" s="96">
        <f>ROUND(D991*E991,2)</f>
        <v>0</v>
      </c>
      <c r="G991" s="38"/>
    </row>
    <row r="992" spans="1:7" ht="27" customHeight="1" x14ac:dyDescent="0.25">
      <c r="A992" s="137" t="s">
        <v>60</v>
      </c>
      <c r="B992" s="138" t="s">
        <v>61</v>
      </c>
      <c r="C992" s="139"/>
      <c r="D992" s="105"/>
      <c r="E992" s="99"/>
      <c r="F992" s="116">
        <f>F993+F1133</f>
        <v>0</v>
      </c>
    </row>
    <row r="993" spans="1:7" ht="27" customHeight="1" x14ac:dyDescent="0.25">
      <c r="A993" s="137" t="s">
        <v>62</v>
      </c>
      <c r="B993" s="138" t="s">
        <v>63</v>
      </c>
      <c r="C993" s="139"/>
      <c r="D993" s="105"/>
      <c r="E993" s="99"/>
      <c r="F993" s="116">
        <f>F994+F1000+F1006+F1022+F1027+F1029+F1035+F1049+F1079+F1113+F1118+F1124+F1131</f>
        <v>0</v>
      </c>
    </row>
    <row r="994" spans="1:7" ht="27" customHeight="1" x14ac:dyDescent="0.25">
      <c r="A994" s="137" t="s">
        <v>64</v>
      </c>
      <c r="B994" s="138" t="s">
        <v>65</v>
      </c>
      <c r="C994" s="139"/>
      <c r="D994" s="105"/>
      <c r="E994" s="99"/>
      <c r="F994" s="116">
        <f>SUM(F995:F999)</f>
        <v>0</v>
      </c>
    </row>
    <row r="995" spans="1:7" s="39" customFormat="1" ht="27" customHeight="1" x14ac:dyDescent="0.25">
      <c r="A995" s="101" t="s">
        <v>66</v>
      </c>
      <c r="B995" s="132" t="s">
        <v>67</v>
      </c>
      <c r="C995" s="133" t="s">
        <v>68</v>
      </c>
      <c r="D995" s="134">
        <v>2373.8000000000002</v>
      </c>
      <c r="E995" s="95"/>
      <c r="F995" s="96">
        <f>ROUND(D995*E995,2)</f>
        <v>0</v>
      </c>
      <c r="G995" s="38"/>
    </row>
    <row r="996" spans="1:7" s="39" customFormat="1" ht="27" customHeight="1" x14ac:dyDescent="0.25">
      <c r="A996" s="101" t="s">
        <v>70</v>
      </c>
      <c r="B996" s="132" t="s">
        <v>71</v>
      </c>
      <c r="C996" s="133" t="s">
        <v>49</v>
      </c>
      <c r="D996" s="134">
        <v>925.78</v>
      </c>
      <c r="E996" s="95"/>
      <c r="F996" s="96">
        <f>ROUND(D996*E996,2)</f>
        <v>0</v>
      </c>
      <c r="G996" s="38"/>
    </row>
    <row r="997" spans="1:7" s="39" customFormat="1" ht="27" customHeight="1" x14ac:dyDescent="0.25">
      <c r="A997" s="101" t="s">
        <v>73</v>
      </c>
      <c r="B997" s="132" t="s">
        <v>54</v>
      </c>
      <c r="C997" s="133" t="s">
        <v>55</v>
      </c>
      <c r="D997" s="134">
        <v>37031.199999999997</v>
      </c>
      <c r="E997" s="95"/>
      <c r="F997" s="96">
        <f>ROUND(D997*E997,2)</f>
        <v>0</v>
      </c>
      <c r="G997" s="38"/>
    </row>
    <row r="998" spans="1:7" s="39" customFormat="1" ht="27" customHeight="1" x14ac:dyDescent="0.25">
      <c r="A998" s="101" t="s">
        <v>74</v>
      </c>
      <c r="B998" s="132" t="s">
        <v>57</v>
      </c>
      <c r="C998" s="133" t="s">
        <v>58</v>
      </c>
      <c r="D998" s="134">
        <v>1573.83</v>
      </c>
      <c r="E998" s="95"/>
      <c r="F998" s="96">
        <f>ROUND(D998*E998,2)</f>
        <v>0</v>
      </c>
      <c r="G998" s="38"/>
    </row>
    <row r="999" spans="1:7" s="39" customFormat="1" ht="27" customHeight="1" x14ac:dyDescent="0.25">
      <c r="A999" s="101" t="s">
        <v>75</v>
      </c>
      <c r="B999" s="132" t="s">
        <v>76</v>
      </c>
      <c r="C999" s="133" t="s">
        <v>68</v>
      </c>
      <c r="D999" s="134">
        <v>753</v>
      </c>
      <c r="E999" s="95"/>
      <c r="F999" s="96">
        <f>ROUND(D999*E999,2)</f>
        <v>0</v>
      </c>
      <c r="G999" s="38"/>
    </row>
    <row r="1000" spans="1:7" ht="27" customHeight="1" x14ac:dyDescent="0.25">
      <c r="A1000" s="137" t="s">
        <v>78</v>
      </c>
      <c r="B1000" s="138" t="s">
        <v>79</v>
      </c>
      <c r="C1000" s="139"/>
      <c r="D1000" s="105"/>
      <c r="E1000" s="99"/>
      <c r="F1000" s="116">
        <f>SUM(F1001:F1005)</f>
        <v>0</v>
      </c>
      <c r="G1000" s="38"/>
    </row>
    <row r="1001" spans="1:7" ht="27" customHeight="1" x14ac:dyDescent="0.25">
      <c r="A1001" s="101" t="s">
        <v>80</v>
      </c>
      <c r="B1001" s="132" t="s">
        <v>81</v>
      </c>
      <c r="C1001" s="133" t="s">
        <v>49</v>
      </c>
      <c r="D1001" s="134">
        <v>5.15</v>
      </c>
      <c r="E1001" s="95"/>
      <c r="F1001" s="96">
        <f>ROUND(D1001*E1001,2)</f>
        <v>0</v>
      </c>
      <c r="G1001" s="38"/>
    </row>
    <row r="1002" spans="1:7" ht="27" customHeight="1" x14ac:dyDescent="0.25">
      <c r="A1002" s="101" t="s">
        <v>82</v>
      </c>
      <c r="B1002" s="132" t="s">
        <v>83</v>
      </c>
      <c r="C1002" s="133" t="s">
        <v>84</v>
      </c>
      <c r="D1002" s="134">
        <v>52.86</v>
      </c>
      <c r="E1002" s="95"/>
      <c r="F1002" s="96">
        <f>ROUND(D1002*E1002,2)</f>
        <v>0</v>
      </c>
      <c r="G1002" s="38"/>
    </row>
    <row r="1003" spans="1:7" s="39" customFormat="1" ht="27" customHeight="1" x14ac:dyDescent="0.25">
      <c r="A1003" s="101" t="s">
        <v>85</v>
      </c>
      <c r="B1003" s="132" t="s">
        <v>86</v>
      </c>
      <c r="C1003" s="133" t="s">
        <v>49</v>
      </c>
      <c r="D1003" s="134">
        <v>6.7</v>
      </c>
      <c r="E1003" s="95"/>
      <c r="F1003" s="96">
        <f>ROUND(D1003*E1003,2)</f>
        <v>0</v>
      </c>
      <c r="G1003" s="38"/>
    </row>
    <row r="1004" spans="1:7" s="39" customFormat="1" ht="27" customHeight="1" x14ac:dyDescent="0.25">
      <c r="A1004" s="101" t="s">
        <v>88</v>
      </c>
      <c r="B1004" s="132" t="s">
        <v>54</v>
      </c>
      <c r="C1004" s="133" t="s">
        <v>55</v>
      </c>
      <c r="D1004" s="134">
        <v>268</v>
      </c>
      <c r="E1004" s="95"/>
      <c r="F1004" s="96">
        <f>ROUND(D1004*E1004,2)</f>
        <v>0</v>
      </c>
      <c r="G1004" s="38"/>
    </row>
    <row r="1005" spans="1:7" s="39" customFormat="1" ht="27" customHeight="1" x14ac:dyDescent="0.25">
      <c r="A1005" s="101" t="s">
        <v>89</v>
      </c>
      <c r="B1005" s="132" t="s">
        <v>57</v>
      </c>
      <c r="C1005" s="133" t="s">
        <v>58</v>
      </c>
      <c r="D1005" s="134">
        <v>11.39</v>
      </c>
      <c r="E1005" s="95"/>
      <c r="F1005" s="96">
        <f>ROUND(D1005*E1005,2)</f>
        <v>0</v>
      </c>
      <c r="G1005" s="38"/>
    </row>
    <row r="1006" spans="1:7" ht="27" customHeight="1" x14ac:dyDescent="0.25">
      <c r="A1006" s="137" t="s">
        <v>90</v>
      </c>
      <c r="B1006" s="138" t="s">
        <v>91</v>
      </c>
      <c r="C1006" s="139"/>
      <c r="D1006" s="105"/>
      <c r="E1006" s="99"/>
      <c r="F1006" s="116">
        <f>SUM(F1007:F1021)</f>
        <v>0</v>
      </c>
      <c r="G1006" s="38"/>
    </row>
    <row r="1007" spans="1:7" s="39" customFormat="1" ht="27" customHeight="1" x14ac:dyDescent="0.25">
      <c r="A1007" s="101" t="s">
        <v>92</v>
      </c>
      <c r="B1007" s="132" t="s">
        <v>1376</v>
      </c>
      <c r="C1007" s="133" t="s">
        <v>93</v>
      </c>
      <c r="D1007" s="134">
        <v>1</v>
      </c>
      <c r="E1007" s="95"/>
      <c r="F1007" s="96">
        <f t="shared" ref="F1007:F1021" si="49">ROUND(D1007*E1007,2)</f>
        <v>0</v>
      </c>
      <c r="G1007" s="38"/>
    </row>
    <row r="1008" spans="1:7" s="39" customFormat="1" ht="27" customHeight="1" x14ac:dyDescent="0.25">
      <c r="A1008" s="101" t="s">
        <v>95</v>
      </c>
      <c r="B1008" s="132" t="s">
        <v>1315</v>
      </c>
      <c r="C1008" s="133" t="s">
        <v>84</v>
      </c>
      <c r="D1008" s="134">
        <v>636</v>
      </c>
      <c r="E1008" s="95"/>
      <c r="F1008" s="96">
        <f t="shared" si="49"/>
        <v>0</v>
      </c>
      <c r="G1008" s="38"/>
    </row>
    <row r="1009" spans="1:7" s="39" customFormat="1" ht="27" customHeight="1" x14ac:dyDescent="0.25">
      <c r="A1009" s="101" t="s">
        <v>97</v>
      </c>
      <c r="B1009" s="132" t="s">
        <v>98</v>
      </c>
      <c r="C1009" s="133" t="s">
        <v>93</v>
      </c>
      <c r="D1009" s="134">
        <v>58</v>
      </c>
      <c r="E1009" s="95"/>
      <c r="F1009" s="96">
        <f t="shared" si="49"/>
        <v>0</v>
      </c>
      <c r="G1009" s="38"/>
    </row>
    <row r="1010" spans="1:7" s="39" customFormat="1" ht="27" customHeight="1" x14ac:dyDescent="0.25">
      <c r="A1010" s="101" t="s">
        <v>99</v>
      </c>
      <c r="B1010" s="132" t="s">
        <v>100</v>
      </c>
      <c r="C1010" s="133" t="s">
        <v>49</v>
      </c>
      <c r="D1010" s="134">
        <v>232.46</v>
      </c>
      <c r="E1010" s="95"/>
      <c r="F1010" s="96">
        <f t="shared" si="49"/>
        <v>0</v>
      </c>
      <c r="G1010" s="38"/>
    </row>
    <row r="1011" spans="1:7" s="39" customFormat="1" ht="27" customHeight="1" x14ac:dyDescent="0.25">
      <c r="A1011" s="101" t="s">
        <v>102</v>
      </c>
      <c r="B1011" s="132" t="s">
        <v>71</v>
      </c>
      <c r="C1011" s="133" t="s">
        <v>49</v>
      </c>
      <c r="D1011" s="134">
        <v>302.2</v>
      </c>
      <c r="E1011" s="95"/>
      <c r="F1011" s="96">
        <f t="shared" si="49"/>
        <v>0</v>
      </c>
      <c r="G1011" s="38"/>
    </row>
    <row r="1012" spans="1:7" s="39" customFormat="1" ht="27" customHeight="1" x14ac:dyDescent="0.25">
      <c r="A1012" s="101" t="s">
        <v>103</v>
      </c>
      <c r="B1012" s="132" t="s">
        <v>54</v>
      </c>
      <c r="C1012" s="133" t="s">
        <v>55</v>
      </c>
      <c r="D1012" s="134">
        <v>12088</v>
      </c>
      <c r="E1012" s="95"/>
      <c r="F1012" s="96">
        <f t="shared" si="49"/>
        <v>0</v>
      </c>
      <c r="G1012" s="38"/>
    </row>
    <row r="1013" spans="1:7" s="39" customFormat="1" ht="27" customHeight="1" x14ac:dyDescent="0.25">
      <c r="A1013" s="101" t="s">
        <v>104</v>
      </c>
      <c r="B1013" s="132" t="s">
        <v>105</v>
      </c>
      <c r="C1013" s="133" t="s">
        <v>49</v>
      </c>
      <c r="D1013" s="134">
        <v>124.74</v>
      </c>
      <c r="E1013" s="95"/>
      <c r="F1013" s="96">
        <f t="shared" si="49"/>
        <v>0</v>
      </c>
      <c r="G1013" s="38"/>
    </row>
    <row r="1014" spans="1:7" s="39" customFormat="1" ht="27" customHeight="1" x14ac:dyDescent="0.25">
      <c r="A1014" s="101" t="s">
        <v>107</v>
      </c>
      <c r="B1014" s="132" t="s">
        <v>57</v>
      </c>
      <c r="C1014" s="133" t="s">
        <v>58</v>
      </c>
      <c r="D1014" s="134">
        <v>513.74</v>
      </c>
      <c r="E1014" s="95"/>
      <c r="F1014" s="96">
        <f t="shared" si="49"/>
        <v>0</v>
      </c>
      <c r="G1014" s="38"/>
    </row>
    <row r="1015" spans="1:7" s="39" customFormat="1" ht="27" customHeight="1" x14ac:dyDescent="0.25">
      <c r="A1015" s="101" t="s">
        <v>108</v>
      </c>
      <c r="B1015" s="132" t="s">
        <v>109</v>
      </c>
      <c r="C1015" s="133" t="s">
        <v>68</v>
      </c>
      <c r="D1015" s="134">
        <v>132.80000000000004</v>
      </c>
      <c r="E1015" s="95"/>
      <c r="F1015" s="96">
        <f t="shared" si="49"/>
        <v>0</v>
      </c>
      <c r="G1015" s="38"/>
    </row>
    <row r="1016" spans="1:7" s="39" customFormat="1" ht="27" customHeight="1" x14ac:dyDescent="0.25">
      <c r="A1016" s="101" t="s">
        <v>110</v>
      </c>
      <c r="B1016" s="132" t="s">
        <v>111</v>
      </c>
      <c r="C1016" s="133" t="s">
        <v>49</v>
      </c>
      <c r="D1016" s="134">
        <v>6.6399999999999988</v>
      </c>
      <c r="E1016" s="95"/>
      <c r="F1016" s="96">
        <f t="shared" si="49"/>
        <v>0</v>
      </c>
      <c r="G1016" s="38"/>
    </row>
    <row r="1017" spans="1:7" s="39" customFormat="1" ht="27" customHeight="1" x14ac:dyDescent="0.25">
      <c r="A1017" s="101" t="s">
        <v>112</v>
      </c>
      <c r="B1017" s="132" t="s">
        <v>113</v>
      </c>
      <c r="C1017" s="133" t="s">
        <v>68</v>
      </c>
      <c r="D1017" s="134">
        <v>272.29999999999995</v>
      </c>
      <c r="E1017" s="95"/>
      <c r="F1017" s="96">
        <f t="shared" si="49"/>
        <v>0</v>
      </c>
      <c r="G1017" s="38"/>
    </row>
    <row r="1018" spans="1:7" s="39" customFormat="1" ht="27" customHeight="1" x14ac:dyDescent="0.25">
      <c r="A1018" s="101" t="s">
        <v>114</v>
      </c>
      <c r="B1018" s="132" t="s">
        <v>115</v>
      </c>
      <c r="C1018" s="133" t="s">
        <v>116</v>
      </c>
      <c r="D1018" s="134">
        <v>3722</v>
      </c>
      <c r="E1018" s="95"/>
      <c r="F1018" s="96">
        <f t="shared" si="49"/>
        <v>0</v>
      </c>
      <c r="G1018" s="38"/>
    </row>
    <row r="1019" spans="1:7" s="39" customFormat="1" ht="27" customHeight="1" x14ac:dyDescent="0.25">
      <c r="A1019" s="101" t="s">
        <v>118</v>
      </c>
      <c r="B1019" s="132" t="s">
        <v>119</v>
      </c>
      <c r="C1019" s="133" t="s">
        <v>49</v>
      </c>
      <c r="D1019" s="134">
        <v>37.220000000000006</v>
      </c>
      <c r="E1019" s="95"/>
      <c r="F1019" s="96">
        <f t="shared" si="49"/>
        <v>0</v>
      </c>
      <c r="G1019" s="38"/>
    </row>
    <row r="1020" spans="1:7" s="39" customFormat="1" ht="27" customHeight="1" x14ac:dyDescent="0.25">
      <c r="A1020" s="101" t="s">
        <v>121</v>
      </c>
      <c r="B1020" s="132" t="s">
        <v>122</v>
      </c>
      <c r="C1020" s="133" t="s">
        <v>49</v>
      </c>
      <c r="D1020" s="134">
        <v>18.93</v>
      </c>
      <c r="E1020" s="95"/>
      <c r="F1020" s="96">
        <f t="shared" si="49"/>
        <v>0</v>
      </c>
      <c r="G1020" s="38"/>
    </row>
    <row r="1021" spans="1:7" s="39" customFormat="1" ht="27" customHeight="1" x14ac:dyDescent="0.25">
      <c r="A1021" s="101" t="s">
        <v>123</v>
      </c>
      <c r="B1021" s="132" t="s">
        <v>124</v>
      </c>
      <c r="C1021" s="133" t="s">
        <v>68</v>
      </c>
      <c r="D1021" s="134">
        <v>331.24</v>
      </c>
      <c r="E1021" s="95"/>
      <c r="F1021" s="96">
        <f t="shared" si="49"/>
        <v>0</v>
      </c>
      <c r="G1021" s="38"/>
    </row>
    <row r="1022" spans="1:7" ht="27" customHeight="1" x14ac:dyDescent="0.25">
      <c r="A1022" s="137" t="s">
        <v>126</v>
      </c>
      <c r="B1022" s="138" t="s">
        <v>127</v>
      </c>
      <c r="C1022" s="139"/>
      <c r="D1022" s="105"/>
      <c r="E1022" s="99"/>
      <c r="F1022" s="116">
        <f>SUM(F1023:F1026)</f>
        <v>0</v>
      </c>
    </row>
    <row r="1023" spans="1:7" s="39" customFormat="1" ht="42" customHeight="1" x14ac:dyDescent="0.25">
      <c r="A1023" s="101" t="s">
        <v>128</v>
      </c>
      <c r="B1023" s="132" t="s">
        <v>129</v>
      </c>
      <c r="C1023" s="133" t="s">
        <v>68</v>
      </c>
      <c r="D1023" s="134">
        <v>1226.24</v>
      </c>
      <c r="E1023" s="95"/>
      <c r="F1023" s="96">
        <f>ROUND(D1023*E1023,2)</f>
        <v>0</v>
      </c>
      <c r="G1023" s="38"/>
    </row>
    <row r="1024" spans="1:7" s="39" customFormat="1" ht="27" customHeight="1" x14ac:dyDescent="0.25">
      <c r="A1024" s="101" t="s">
        <v>131</v>
      </c>
      <c r="B1024" s="132" t="s">
        <v>132</v>
      </c>
      <c r="C1024" s="133" t="s">
        <v>49</v>
      </c>
      <c r="D1024" s="134">
        <v>2482</v>
      </c>
      <c r="E1024" s="95"/>
      <c r="F1024" s="96">
        <f>ROUND(D1024*E1024,2)</f>
        <v>0</v>
      </c>
      <c r="G1024" s="38"/>
    </row>
    <row r="1025" spans="1:7" s="39" customFormat="1" ht="27" customHeight="1" x14ac:dyDescent="0.25">
      <c r="A1025" s="101" t="s">
        <v>134</v>
      </c>
      <c r="B1025" s="132" t="s">
        <v>115</v>
      </c>
      <c r="C1025" s="133" t="s">
        <v>116</v>
      </c>
      <c r="D1025" s="134">
        <v>14210.319999999994</v>
      </c>
      <c r="E1025" s="95"/>
      <c r="F1025" s="96">
        <f>ROUND(D1025*E1025,2)</f>
        <v>0</v>
      </c>
      <c r="G1025" s="38"/>
    </row>
    <row r="1026" spans="1:7" s="39" customFormat="1" ht="27" customHeight="1" x14ac:dyDescent="0.25">
      <c r="A1026" s="101" t="s">
        <v>135</v>
      </c>
      <c r="B1026" s="132" t="s">
        <v>119</v>
      </c>
      <c r="C1026" s="133" t="s">
        <v>49</v>
      </c>
      <c r="D1026" s="134">
        <v>210.83999999999997</v>
      </c>
      <c r="E1026" s="95"/>
      <c r="F1026" s="96">
        <f>ROUND(D1026*E1026,2)</f>
        <v>0</v>
      </c>
      <c r="G1026" s="38"/>
    </row>
    <row r="1027" spans="1:7" ht="27" customHeight="1" x14ac:dyDescent="0.25">
      <c r="A1027" s="137" t="s">
        <v>136</v>
      </c>
      <c r="B1027" s="138" t="s">
        <v>137</v>
      </c>
      <c r="C1027" s="139"/>
      <c r="D1027" s="105"/>
      <c r="E1027" s="99"/>
      <c r="F1027" s="116">
        <f>F1028</f>
        <v>0</v>
      </c>
    </row>
    <row r="1028" spans="1:7" s="39" customFormat="1" ht="44.25" customHeight="1" x14ac:dyDescent="0.25">
      <c r="A1028" s="101" t="s">
        <v>138</v>
      </c>
      <c r="B1028" s="132" t="s">
        <v>139</v>
      </c>
      <c r="C1028" s="133" t="s">
        <v>68</v>
      </c>
      <c r="D1028" s="134">
        <v>514.17999999999995</v>
      </c>
      <c r="E1028" s="95"/>
      <c r="F1028" s="96">
        <f>ROUND(D1028*E1028,2)</f>
        <v>0</v>
      </c>
      <c r="G1028" s="38"/>
    </row>
    <row r="1029" spans="1:7" ht="27" customHeight="1" x14ac:dyDescent="0.25">
      <c r="A1029" s="137" t="s">
        <v>140</v>
      </c>
      <c r="B1029" s="138" t="s">
        <v>141</v>
      </c>
      <c r="C1029" s="139"/>
      <c r="D1029" s="105"/>
      <c r="E1029" s="99"/>
      <c r="F1029" s="116">
        <f>SUM(F1030:F1034)</f>
        <v>0</v>
      </c>
    </row>
    <row r="1030" spans="1:7" s="39" customFormat="1" ht="27" customHeight="1" x14ac:dyDescent="0.25">
      <c r="A1030" s="101" t="s">
        <v>142</v>
      </c>
      <c r="B1030" s="132" t="s">
        <v>143</v>
      </c>
      <c r="C1030" s="133" t="s">
        <v>68</v>
      </c>
      <c r="D1030" s="134">
        <v>732.06</v>
      </c>
      <c r="E1030" s="95"/>
      <c r="F1030" s="96">
        <f>ROUND(D1030*E1030,2)</f>
        <v>0</v>
      </c>
      <c r="G1030" s="38"/>
    </row>
    <row r="1031" spans="1:7" s="39" customFormat="1" ht="27" customHeight="1" x14ac:dyDescent="0.25">
      <c r="A1031" s="101" t="s">
        <v>145</v>
      </c>
      <c r="B1031" s="132" t="s">
        <v>146</v>
      </c>
      <c r="C1031" s="133" t="s">
        <v>68</v>
      </c>
      <c r="D1031" s="134">
        <v>732.06</v>
      </c>
      <c r="E1031" s="95"/>
      <c r="F1031" s="96">
        <f>ROUND(D1031*E1031,2)</f>
        <v>0</v>
      </c>
      <c r="G1031" s="38"/>
    </row>
    <row r="1032" spans="1:7" s="39" customFormat="1" ht="27" customHeight="1" x14ac:dyDescent="0.25">
      <c r="A1032" s="101" t="s">
        <v>148</v>
      </c>
      <c r="B1032" s="132" t="s">
        <v>149</v>
      </c>
      <c r="C1032" s="133" t="s">
        <v>84</v>
      </c>
      <c r="D1032" s="134">
        <v>45.85</v>
      </c>
      <c r="E1032" s="95"/>
      <c r="F1032" s="96">
        <f>ROUND(D1032*E1032,2)</f>
        <v>0</v>
      </c>
      <c r="G1032" s="38"/>
    </row>
    <row r="1033" spans="1:7" s="39" customFormat="1" ht="27" customHeight="1" x14ac:dyDescent="0.25">
      <c r="A1033" s="101" t="s">
        <v>151</v>
      </c>
      <c r="B1033" s="132" t="s">
        <v>152</v>
      </c>
      <c r="C1033" s="133" t="s">
        <v>84</v>
      </c>
      <c r="D1033" s="134">
        <v>99.6</v>
      </c>
      <c r="E1033" s="95"/>
      <c r="F1033" s="96">
        <f>ROUND(D1033*E1033,2)</f>
        <v>0</v>
      </c>
      <c r="G1033" s="38"/>
    </row>
    <row r="1034" spans="1:7" s="39" customFormat="1" ht="27" customHeight="1" x14ac:dyDescent="0.25">
      <c r="A1034" s="101" t="s">
        <v>154</v>
      </c>
      <c r="B1034" s="132" t="s">
        <v>155</v>
      </c>
      <c r="C1034" s="133" t="s">
        <v>84</v>
      </c>
      <c r="D1034" s="134">
        <v>233.2</v>
      </c>
      <c r="E1034" s="95"/>
      <c r="F1034" s="96">
        <f>ROUND(D1034*E1034,2)</f>
        <v>0</v>
      </c>
      <c r="G1034" s="38"/>
    </row>
    <row r="1035" spans="1:7" ht="27" customHeight="1" x14ac:dyDescent="0.25">
      <c r="A1035" s="137" t="s">
        <v>157</v>
      </c>
      <c r="B1035" s="138" t="s">
        <v>158</v>
      </c>
      <c r="C1035" s="139"/>
      <c r="D1035" s="105"/>
      <c r="E1035" s="99"/>
      <c r="F1035" s="116">
        <f>F1036+F1042+F1047</f>
        <v>0</v>
      </c>
    </row>
    <row r="1036" spans="1:7" ht="27" customHeight="1" x14ac:dyDescent="0.25">
      <c r="A1036" s="137" t="s">
        <v>159</v>
      </c>
      <c r="B1036" s="138" t="s">
        <v>160</v>
      </c>
      <c r="C1036" s="139"/>
      <c r="D1036" s="105"/>
      <c r="E1036" s="99"/>
      <c r="F1036" s="116">
        <f>SUM(F1037:F1041)</f>
        <v>0</v>
      </c>
    </row>
    <row r="1037" spans="1:7" s="39" customFormat="1" ht="32.25" customHeight="1" x14ac:dyDescent="0.25">
      <c r="A1037" s="101" t="s">
        <v>161</v>
      </c>
      <c r="B1037" s="104" t="s">
        <v>162</v>
      </c>
      <c r="C1037" s="133" t="s">
        <v>93</v>
      </c>
      <c r="D1037" s="134">
        <v>2</v>
      </c>
      <c r="E1037" s="95"/>
      <c r="F1037" s="96">
        <f>ROUND(D1037*E1037,2)</f>
        <v>0</v>
      </c>
      <c r="G1037" s="38"/>
    </row>
    <row r="1038" spans="1:7" s="39" customFormat="1" ht="27" customHeight="1" x14ac:dyDescent="0.25">
      <c r="A1038" s="101" t="s">
        <v>164</v>
      </c>
      <c r="B1038" s="104" t="s">
        <v>165</v>
      </c>
      <c r="C1038" s="133" t="s">
        <v>93</v>
      </c>
      <c r="D1038" s="134">
        <v>1</v>
      </c>
      <c r="E1038" s="95"/>
      <c r="F1038" s="96">
        <f>ROUND(D1038*E1038,2)</f>
        <v>0</v>
      </c>
      <c r="G1038" s="38"/>
    </row>
    <row r="1039" spans="1:7" s="39" customFormat="1" ht="27" customHeight="1" x14ac:dyDescent="0.25">
      <c r="A1039" s="101" t="s">
        <v>166</v>
      </c>
      <c r="B1039" s="132" t="s">
        <v>167</v>
      </c>
      <c r="C1039" s="133" t="s">
        <v>93</v>
      </c>
      <c r="D1039" s="134">
        <v>3</v>
      </c>
      <c r="E1039" s="95"/>
      <c r="F1039" s="96">
        <f>ROUND(D1039*E1039,2)</f>
        <v>0</v>
      </c>
      <c r="G1039" s="38"/>
    </row>
    <row r="1040" spans="1:7" s="39" customFormat="1" ht="27" customHeight="1" x14ac:dyDescent="0.25">
      <c r="A1040" s="101" t="s">
        <v>169</v>
      </c>
      <c r="B1040" s="132" t="s">
        <v>170</v>
      </c>
      <c r="C1040" s="133" t="s">
        <v>93</v>
      </c>
      <c r="D1040" s="134">
        <v>3</v>
      </c>
      <c r="E1040" s="95"/>
      <c r="F1040" s="96">
        <f>ROUND(D1040*E1040,2)</f>
        <v>0</v>
      </c>
      <c r="G1040" s="38"/>
    </row>
    <row r="1041" spans="1:7" s="39" customFormat="1" ht="27" customHeight="1" x14ac:dyDescent="0.25">
      <c r="A1041" s="101" t="s">
        <v>172</v>
      </c>
      <c r="B1041" s="132" t="s">
        <v>173</v>
      </c>
      <c r="C1041" s="133" t="s">
        <v>93</v>
      </c>
      <c r="D1041" s="134">
        <v>3</v>
      </c>
      <c r="E1041" s="95"/>
      <c r="F1041" s="96">
        <f>ROUND(D1041*E1041,2)</f>
        <v>0</v>
      </c>
      <c r="G1041" s="38"/>
    </row>
    <row r="1042" spans="1:7" ht="27" customHeight="1" x14ac:dyDescent="0.25">
      <c r="A1042" s="137" t="s">
        <v>175</v>
      </c>
      <c r="B1042" s="138" t="s">
        <v>176</v>
      </c>
      <c r="C1042" s="139"/>
      <c r="D1042" s="105"/>
      <c r="E1042" s="99"/>
      <c r="F1042" s="116">
        <f>SUM(F1043:F1046)</f>
        <v>0</v>
      </c>
    </row>
    <row r="1043" spans="1:7" s="39" customFormat="1" ht="27" customHeight="1" x14ac:dyDescent="0.25">
      <c r="A1043" s="101" t="s">
        <v>177</v>
      </c>
      <c r="B1043" s="132" t="s">
        <v>178</v>
      </c>
      <c r="C1043" s="133" t="s">
        <v>68</v>
      </c>
      <c r="D1043" s="134">
        <v>5.4400000000000013</v>
      </c>
      <c r="E1043" s="95"/>
      <c r="F1043" s="96">
        <f>ROUND(D1043*E1043,2)</f>
        <v>0</v>
      </c>
      <c r="G1043" s="38"/>
    </row>
    <row r="1044" spans="1:7" s="39" customFormat="1" ht="27" customHeight="1" x14ac:dyDescent="0.25">
      <c r="A1044" s="101" t="s">
        <v>179</v>
      </c>
      <c r="B1044" s="132" t="s">
        <v>180</v>
      </c>
      <c r="C1044" s="133" t="s">
        <v>68</v>
      </c>
      <c r="D1044" s="134">
        <v>202.17</v>
      </c>
      <c r="E1044" s="95"/>
      <c r="F1044" s="96">
        <f>ROUND(D1044*E1044,2)</f>
        <v>0</v>
      </c>
      <c r="G1044" s="38"/>
    </row>
    <row r="1045" spans="1:7" s="39" customFormat="1" ht="27" customHeight="1" x14ac:dyDescent="0.25">
      <c r="A1045" s="101" t="s">
        <v>182</v>
      </c>
      <c r="B1045" s="132" t="s">
        <v>183</v>
      </c>
      <c r="C1045" s="133" t="s">
        <v>93</v>
      </c>
      <c r="D1045" s="134">
        <v>2</v>
      </c>
      <c r="E1045" s="95"/>
      <c r="F1045" s="96">
        <f>ROUND(D1045*E1045,2)</f>
        <v>0</v>
      </c>
      <c r="G1045" s="38"/>
    </row>
    <row r="1046" spans="1:7" s="39" customFormat="1" ht="27" customHeight="1" x14ac:dyDescent="0.25">
      <c r="A1046" s="101" t="s">
        <v>185</v>
      </c>
      <c r="B1046" s="132" t="s">
        <v>186</v>
      </c>
      <c r="C1046" s="133" t="s">
        <v>116</v>
      </c>
      <c r="D1046" s="134">
        <v>87.01</v>
      </c>
      <c r="E1046" s="95"/>
      <c r="F1046" s="96">
        <f>ROUND(D1046*E1046,2)</f>
        <v>0</v>
      </c>
      <c r="G1046" s="38"/>
    </row>
    <row r="1047" spans="1:7" ht="27" customHeight="1" x14ac:dyDescent="0.25">
      <c r="A1047" s="137" t="s">
        <v>188</v>
      </c>
      <c r="B1047" s="138" t="s">
        <v>189</v>
      </c>
      <c r="C1047" s="139"/>
      <c r="D1047" s="105"/>
      <c r="E1047" s="99"/>
      <c r="F1047" s="116">
        <f>F1048</f>
        <v>0</v>
      </c>
      <c r="G1047" s="40"/>
    </row>
    <row r="1048" spans="1:7" s="39" customFormat="1" ht="33.75" customHeight="1" x14ac:dyDescent="0.25">
      <c r="A1048" s="101" t="s">
        <v>190</v>
      </c>
      <c r="B1048" s="132" t="s">
        <v>191</v>
      </c>
      <c r="C1048" s="133" t="s">
        <v>84</v>
      </c>
      <c r="D1048" s="134">
        <v>5.2</v>
      </c>
      <c r="E1048" s="95"/>
      <c r="F1048" s="96">
        <f>ROUND(D1048*E1048,2)</f>
        <v>0</v>
      </c>
      <c r="G1048" s="38"/>
    </row>
    <row r="1049" spans="1:7" ht="27" customHeight="1" x14ac:dyDescent="0.25">
      <c r="A1049" s="137" t="s">
        <v>192</v>
      </c>
      <c r="B1049" s="138" t="s">
        <v>193</v>
      </c>
      <c r="C1049" s="139"/>
      <c r="D1049" s="105"/>
      <c r="E1049" s="99"/>
      <c r="F1049" s="116">
        <f>F1050+F1069+F1073</f>
        <v>0</v>
      </c>
      <c r="G1049" s="40"/>
    </row>
    <row r="1050" spans="1:7" s="39" customFormat="1" ht="27" customHeight="1" x14ac:dyDescent="0.25">
      <c r="A1050" s="137" t="s">
        <v>194</v>
      </c>
      <c r="B1050" s="138" t="s">
        <v>195</v>
      </c>
      <c r="C1050" s="139"/>
      <c r="D1050" s="105"/>
      <c r="E1050" s="99"/>
      <c r="F1050" s="116">
        <f>SUM(F1051:F1068)</f>
        <v>0</v>
      </c>
      <c r="G1050" s="38"/>
    </row>
    <row r="1051" spans="1:7" s="39" customFormat="1" ht="27" customHeight="1" x14ac:dyDescent="0.25">
      <c r="A1051" s="140" t="s">
        <v>196</v>
      </c>
      <c r="B1051" s="132" t="s">
        <v>1263</v>
      </c>
      <c r="C1051" s="133" t="s">
        <v>84</v>
      </c>
      <c r="D1051" s="134">
        <v>1965</v>
      </c>
      <c r="E1051" s="95"/>
      <c r="F1051" s="96">
        <f t="shared" ref="F1051:F1068" si="50">ROUND(D1051*E1051,2)</f>
        <v>0</v>
      </c>
      <c r="G1051" s="38"/>
    </row>
    <row r="1052" spans="1:7" s="39" customFormat="1" ht="27" customHeight="1" x14ac:dyDescent="0.25">
      <c r="A1052" s="140" t="s">
        <v>197</v>
      </c>
      <c r="B1052" s="132" t="s">
        <v>1265</v>
      </c>
      <c r="C1052" s="133" t="s">
        <v>84</v>
      </c>
      <c r="D1052" s="134">
        <v>115</v>
      </c>
      <c r="E1052" s="95"/>
      <c r="F1052" s="96">
        <f t="shared" si="50"/>
        <v>0</v>
      </c>
      <c r="G1052" s="38"/>
    </row>
    <row r="1053" spans="1:7" s="39" customFormat="1" ht="27" customHeight="1" x14ac:dyDescent="0.25">
      <c r="A1053" s="140" t="s">
        <v>198</v>
      </c>
      <c r="B1053" s="132" t="s">
        <v>1293</v>
      </c>
      <c r="C1053" s="133" t="s">
        <v>93</v>
      </c>
      <c r="D1053" s="134">
        <v>22</v>
      </c>
      <c r="E1053" s="95"/>
      <c r="F1053" s="96">
        <f t="shared" si="50"/>
        <v>0</v>
      </c>
      <c r="G1053" s="38"/>
    </row>
    <row r="1054" spans="1:7" s="39" customFormat="1" ht="27" customHeight="1" x14ac:dyDescent="0.25">
      <c r="A1054" s="140" t="s">
        <v>199</v>
      </c>
      <c r="B1054" s="132" t="s">
        <v>1295</v>
      </c>
      <c r="C1054" s="133" t="s">
        <v>93</v>
      </c>
      <c r="D1054" s="134">
        <v>18</v>
      </c>
      <c r="E1054" s="95"/>
      <c r="F1054" s="96">
        <f t="shared" si="50"/>
        <v>0</v>
      </c>
      <c r="G1054" s="38"/>
    </row>
    <row r="1055" spans="1:7" s="39" customFormat="1" ht="27" customHeight="1" x14ac:dyDescent="0.25">
      <c r="A1055" s="140" t="s">
        <v>200</v>
      </c>
      <c r="B1055" s="132" t="s">
        <v>1289</v>
      </c>
      <c r="C1055" s="133" t="s">
        <v>1325</v>
      </c>
      <c r="D1055" s="134">
        <v>17</v>
      </c>
      <c r="E1055" s="95"/>
      <c r="F1055" s="96">
        <f t="shared" si="50"/>
        <v>0</v>
      </c>
      <c r="G1055" s="38"/>
    </row>
    <row r="1056" spans="1:7" s="39" customFormat="1" ht="27" customHeight="1" x14ac:dyDescent="0.25">
      <c r="A1056" s="140" t="s">
        <v>201</v>
      </c>
      <c r="B1056" s="132" t="s">
        <v>1357</v>
      </c>
      <c r="C1056" s="133" t="s">
        <v>93</v>
      </c>
      <c r="D1056" s="134">
        <v>17</v>
      </c>
      <c r="E1056" s="95"/>
      <c r="F1056" s="96">
        <f t="shared" si="50"/>
        <v>0</v>
      </c>
      <c r="G1056" s="38"/>
    </row>
    <row r="1057" spans="1:7" s="39" customFormat="1" ht="27" customHeight="1" x14ac:dyDescent="0.25">
      <c r="A1057" s="140" t="s">
        <v>202</v>
      </c>
      <c r="B1057" s="132" t="s">
        <v>1299</v>
      </c>
      <c r="C1057" s="133" t="s">
        <v>1325</v>
      </c>
      <c r="D1057" s="134">
        <v>18</v>
      </c>
      <c r="E1057" s="95"/>
      <c r="F1057" s="96">
        <f t="shared" si="50"/>
        <v>0</v>
      </c>
      <c r="G1057" s="38"/>
    </row>
    <row r="1058" spans="1:7" s="39" customFormat="1" ht="27" customHeight="1" x14ac:dyDescent="0.25">
      <c r="A1058" s="140" t="s">
        <v>203</v>
      </c>
      <c r="B1058" s="132" t="s">
        <v>1356</v>
      </c>
      <c r="C1058" s="133" t="s">
        <v>93</v>
      </c>
      <c r="D1058" s="134">
        <v>7</v>
      </c>
      <c r="E1058" s="95"/>
      <c r="F1058" s="96">
        <f t="shared" si="50"/>
        <v>0</v>
      </c>
      <c r="G1058" s="38"/>
    </row>
    <row r="1059" spans="1:7" s="39" customFormat="1" ht="27" customHeight="1" x14ac:dyDescent="0.25">
      <c r="A1059" s="140" t="s">
        <v>204</v>
      </c>
      <c r="B1059" s="132" t="s">
        <v>1274</v>
      </c>
      <c r="C1059" s="133" t="s">
        <v>93</v>
      </c>
      <c r="D1059" s="134">
        <v>111</v>
      </c>
      <c r="E1059" s="95"/>
      <c r="F1059" s="96">
        <f t="shared" si="50"/>
        <v>0</v>
      </c>
      <c r="G1059" s="38"/>
    </row>
    <row r="1060" spans="1:7" s="39" customFormat="1" ht="27" customHeight="1" x14ac:dyDescent="0.25">
      <c r="A1060" s="140" t="s">
        <v>205</v>
      </c>
      <c r="B1060" s="132" t="s">
        <v>1275</v>
      </c>
      <c r="C1060" s="133" t="s">
        <v>93</v>
      </c>
      <c r="D1060" s="134">
        <v>2</v>
      </c>
      <c r="E1060" s="95"/>
      <c r="F1060" s="96">
        <f t="shared" si="50"/>
        <v>0</v>
      </c>
      <c r="G1060" s="38"/>
    </row>
    <row r="1061" spans="1:7" s="39" customFormat="1" ht="27" customHeight="1" x14ac:dyDescent="0.25">
      <c r="A1061" s="140" t="s">
        <v>206</v>
      </c>
      <c r="B1061" s="132" t="s">
        <v>1306</v>
      </c>
      <c r="C1061" s="133" t="s">
        <v>84</v>
      </c>
      <c r="D1061" s="134">
        <v>6</v>
      </c>
      <c r="E1061" s="95"/>
      <c r="F1061" s="96">
        <f t="shared" si="50"/>
        <v>0</v>
      </c>
      <c r="G1061" s="38"/>
    </row>
    <row r="1062" spans="1:7" s="39" customFormat="1" ht="27" customHeight="1" x14ac:dyDescent="0.25">
      <c r="A1062" s="140" t="s">
        <v>207</v>
      </c>
      <c r="B1062" s="132" t="s">
        <v>1305</v>
      </c>
      <c r="C1062" s="133" t="s">
        <v>84</v>
      </c>
      <c r="D1062" s="134">
        <v>628</v>
      </c>
      <c r="E1062" s="95"/>
      <c r="F1062" s="96">
        <f t="shared" si="50"/>
        <v>0</v>
      </c>
      <c r="G1062" s="38"/>
    </row>
    <row r="1063" spans="1:7" s="39" customFormat="1" ht="27" customHeight="1" x14ac:dyDescent="0.25">
      <c r="A1063" s="140" t="s">
        <v>208</v>
      </c>
      <c r="B1063" s="132" t="s">
        <v>1330</v>
      </c>
      <c r="C1063" s="133" t="s">
        <v>93</v>
      </c>
      <c r="D1063" s="134">
        <v>102</v>
      </c>
      <c r="E1063" s="95"/>
      <c r="F1063" s="96">
        <f t="shared" si="50"/>
        <v>0</v>
      </c>
      <c r="G1063" s="38"/>
    </row>
    <row r="1064" spans="1:7" s="39" customFormat="1" ht="27" customHeight="1" x14ac:dyDescent="0.25">
      <c r="A1064" s="140" t="s">
        <v>209</v>
      </c>
      <c r="B1064" s="132" t="s">
        <v>1328</v>
      </c>
      <c r="C1064" s="133" t="s">
        <v>93</v>
      </c>
      <c r="D1064" s="134">
        <v>20</v>
      </c>
      <c r="E1064" s="95"/>
      <c r="F1064" s="96">
        <f t="shared" si="50"/>
        <v>0</v>
      </c>
      <c r="G1064" s="38"/>
    </row>
    <row r="1065" spans="1:7" s="39" customFormat="1" ht="27" customHeight="1" x14ac:dyDescent="0.25">
      <c r="A1065" s="140" t="s">
        <v>210</v>
      </c>
      <c r="B1065" s="132" t="s">
        <v>1336</v>
      </c>
      <c r="C1065" s="133" t="s">
        <v>93</v>
      </c>
      <c r="D1065" s="134">
        <v>3</v>
      </c>
      <c r="E1065" s="95"/>
      <c r="F1065" s="96">
        <f t="shared" si="50"/>
        <v>0</v>
      </c>
      <c r="G1065" s="38"/>
    </row>
    <row r="1066" spans="1:7" s="39" customFormat="1" ht="27" customHeight="1" x14ac:dyDescent="0.25">
      <c r="A1066" s="140" t="s">
        <v>211</v>
      </c>
      <c r="B1066" s="132" t="s">
        <v>1334</v>
      </c>
      <c r="C1066" s="133" t="s">
        <v>93</v>
      </c>
      <c r="D1066" s="134">
        <v>51</v>
      </c>
      <c r="E1066" s="95"/>
      <c r="F1066" s="96">
        <f t="shared" si="50"/>
        <v>0</v>
      </c>
      <c r="G1066" s="38"/>
    </row>
    <row r="1067" spans="1:7" s="39" customFormat="1" ht="27" customHeight="1" x14ac:dyDescent="0.25">
      <c r="A1067" s="140" t="s">
        <v>212</v>
      </c>
      <c r="B1067" s="132" t="s">
        <v>1381</v>
      </c>
      <c r="C1067" s="133" t="s">
        <v>93</v>
      </c>
      <c r="D1067" s="134">
        <v>51</v>
      </c>
      <c r="E1067" s="95"/>
      <c r="F1067" s="96">
        <f t="shared" si="50"/>
        <v>0</v>
      </c>
      <c r="G1067" s="38"/>
    </row>
    <row r="1068" spans="1:7" s="39" customFormat="1" ht="27" customHeight="1" x14ac:dyDescent="0.25">
      <c r="A1068" s="140" t="s">
        <v>213</v>
      </c>
      <c r="B1068" s="132" t="s">
        <v>1371</v>
      </c>
      <c r="C1068" s="133" t="s">
        <v>1325</v>
      </c>
      <c r="D1068" s="134">
        <v>3</v>
      </c>
      <c r="E1068" s="95"/>
      <c r="F1068" s="96">
        <f t="shared" si="50"/>
        <v>0</v>
      </c>
      <c r="G1068" s="38"/>
    </row>
    <row r="1069" spans="1:7" s="39" customFormat="1" ht="27" customHeight="1" x14ac:dyDescent="0.25">
      <c r="A1069" s="137" t="s">
        <v>214</v>
      </c>
      <c r="B1069" s="138" t="s">
        <v>215</v>
      </c>
      <c r="C1069" s="139"/>
      <c r="D1069" s="105"/>
      <c r="E1069" s="99"/>
      <c r="F1069" s="116">
        <f>SUM(F1070:F1072)</f>
        <v>0</v>
      </c>
      <c r="G1069" s="38"/>
    </row>
    <row r="1070" spans="1:7" s="39" customFormat="1" ht="27" customHeight="1" x14ac:dyDescent="0.25">
      <c r="A1070" s="101" t="s">
        <v>216</v>
      </c>
      <c r="B1070" s="132" t="s">
        <v>1274</v>
      </c>
      <c r="C1070" s="133" t="s">
        <v>93</v>
      </c>
      <c r="D1070" s="134">
        <v>34</v>
      </c>
      <c r="E1070" s="95"/>
      <c r="F1070" s="96">
        <f>ROUND(D1070*E1070,2)</f>
        <v>0</v>
      </c>
      <c r="G1070" s="38"/>
    </row>
    <row r="1071" spans="1:7" s="39" customFormat="1" ht="27" customHeight="1" x14ac:dyDescent="0.25">
      <c r="A1071" s="101" t="s">
        <v>217</v>
      </c>
      <c r="B1071" s="132" t="s">
        <v>1306</v>
      </c>
      <c r="C1071" s="133" t="s">
        <v>93</v>
      </c>
      <c r="D1071" s="134">
        <v>250</v>
      </c>
      <c r="E1071" s="95"/>
      <c r="F1071" s="96">
        <f>ROUND(D1071*E1071,2)</f>
        <v>0</v>
      </c>
      <c r="G1071" s="38"/>
    </row>
    <row r="1072" spans="1:7" s="39" customFormat="1" ht="27" customHeight="1" x14ac:dyDescent="0.25">
      <c r="A1072" s="101" t="s">
        <v>218</v>
      </c>
      <c r="B1072" s="132" t="s">
        <v>1358</v>
      </c>
      <c r="C1072" s="133" t="s">
        <v>93</v>
      </c>
      <c r="D1072" s="134">
        <v>19</v>
      </c>
      <c r="E1072" s="95"/>
      <c r="F1072" s="96">
        <f>ROUND(D1072*E1072,2)</f>
        <v>0</v>
      </c>
      <c r="G1072" s="38"/>
    </row>
    <row r="1073" spans="1:7" s="39" customFormat="1" ht="27" customHeight="1" x14ac:dyDescent="0.25">
      <c r="A1073" s="137" t="s">
        <v>219</v>
      </c>
      <c r="B1073" s="138" t="s">
        <v>220</v>
      </c>
      <c r="C1073" s="139"/>
      <c r="D1073" s="105"/>
      <c r="E1073" s="99"/>
      <c r="F1073" s="116">
        <f>SUM(F1074:F1078)</f>
        <v>0</v>
      </c>
      <c r="G1073" s="38"/>
    </row>
    <row r="1074" spans="1:7" s="39" customFormat="1" ht="27" customHeight="1" x14ac:dyDescent="0.25">
      <c r="A1074" s="101" t="s">
        <v>221</v>
      </c>
      <c r="B1074" s="132" t="s">
        <v>1321</v>
      </c>
      <c r="C1074" s="133" t="s">
        <v>93</v>
      </c>
      <c r="D1074" s="134">
        <v>10</v>
      </c>
      <c r="E1074" s="95"/>
      <c r="F1074" s="96">
        <f>ROUND(D1074*E1074,2)</f>
        <v>0</v>
      </c>
      <c r="G1074" s="38"/>
    </row>
    <row r="1075" spans="1:7" s="39" customFormat="1" ht="27" customHeight="1" x14ac:dyDescent="0.25">
      <c r="A1075" s="101" t="s">
        <v>222</v>
      </c>
      <c r="B1075" s="132" t="s">
        <v>1380</v>
      </c>
      <c r="C1075" s="133" t="s">
        <v>93</v>
      </c>
      <c r="D1075" s="134">
        <v>14</v>
      </c>
      <c r="E1075" s="95"/>
      <c r="F1075" s="96">
        <f>ROUND(D1075*E1075,2)</f>
        <v>0</v>
      </c>
      <c r="G1075" s="38"/>
    </row>
    <row r="1076" spans="1:7" s="39" customFormat="1" ht="27" customHeight="1" x14ac:dyDescent="0.25">
      <c r="A1076" s="101" t="s">
        <v>223</v>
      </c>
      <c r="B1076" s="132" t="s">
        <v>1282</v>
      </c>
      <c r="C1076" s="133" t="s">
        <v>84</v>
      </c>
      <c r="D1076" s="134">
        <v>202</v>
      </c>
      <c r="E1076" s="95"/>
      <c r="F1076" s="96">
        <f>ROUND(D1076*E1076,2)</f>
        <v>0</v>
      </c>
      <c r="G1076" s="38"/>
    </row>
    <row r="1077" spans="1:7" s="39" customFormat="1" ht="27" customHeight="1" x14ac:dyDescent="0.25">
      <c r="A1077" s="101" t="s">
        <v>224</v>
      </c>
      <c r="B1077" s="132" t="s">
        <v>1283</v>
      </c>
      <c r="C1077" s="133" t="s">
        <v>84</v>
      </c>
      <c r="D1077" s="134">
        <v>134</v>
      </c>
      <c r="E1077" s="95"/>
      <c r="F1077" s="96">
        <f>ROUND(D1077*E1077,2)</f>
        <v>0</v>
      </c>
      <c r="G1077" s="38"/>
    </row>
    <row r="1078" spans="1:7" s="39" customFormat="1" ht="27" customHeight="1" x14ac:dyDescent="0.25">
      <c r="A1078" s="101" t="s">
        <v>225</v>
      </c>
      <c r="B1078" s="132" t="s">
        <v>1307</v>
      </c>
      <c r="C1078" s="133" t="s">
        <v>84</v>
      </c>
      <c r="D1078" s="134">
        <v>24</v>
      </c>
      <c r="E1078" s="95"/>
      <c r="F1078" s="96">
        <f>ROUND(D1078*E1078,2)</f>
        <v>0</v>
      </c>
      <c r="G1078" s="38"/>
    </row>
    <row r="1079" spans="1:7" ht="27" customHeight="1" x14ac:dyDescent="0.25">
      <c r="A1079" s="137" t="s">
        <v>226</v>
      </c>
      <c r="B1079" s="138" t="s">
        <v>227</v>
      </c>
      <c r="C1079" s="139"/>
      <c r="D1079" s="105"/>
      <c r="E1079" s="99"/>
      <c r="F1079" s="116">
        <f>F1080+F1096+F1100</f>
        <v>0</v>
      </c>
      <c r="G1079" s="40"/>
    </row>
    <row r="1080" spans="1:7" ht="27" customHeight="1" x14ac:dyDescent="0.25">
      <c r="A1080" s="137" t="s">
        <v>228</v>
      </c>
      <c r="B1080" s="138" t="s">
        <v>229</v>
      </c>
      <c r="C1080" s="139"/>
      <c r="D1080" s="105"/>
      <c r="E1080" s="99"/>
      <c r="F1080" s="116">
        <f>SUM(F1081:F1095)</f>
        <v>0</v>
      </c>
      <c r="G1080" s="40"/>
    </row>
    <row r="1081" spans="1:7" s="39" customFormat="1" ht="36.75" customHeight="1" x14ac:dyDescent="0.25">
      <c r="A1081" s="101" t="s">
        <v>230</v>
      </c>
      <c r="B1081" s="132" t="s">
        <v>231</v>
      </c>
      <c r="C1081" s="133" t="s">
        <v>84</v>
      </c>
      <c r="D1081" s="134">
        <v>12</v>
      </c>
      <c r="E1081" s="95"/>
      <c r="F1081" s="96">
        <f t="shared" ref="F1081:F1095" si="51">ROUND(D1081*E1081,2)</f>
        <v>0</v>
      </c>
      <c r="G1081" s="38"/>
    </row>
    <row r="1082" spans="1:7" s="39" customFormat="1" ht="36.75" customHeight="1" x14ac:dyDescent="0.25">
      <c r="A1082" s="101" t="s">
        <v>232</v>
      </c>
      <c r="B1082" s="132" t="s">
        <v>233</v>
      </c>
      <c r="C1082" s="133" t="s">
        <v>84</v>
      </c>
      <c r="D1082" s="134">
        <v>18</v>
      </c>
      <c r="E1082" s="95"/>
      <c r="F1082" s="96">
        <f t="shared" si="51"/>
        <v>0</v>
      </c>
      <c r="G1082" s="38"/>
    </row>
    <row r="1083" spans="1:7" s="39" customFormat="1" ht="27" customHeight="1" x14ac:dyDescent="0.25">
      <c r="A1083" s="101" t="s">
        <v>234</v>
      </c>
      <c r="B1083" s="132" t="s">
        <v>235</v>
      </c>
      <c r="C1083" s="133" t="s">
        <v>84</v>
      </c>
      <c r="D1083" s="134">
        <v>42</v>
      </c>
      <c r="E1083" s="95"/>
      <c r="F1083" s="96">
        <f t="shared" si="51"/>
        <v>0</v>
      </c>
      <c r="G1083" s="38"/>
    </row>
    <row r="1084" spans="1:7" s="39" customFormat="1" ht="27" customHeight="1" x14ac:dyDescent="0.25">
      <c r="A1084" s="101" t="s">
        <v>236</v>
      </c>
      <c r="B1084" s="132" t="s">
        <v>1373</v>
      </c>
      <c r="C1084" s="133" t="s">
        <v>93</v>
      </c>
      <c r="D1084" s="134">
        <v>22</v>
      </c>
      <c r="E1084" s="95"/>
      <c r="F1084" s="96">
        <f t="shared" si="51"/>
        <v>0</v>
      </c>
      <c r="G1084" s="38"/>
    </row>
    <row r="1085" spans="1:7" s="39" customFormat="1" ht="27" customHeight="1" x14ac:dyDescent="0.25">
      <c r="A1085" s="101" t="s">
        <v>237</v>
      </c>
      <c r="B1085" s="132" t="s">
        <v>1399</v>
      </c>
      <c r="C1085" s="133" t="s">
        <v>93</v>
      </c>
      <c r="D1085" s="134">
        <v>22</v>
      </c>
      <c r="E1085" s="95"/>
      <c r="F1085" s="96">
        <f t="shared" si="51"/>
        <v>0</v>
      </c>
      <c r="G1085" s="38"/>
    </row>
    <row r="1086" spans="1:7" s="39" customFormat="1" ht="27" customHeight="1" x14ac:dyDescent="0.25">
      <c r="A1086" s="101" t="s">
        <v>238</v>
      </c>
      <c r="B1086" s="132" t="s">
        <v>239</v>
      </c>
      <c r="C1086" s="133" t="s">
        <v>84</v>
      </c>
      <c r="D1086" s="134">
        <v>136</v>
      </c>
      <c r="E1086" s="95"/>
      <c r="F1086" s="96">
        <f t="shared" si="51"/>
        <v>0</v>
      </c>
      <c r="G1086" s="38"/>
    </row>
    <row r="1087" spans="1:7" s="39" customFormat="1" ht="27" customHeight="1" x14ac:dyDescent="0.25">
      <c r="A1087" s="101" t="s">
        <v>240</v>
      </c>
      <c r="B1087" s="132" t="s">
        <v>241</v>
      </c>
      <c r="C1087" s="133" t="s">
        <v>84</v>
      </c>
      <c r="D1087" s="134">
        <v>124</v>
      </c>
      <c r="E1087" s="95"/>
      <c r="F1087" s="96">
        <f t="shared" si="51"/>
        <v>0</v>
      </c>
      <c r="G1087" s="38"/>
    </row>
    <row r="1088" spans="1:7" s="39" customFormat="1" ht="27" customHeight="1" x14ac:dyDescent="0.25">
      <c r="A1088" s="101" t="s">
        <v>242</v>
      </c>
      <c r="B1088" s="132" t="s">
        <v>243</v>
      </c>
      <c r="C1088" s="133" t="s">
        <v>84</v>
      </c>
      <c r="D1088" s="134">
        <v>12</v>
      </c>
      <c r="E1088" s="95"/>
      <c r="F1088" s="96">
        <f t="shared" si="51"/>
        <v>0</v>
      </c>
      <c r="G1088" s="38"/>
    </row>
    <row r="1089" spans="1:7" s="39" customFormat="1" ht="27" customHeight="1" x14ac:dyDescent="0.25">
      <c r="A1089" s="101" t="s">
        <v>244</v>
      </c>
      <c r="B1089" s="132" t="s">
        <v>1369</v>
      </c>
      <c r="C1089" s="133" t="s">
        <v>93</v>
      </c>
      <c r="D1089" s="134">
        <v>4</v>
      </c>
      <c r="E1089" s="95"/>
      <c r="F1089" s="96">
        <f t="shared" si="51"/>
        <v>0</v>
      </c>
      <c r="G1089" s="38"/>
    </row>
    <row r="1090" spans="1:7" s="39" customFormat="1" ht="27" customHeight="1" x14ac:dyDescent="0.25">
      <c r="A1090" s="101" t="s">
        <v>245</v>
      </c>
      <c r="B1090" s="132" t="s">
        <v>1362</v>
      </c>
      <c r="C1090" s="133" t="s">
        <v>93</v>
      </c>
      <c r="D1090" s="134">
        <v>18</v>
      </c>
      <c r="E1090" s="95"/>
      <c r="F1090" s="96">
        <f t="shared" si="51"/>
        <v>0</v>
      </c>
      <c r="G1090" s="38"/>
    </row>
    <row r="1091" spans="1:7" s="39" customFormat="1" ht="27" customHeight="1" x14ac:dyDescent="0.25">
      <c r="A1091" s="101" t="s">
        <v>246</v>
      </c>
      <c r="B1091" s="132" t="s">
        <v>1367</v>
      </c>
      <c r="C1091" s="133" t="s">
        <v>93</v>
      </c>
      <c r="D1091" s="134">
        <v>2</v>
      </c>
      <c r="E1091" s="95"/>
      <c r="F1091" s="96">
        <f t="shared" si="51"/>
        <v>0</v>
      </c>
      <c r="G1091" s="38"/>
    </row>
    <row r="1092" spans="1:7" s="39" customFormat="1" ht="27" customHeight="1" x14ac:dyDescent="0.25">
      <c r="A1092" s="101" t="s">
        <v>247</v>
      </c>
      <c r="B1092" s="132" t="s">
        <v>248</v>
      </c>
      <c r="C1092" s="133" t="s">
        <v>93</v>
      </c>
      <c r="D1092" s="134">
        <v>4</v>
      </c>
      <c r="E1092" s="95"/>
      <c r="F1092" s="96">
        <f t="shared" si="51"/>
        <v>0</v>
      </c>
      <c r="G1092" s="38"/>
    </row>
    <row r="1093" spans="1:7" s="39" customFormat="1" ht="27" customHeight="1" x14ac:dyDescent="0.25">
      <c r="A1093" s="101" t="s">
        <v>249</v>
      </c>
      <c r="B1093" s="132" t="s">
        <v>1365</v>
      </c>
      <c r="C1093" s="133" t="s">
        <v>93</v>
      </c>
      <c r="D1093" s="134">
        <v>2</v>
      </c>
      <c r="E1093" s="95"/>
      <c r="F1093" s="96">
        <f t="shared" si="51"/>
        <v>0</v>
      </c>
      <c r="G1093" s="38"/>
    </row>
    <row r="1094" spans="1:7" s="39" customFormat="1" ht="27" customHeight="1" x14ac:dyDescent="0.25">
      <c r="A1094" s="101" t="s">
        <v>250</v>
      </c>
      <c r="B1094" s="132" t="s">
        <v>1363</v>
      </c>
      <c r="C1094" s="133" t="s">
        <v>93</v>
      </c>
      <c r="D1094" s="134">
        <v>6</v>
      </c>
      <c r="E1094" s="95"/>
      <c r="F1094" s="96">
        <f t="shared" si="51"/>
        <v>0</v>
      </c>
      <c r="G1094" s="38"/>
    </row>
    <row r="1095" spans="1:7" s="39" customFormat="1" ht="27" customHeight="1" x14ac:dyDescent="0.25">
      <c r="A1095" s="101" t="s">
        <v>251</v>
      </c>
      <c r="B1095" s="132" t="s">
        <v>1398</v>
      </c>
      <c r="C1095" s="133" t="s">
        <v>93</v>
      </c>
      <c r="D1095" s="134">
        <v>4</v>
      </c>
      <c r="E1095" s="95"/>
      <c r="F1095" s="96">
        <f t="shared" si="51"/>
        <v>0</v>
      </c>
      <c r="G1095" s="38"/>
    </row>
    <row r="1096" spans="1:7" s="39" customFormat="1" ht="27" customHeight="1" x14ac:dyDescent="0.25">
      <c r="A1096" s="137" t="s">
        <v>252</v>
      </c>
      <c r="B1096" s="138" t="s">
        <v>253</v>
      </c>
      <c r="C1096" s="139"/>
      <c r="D1096" s="105"/>
      <c r="E1096" s="99"/>
      <c r="F1096" s="116">
        <f>SUM(F1097:F1099)</f>
        <v>0</v>
      </c>
      <c r="G1096" s="38"/>
    </row>
    <row r="1097" spans="1:7" s="39" customFormat="1" ht="27" customHeight="1" x14ac:dyDescent="0.25">
      <c r="A1097" s="101" t="s">
        <v>254</v>
      </c>
      <c r="B1097" s="132" t="s">
        <v>1384</v>
      </c>
      <c r="C1097" s="133" t="s">
        <v>84</v>
      </c>
      <c r="D1097" s="134">
        <v>130</v>
      </c>
      <c r="E1097" s="95"/>
      <c r="F1097" s="96">
        <f>ROUND(D1097*E1097,2)</f>
        <v>0</v>
      </c>
      <c r="G1097" s="38"/>
    </row>
    <row r="1098" spans="1:7" s="39" customFormat="1" ht="27" customHeight="1" x14ac:dyDescent="0.25">
      <c r="A1098" s="101" t="s">
        <v>255</v>
      </c>
      <c r="B1098" s="132" t="s">
        <v>1394</v>
      </c>
      <c r="C1098" s="133" t="s">
        <v>93</v>
      </c>
      <c r="D1098" s="134">
        <v>17</v>
      </c>
      <c r="E1098" s="95"/>
      <c r="F1098" s="96">
        <f>ROUND(D1098*E1098,2)</f>
        <v>0</v>
      </c>
      <c r="G1098" s="38"/>
    </row>
    <row r="1099" spans="1:7" s="39" customFormat="1" ht="27" customHeight="1" x14ac:dyDescent="0.25">
      <c r="A1099" s="101" t="s">
        <v>256</v>
      </c>
      <c r="B1099" s="132" t="s">
        <v>1396</v>
      </c>
      <c r="C1099" s="133" t="s">
        <v>93</v>
      </c>
      <c r="D1099" s="134">
        <v>2</v>
      </c>
      <c r="E1099" s="95"/>
      <c r="F1099" s="96">
        <f>ROUND(D1099*E1099,2)</f>
        <v>0</v>
      </c>
      <c r="G1099" s="38"/>
    </row>
    <row r="1100" spans="1:7" ht="27" customHeight="1" x14ac:dyDescent="0.25">
      <c r="A1100" s="137" t="s">
        <v>257</v>
      </c>
      <c r="B1100" s="138" t="s">
        <v>258</v>
      </c>
      <c r="C1100" s="139"/>
      <c r="D1100" s="105"/>
      <c r="E1100" s="99"/>
      <c r="F1100" s="116">
        <f>SUM(F1101:F1112)</f>
        <v>0</v>
      </c>
      <c r="G1100" s="40"/>
    </row>
    <row r="1101" spans="1:7" ht="27" customHeight="1" x14ac:dyDescent="0.25">
      <c r="A1101" s="101" t="s">
        <v>259</v>
      </c>
      <c r="B1101" s="132" t="s">
        <v>260</v>
      </c>
      <c r="C1101" s="133" t="s">
        <v>93</v>
      </c>
      <c r="D1101" s="134">
        <v>3</v>
      </c>
      <c r="E1101" s="95"/>
      <c r="F1101" s="96">
        <f t="shared" ref="F1101:F1112" si="52">ROUND(D1101*E1101,2)</f>
        <v>0</v>
      </c>
      <c r="G1101" s="38"/>
    </row>
    <row r="1102" spans="1:7" ht="27" customHeight="1" x14ac:dyDescent="0.25">
      <c r="A1102" s="101" t="s">
        <v>262</v>
      </c>
      <c r="B1102" s="132" t="s">
        <v>263</v>
      </c>
      <c r="C1102" s="133" t="s">
        <v>93</v>
      </c>
      <c r="D1102" s="134">
        <v>4</v>
      </c>
      <c r="E1102" s="95"/>
      <c r="F1102" s="96">
        <f t="shared" si="52"/>
        <v>0</v>
      </c>
      <c r="G1102" s="38"/>
    </row>
    <row r="1103" spans="1:7" ht="27" customHeight="1" x14ac:dyDescent="0.25">
      <c r="A1103" s="101" t="s">
        <v>265</v>
      </c>
      <c r="B1103" s="132" t="s">
        <v>266</v>
      </c>
      <c r="C1103" s="133" t="s">
        <v>93</v>
      </c>
      <c r="D1103" s="134">
        <v>5</v>
      </c>
      <c r="E1103" s="95"/>
      <c r="F1103" s="96">
        <f t="shared" si="52"/>
        <v>0</v>
      </c>
      <c r="G1103" s="38"/>
    </row>
    <row r="1104" spans="1:7" ht="27" customHeight="1" x14ac:dyDescent="0.25">
      <c r="A1104" s="101" t="s">
        <v>268</v>
      </c>
      <c r="B1104" s="132" t="s">
        <v>269</v>
      </c>
      <c r="C1104" s="133" t="s">
        <v>68</v>
      </c>
      <c r="D1104" s="134">
        <v>3.9000000000000004</v>
      </c>
      <c r="E1104" s="95"/>
      <c r="F1104" s="96">
        <f t="shared" si="52"/>
        <v>0</v>
      </c>
      <c r="G1104" s="38"/>
    </row>
    <row r="1105" spans="1:7" s="39" customFormat="1" ht="27" customHeight="1" x14ac:dyDescent="0.25">
      <c r="A1105" s="101" t="s">
        <v>271</v>
      </c>
      <c r="B1105" s="132" t="s">
        <v>272</v>
      </c>
      <c r="C1105" s="133" t="s">
        <v>93</v>
      </c>
      <c r="D1105" s="134">
        <v>3</v>
      </c>
      <c r="E1105" s="95"/>
      <c r="F1105" s="96">
        <f t="shared" si="52"/>
        <v>0</v>
      </c>
      <c r="G1105" s="38"/>
    </row>
    <row r="1106" spans="1:7" ht="27" customHeight="1" x14ac:dyDescent="0.25">
      <c r="A1106" s="101" t="s">
        <v>273</v>
      </c>
      <c r="B1106" s="132" t="s">
        <v>274</v>
      </c>
      <c r="C1106" s="133" t="s">
        <v>93</v>
      </c>
      <c r="D1106" s="134">
        <v>3</v>
      </c>
      <c r="E1106" s="95"/>
      <c r="F1106" s="96">
        <f t="shared" si="52"/>
        <v>0</v>
      </c>
      <c r="G1106" s="38"/>
    </row>
    <row r="1107" spans="1:7" ht="27" customHeight="1" x14ac:dyDescent="0.25">
      <c r="A1107" s="101" t="s">
        <v>275</v>
      </c>
      <c r="B1107" s="132" t="s">
        <v>276</v>
      </c>
      <c r="C1107" s="133" t="s">
        <v>93</v>
      </c>
      <c r="D1107" s="134">
        <v>3</v>
      </c>
      <c r="E1107" s="95"/>
      <c r="F1107" s="96">
        <f t="shared" si="52"/>
        <v>0</v>
      </c>
      <c r="G1107" s="38"/>
    </row>
    <row r="1108" spans="1:7" ht="27" customHeight="1" x14ac:dyDescent="0.25">
      <c r="A1108" s="101" t="s">
        <v>277</v>
      </c>
      <c r="B1108" s="132" t="s">
        <v>278</v>
      </c>
      <c r="C1108" s="133" t="s">
        <v>68</v>
      </c>
      <c r="D1108" s="134">
        <v>10.36</v>
      </c>
      <c r="E1108" s="95"/>
      <c r="F1108" s="96">
        <f t="shared" si="52"/>
        <v>0</v>
      </c>
      <c r="G1108" s="38"/>
    </row>
    <row r="1109" spans="1:7" ht="34.5" customHeight="1" x14ac:dyDescent="0.25">
      <c r="A1109" s="101" t="s">
        <v>280</v>
      </c>
      <c r="B1109" s="132" t="s">
        <v>281</v>
      </c>
      <c r="C1109" s="133" t="s">
        <v>93</v>
      </c>
      <c r="D1109" s="134">
        <v>1</v>
      </c>
      <c r="E1109" s="95"/>
      <c r="F1109" s="96">
        <f t="shared" si="52"/>
        <v>0</v>
      </c>
      <c r="G1109" s="38"/>
    </row>
    <row r="1110" spans="1:7" ht="27" customHeight="1" x14ac:dyDescent="0.25">
      <c r="A1110" s="101" t="s">
        <v>283</v>
      </c>
      <c r="B1110" s="132" t="s">
        <v>284</v>
      </c>
      <c r="C1110" s="133" t="s">
        <v>93</v>
      </c>
      <c r="D1110" s="134">
        <v>1</v>
      </c>
      <c r="E1110" s="95"/>
      <c r="F1110" s="96">
        <f t="shared" si="52"/>
        <v>0</v>
      </c>
      <c r="G1110" s="38"/>
    </row>
    <row r="1111" spans="1:7" ht="27" customHeight="1" x14ac:dyDescent="0.25">
      <c r="A1111" s="101" t="s">
        <v>285</v>
      </c>
      <c r="B1111" s="132" t="s">
        <v>286</v>
      </c>
      <c r="C1111" s="133" t="s">
        <v>93</v>
      </c>
      <c r="D1111" s="134">
        <v>1</v>
      </c>
      <c r="E1111" s="95"/>
      <c r="F1111" s="96">
        <f t="shared" si="52"/>
        <v>0</v>
      </c>
      <c r="G1111" s="38"/>
    </row>
    <row r="1112" spans="1:7" ht="27" customHeight="1" x14ac:dyDescent="0.25">
      <c r="A1112" s="101" t="s">
        <v>287</v>
      </c>
      <c r="B1112" s="132" t="s">
        <v>288</v>
      </c>
      <c r="C1112" s="133" t="s">
        <v>93</v>
      </c>
      <c r="D1112" s="134">
        <v>2</v>
      </c>
      <c r="E1112" s="95"/>
      <c r="F1112" s="96">
        <f t="shared" si="52"/>
        <v>0</v>
      </c>
      <c r="G1112" s="38"/>
    </row>
    <row r="1113" spans="1:7" ht="27" customHeight="1" x14ac:dyDescent="0.25">
      <c r="A1113" s="137" t="s">
        <v>289</v>
      </c>
      <c r="B1113" s="138" t="s">
        <v>290</v>
      </c>
      <c r="C1113" s="139"/>
      <c r="D1113" s="105"/>
      <c r="E1113" s="99"/>
      <c r="F1113" s="116">
        <f>SUM(F1114:F1117)</f>
        <v>0</v>
      </c>
      <c r="G1113" s="40"/>
    </row>
    <row r="1114" spans="1:7" ht="45" customHeight="1" x14ac:dyDescent="0.25">
      <c r="A1114" s="101" t="s">
        <v>291</v>
      </c>
      <c r="B1114" s="132" t="s">
        <v>292</v>
      </c>
      <c r="C1114" s="133" t="s">
        <v>68</v>
      </c>
      <c r="D1114" s="134">
        <v>1077.9000000000001</v>
      </c>
      <c r="E1114" s="95"/>
      <c r="F1114" s="96">
        <f>ROUND(D1114*E1114,2)</f>
        <v>0</v>
      </c>
      <c r="G1114" s="38"/>
    </row>
    <row r="1115" spans="1:7" ht="27" customHeight="1" x14ac:dyDescent="0.25">
      <c r="A1115" s="101" t="s">
        <v>294</v>
      </c>
      <c r="B1115" s="132" t="s">
        <v>295</v>
      </c>
      <c r="C1115" s="133" t="s">
        <v>68</v>
      </c>
      <c r="D1115" s="134">
        <v>1017.84</v>
      </c>
      <c r="E1115" s="95"/>
      <c r="F1115" s="96">
        <f>ROUND(D1115*E1115,2)</f>
        <v>0</v>
      </c>
      <c r="G1115" s="38"/>
    </row>
    <row r="1116" spans="1:7" ht="44.25" customHeight="1" x14ac:dyDescent="0.25">
      <c r="A1116" s="101" t="s">
        <v>297</v>
      </c>
      <c r="B1116" s="132" t="s">
        <v>298</v>
      </c>
      <c r="C1116" s="133" t="s">
        <v>68</v>
      </c>
      <c r="D1116" s="134">
        <v>60.06</v>
      </c>
      <c r="E1116" s="95"/>
      <c r="F1116" s="96">
        <f>ROUND(D1116*E1116,2)</f>
        <v>0</v>
      </c>
      <c r="G1116" s="38"/>
    </row>
    <row r="1117" spans="1:7" ht="27" customHeight="1" x14ac:dyDescent="0.25">
      <c r="A1117" s="101" t="s">
        <v>300</v>
      </c>
      <c r="B1117" s="132" t="s">
        <v>301</v>
      </c>
      <c r="C1117" s="133" t="s">
        <v>68</v>
      </c>
      <c r="D1117" s="134">
        <v>60.06</v>
      </c>
      <c r="E1117" s="95"/>
      <c r="F1117" s="96">
        <f>ROUND(D1117*E1117,2)</f>
        <v>0</v>
      </c>
      <c r="G1117" s="38"/>
    </row>
    <row r="1118" spans="1:7" ht="27" customHeight="1" x14ac:dyDescent="0.25">
      <c r="A1118" s="137" t="s">
        <v>302</v>
      </c>
      <c r="B1118" s="138" t="s">
        <v>303</v>
      </c>
      <c r="C1118" s="139"/>
      <c r="D1118" s="105"/>
      <c r="E1118" s="99"/>
      <c r="F1118" s="116">
        <f>SUM(F1119:F1123)</f>
        <v>0</v>
      </c>
      <c r="G1118" s="40"/>
    </row>
    <row r="1119" spans="1:7" ht="27" customHeight="1" x14ac:dyDescent="0.25">
      <c r="A1119" s="101" t="s">
        <v>304</v>
      </c>
      <c r="B1119" s="132" t="s">
        <v>305</v>
      </c>
      <c r="C1119" s="133" t="s">
        <v>68</v>
      </c>
      <c r="D1119" s="134">
        <v>766.6400000000001</v>
      </c>
      <c r="E1119" s="95"/>
      <c r="F1119" s="96">
        <f>ROUND(D1119*E1119,2)</f>
        <v>0</v>
      </c>
      <c r="G1119" s="38"/>
    </row>
    <row r="1120" spans="1:7" ht="27" customHeight="1" x14ac:dyDescent="0.25">
      <c r="A1120" s="101" t="s">
        <v>307</v>
      </c>
      <c r="B1120" s="132" t="s">
        <v>308</v>
      </c>
      <c r="C1120" s="133" t="s">
        <v>49</v>
      </c>
      <c r="D1120" s="134">
        <v>37.520000000000003</v>
      </c>
      <c r="E1120" s="95"/>
      <c r="F1120" s="96">
        <f>ROUND(D1120*E1120,2)</f>
        <v>0</v>
      </c>
      <c r="G1120" s="38"/>
    </row>
    <row r="1121" spans="1:7" ht="27" customHeight="1" x14ac:dyDescent="0.25">
      <c r="A1121" s="101" t="s">
        <v>310</v>
      </c>
      <c r="B1121" s="132" t="s">
        <v>1340</v>
      </c>
      <c r="C1121" s="133" t="s">
        <v>68</v>
      </c>
      <c r="D1121" s="134">
        <v>16.200000000000003</v>
      </c>
      <c r="E1121" s="95"/>
      <c r="F1121" s="96">
        <f>ROUND(D1121*E1121,2)</f>
        <v>0</v>
      </c>
      <c r="G1121" s="38"/>
    </row>
    <row r="1122" spans="1:7" ht="27" customHeight="1" x14ac:dyDescent="0.25">
      <c r="A1122" s="101" t="s">
        <v>311</v>
      </c>
      <c r="B1122" s="132" t="s">
        <v>312</v>
      </c>
      <c r="C1122" s="133" t="s">
        <v>84</v>
      </c>
      <c r="D1122" s="134">
        <v>67.25</v>
      </c>
      <c r="E1122" s="95"/>
      <c r="F1122" s="96">
        <f>ROUND(D1122*E1122,2)</f>
        <v>0</v>
      </c>
      <c r="G1122" s="38"/>
    </row>
    <row r="1123" spans="1:7" s="39" customFormat="1" ht="27" customHeight="1" x14ac:dyDescent="0.25">
      <c r="A1123" s="101" t="s">
        <v>314</v>
      </c>
      <c r="B1123" s="132" t="s">
        <v>315</v>
      </c>
      <c r="C1123" s="133" t="s">
        <v>84</v>
      </c>
      <c r="D1123" s="134">
        <v>2.56</v>
      </c>
      <c r="E1123" s="95"/>
      <c r="F1123" s="96">
        <f>ROUND(D1123*E1123,2)</f>
        <v>0</v>
      </c>
      <c r="G1123" s="38"/>
    </row>
    <row r="1124" spans="1:7" ht="27" customHeight="1" x14ac:dyDescent="0.25">
      <c r="A1124" s="137" t="s">
        <v>317</v>
      </c>
      <c r="B1124" s="138" t="s">
        <v>318</v>
      </c>
      <c r="C1124" s="139"/>
      <c r="D1124" s="105"/>
      <c r="E1124" s="99"/>
      <c r="F1124" s="116">
        <f>SUM(F1125:F1130)</f>
        <v>0</v>
      </c>
      <c r="G1124" s="40"/>
    </row>
    <row r="1125" spans="1:7" ht="27" customHeight="1" x14ac:dyDescent="0.25">
      <c r="A1125" s="101" t="s">
        <v>319</v>
      </c>
      <c r="B1125" s="132" t="s">
        <v>320</v>
      </c>
      <c r="C1125" s="133" t="s">
        <v>68</v>
      </c>
      <c r="D1125" s="134">
        <v>1017.84</v>
      </c>
      <c r="E1125" s="95"/>
      <c r="F1125" s="96">
        <f t="shared" ref="F1125:F1130" si="53">ROUND(D1125*E1125,2)</f>
        <v>0</v>
      </c>
      <c r="G1125" s="38"/>
    </row>
    <row r="1126" spans="1:7" s="39" customFormat="1" ht="27" customHeight="1" x14ac:dyDescent="0.25">
      <c r="A1126" s="101" t="s">
        <v>321</v>
      </c>
      <c r="B1126" s="132" t="s">
        <v>322</v>
      </c>
      <c r="C1126" s="133" t="s">
        <v>68</v>
      </c>
      <c r="D1126" s="134">
        <v>50.05</v>
      </c>
      <c r="E1126" s="95"/>
      <c r="F1126" s="96">
        <f t="shared" si="53"/>
        <v>0</v>
      </c>
      <c r="G1126" s="38"/>
    </row>
    <row r="1127" spans="1:7" ht="27" customHeight="1" x14ac:dyDescent="0.25">
      <c r="A1127" s="101" t="s">
        <v>323</v>
      </c>
      <c r="B1127" s="132" t="s">
        <v>324</v>
      </c>
      <c r="C1127" s="133" t="s">
        <v>68</v>
      </c>
      <c r="D1127" s="134">
        <v>1067.8900000000001</v>
      </c>
      <c r="E1127" s="95"/>
      <c r="F1127" s="96">
        <f t="shared" si="53"/>
        <v>0</v>
      </c>
      <c r="G1127" s="38"/>
    </row>
    <row r="1128" spans="1:7" ht="27" customHeight="1" x14ac:dyDescent="0.25">
      <c r="A1128" s="101" t="s">
        <v>325</v>
      </c>
      <c r="B1128" s="132" t="s">
        <v>326</v>
      </c>
      <c r="C1128" s="133" t="s">
        <v>68</v>
      </c>
      <c r="D1128" s="134">
        <v>905.36000000000013</v>
      </c>
      <c r="E1128" s="95"/>
      <c r="F1128" s="96">
        <f t="shared" si="53"/>
        <v>0</v>
      </c>
      <c r="G1128" s="38"/>
    </row>
    <row r="1129" spans="1:7" ht="27" customHeight="1" x14ac:dyDescent="0.25">
      <c r="A1129" s="101" t="s">
        <v>327</v>
      </c>
      <c r="B1129" s="132" t="s">
        <v>328</v>
      </c>
      <c r="C1129" s="133" t="s">
        <v>68</v>
      </c>
      <c r="D1129" s="134">
        <v>25.06</v>
      </c>
      <c r="E1129" s="95"/>
      <c r="F1129" s="96">
        <f t="shared" si="53"/>
        <v>0</v>
      </c>
      <c r="G1129" s="38"/>
    </row>
    <row r="1130" spans="1:7" ht="33" customHeight="1" x14ac:dyDescent="0.25">
      <c r="A1130" s="101" t="s">
        <v>330</v>
      </c>
      <c r="B1130" s="132" t="s">
        <v>331</v>
      </c>
      <c r="C1130" s="133" t="s">
        <v>68</v>
      </c>
      <c r="D1130" s="134">
        <v>687.99</v>
      </c>
      <c r="E1130" s="95"/>
      <c r="F1130" s="96">
        <f t="shared" si="53"/>
        <v>0</v>
      </c>
      <c r="G1130" s="38"/>
    </row>
    <row r="1131" spans="1:7" ht="27" customHeight="1" x14ac:dyDescent="0.25">
      <c r="A1131" s="137" t="s">
        <v>333</v>
      </c>
      <c r="B1131" s="138" t="s">
        <v>334</v>
      </c>
      <c r="C1131" s="139"/>
      <c r="D1131" s="105"/>
      <c r="E1131" s="99"/>
      <c r="F1131" s="116">
        <f>F1132</f>
        <v>0</v>
      </c>
      <c r="G1131" s="40"/>
    </row>
    <row r="1132" spans="1:7" ht="27" customHeight="1" x14ac:dyDescent="0.25">
      <c r="A1132" s="101" t="s">
        <v>335</v>
      </c>
      <c r="B1132" s="132" t="s">
        <v>336</v>
      </c>
      <c r="C1132" s="133" t="s">
        <v>68</v>
      </c>
      <c r="D1132" s="134">
        <v>753</v>
      </c>
      <c r="E1132" s="95"/>
      <c r="F1132" s="96">
        <f>ROUND(D1132*E1132,2)</f>
        <v>0</v>
      </c>
      <c r="G1132" s="38"/>
    </row>
    <row r="1133" spans="1:7" ht="27" customHeight="1" x14ac:dyDescent="0.25">
      <c r="A1133" s="137" t="s">
        <v>338</v>
      </c>
      <c r="B1133" s="138" t="s">
        <v>339</v>
      </c>
      <c r="C1133" s="139"/>
      <c r="D1133" s="105"/>
      <c r="E1133" s="99"/>
      <c r="F1133" s="116">
        <f>F1134+F1143+F1163+F1174+F1185</f>
        <v>0</v>
      </c>
      <c r="G1133" s="40"/>
    </row>
    <row r="1134" spans="1:7" ht="27" customHeight="1" x14ac:dyDescent="0.25">
      <c r="A1134" s="137" t="s">
        <v>340</v>
      </c>
      <c r="B1134" s="138" t="s">
        <v>303</v>
      </c>
      <c r="C1134" s="139"/>
      <c r="D1134" s="105"/>
      <c r="E1134" s="99"/>
      <c r="F1134" s="116">
        <f>F1135+F1139</f>
        <v>0</v>
      </c>
      <c r="G1134" s="40"/>
    </row>
    <row r="1135" spans="1:7" ht="27" customHeight="1" x14ac:dyDescent="0.25">
      <c r="A1135" s="160" t="s">
        <v>341</v>
      </c>
      <c r="B1135" s="159" t="s">
        <v>342</v>
      </c>
      <c r="C1135" s="133"/>
      <c r="D1135" s="141"/>
      <c r="E1135" s="95"/>
      <c r="F1135" s="117">
        <f>SUM(F1136:F1138)</f>
        <v>0</v>
      </c>
      <c r="G1135" s="40"/>
    </row>
    <row r="1136" spans="1:7" ht="27" customHeight="1" x14ac:dyDescent="0.25">
      <c r="A1136" s="101" t="s">
        <v>343</v>
      </c>
      <c r="B1136" s="132" t="s">
        <v>308</v>
      </c>
      <c r="C1136" s="133" t="s">
        <v>49</v>
      </c>
      <c r="D1136" s="134">
        <v>48.79</v>
      </c>
      <c r="E1136" s="95"/>
      <c r="F1136" s="96">
        <f>ROUND(D1136*E1136,2)</f>
        <v>0</v>
      </c>
      <c r="G1136" s="38"/>
    </row>
    <row r="1137" spans="1:7" s="39" customFormat="1" ht="27" customHeight="1" x14ac:dyDescent="0.25">
      <c r="A1137" s="101" t="s">
        <v>344</v>
      </c>
      <c r="B1137" s="132" t="s">
        <v>345</v>
      </c>
      <c r="C1137" s="133" t="s">
        <v>68</v>
      </c>
      <c r="D1137" s="134">
        <v>975.85</v>
      </c>
      <c r="E1137" s="95"/>
      <c r="F1137" s="96">
        <f>ROUND(D1137*E1137,2)</f>
        <v>0</v>
      </c>
      <c r="G1137" s="38"/>
    </row>
    <row r="1138" spans="1:7" s="39" customFormat="1" ht="27" customHeight="1" x14ac:dyDescent="0.25">
      <c r="A1138" s="101" t="s">
        <v>347</v>
      </c>
      <c r="B1138" s="132" t="s">
        <v>348</v>
      </c>
      <c r="C1138" s="133" t="s">
        <v>68</v>
      </c>
      <c r="D1138" s="134">
        <v>6.19</v>
      </c>
      <c r="E1138" s="95"/>
      <c r="F1138" s="96">
        <f>ROUND(D1138*E1138,2)</f>
        <v>0</v>
      </c>
      <c r="G1138" s="38"/>
    </row>
    <row r="1139" spans="1:7" ht="27" customHeight="1" x14ac:dyDescent="0.25">
      <c r="A1139" s="160" t="s">
        <v>350</v>
      </c>
      <c r="B1139" s="162" t="s">
        <v>351</v>
      </c>
      <c r="C1139" s="133"/>
      <c r="D1139" s="141"/>
      <c r="E1139" s="95"/>
      <c r="F1139" s="117">
        <f>SUM(F1140:F1142)</f>
        <v>0</v>
      </c>
      <c r="G1139" s="40"/>
    </row>
    <row r="1140" spans="1:7" ht="27" customHeight="1" x14ac:dyDescent="0.25">
      <c r="A1140" s="101" t="s">
        <v>352</v>
      </c>
      <c r="B1140" s="132" t="s">
        <v>353</v>
      </c>
      <c r="C1140" s="133" t="s">
        <v>49</v>
      </c>
      <c r="D1140" s="134">
        <v>10.31</v>
      </c>
      <c r="E1140" s="95"/>
      <c r="F1140" s="96">
        <f>ROUND(D1140*E1140,2)</f>
        <v>0</v>
      </c>
      <c r="G1140" s="38"/>
    </row>
    <row r="1141" spans="1:7" ht="27" customHeight="1" x14ac:dyDescent="0.25">
      <c r="A1141" s="101" t="s">
        <v>355</v>
      </c>
      <c r="B1141" s="132" t="s">
        <v>462</v>
      </c>
      <c r="C1141" s="133" t="s">
        <v>84</v>
      </c>
      <c r="D1141" s="134">
        <v>105.71</v>
      </c>
      <c r="E1141" s="95"/>
      <c r="F1141" s="96">
        <f>ROUND(D1141*E1141,2)</f>
        <v>0</v>
      </c>
      <c r="G1141" s="38"/>
    </row>
    <row r="1142" spans="1:7" ht="45" customHeight="1" x14ac:dyDescent="0.25">
      <c r="A1142" s="101" t="s">
        <v>357</v>
      </c>
      <c r="B1142" s="132" t="s">
        <v>358</v>
      </c>
      <c r="C1142" s="133" t="s">
        <v>84</v>
      </c>
      <c r="D1142" s="134">
        <v>105.71</v>
      </c>
      <c r="E1142" s="95"/>
      <c r="F1142" s="96">
        <f>ROUND(D1142*E1142,2)</f>
        <v>0</v>
      </c>
      <c r="G1142" s="38"/>
    </row>
    <row r="1143" spans="1:7" ht="27" customHeight="1" x14ac:dyDescent="0.25">
      <c r="A1143" s="137" t="s">
        <v>360</v>
      </c>
      <c r="B1143" s="138" t="s">
        <v>193</v>
      </c>
      <c r="C1143" s="139"/>
      <c r="D1143" s="105"/>
      <c r="E1143" s="99"/>
      <c r="F1143" s="116">
        <f>F1144+F1156+F1161</f>
        <v>0</v>
      </c>
      <c r="G1143" s="40"/>
    </row>
    <row r="1144" spans="1:7" ht="27" customHeight="1" x14ac:dyDescent="0.25">
      <c r="A1144" s="137" t="s">
        <v>361</v>
      </c>
      <c r="B1144" s="138" t="s">
        <v>195</v>
      </c>
      <c r="C1144" s="139"/>
      <c r="D1144" s="105"/>
      <c r="E1144" s="99"/>
      <c r="F1144" s="116">
        <f>SUM(F1145:F1155)</f>
        <v>0</v>
      </c>
      <c r="G1144" s="40"/>
    </row>
    <row r="1145" spans="1:7" ht="27" customHeight="1" x14ac:dyDescent="0.25">
      <c r="A1145" s="140" t="s">
        <v>362</v>
      </c>
      <c r="B1145" s="132" t="s">
        <v>1267</v>
      </c>
      <c r="C1145" s="133" t="s">
        <v>84</v>
      </c>
      <c r="D1145" s="134">
        <v>3800</v>
      </c>
      <c r="E1145" s="95"/>
      <c r="F1145" s="96">
        <f t="shared" ref="F1145:F1155" si="54">ROUND(D1145*E1145,2)</f>
        <v>0</v>
      </c>
      <c r="G1145" s="38"/>
    </row>
    <row r="1146" spans="1:7" ht="27" customHeight="1" x14ac:dyDescent="0.25">
      <c r="A1146" s="140" t="s">
        <v>363</v>
      </c>
      <c r="B1146" s="132" t="s">
        <v>1273</v>
      </c>
      <c r="C1146" s="133" t="s">
        <v>93</v>
      </c>
      <c r="D1146" s="134">
        <v>57</v>
      </c>
      <c r="E1146" s="95"/>
      <c r="F1146" s="96">
        <f t="shared" si="54"/>
        <v>0</v>
      </c>
      <c r="G1146" s="38"/>
    </row>
    <row r="1147" spans="1:7" ht="27" customHeight="1" x14ac:dyDescent="0.25">
      <c r="A1147" s="140" t="s">
        <v>364</v>
      </c>
      <c r="B1147" s="132" t="s">
        <v>1271</v>
      </c>
      <c r="C1147" s="133" t="s">
        <v>93</v>
      </c>
      <c r="D1147" s="134">
        <v>15</v>
      </c>
      <c r="E1147" s="95"/>
      <c r="F1147" s="96">
        <f t="shared" si="54"/>
        <v>0</v>
      </c>
      <c r="G1147" s="38"/>
    </row>
    <row r="1148" spans="1:7" ht="36" customHeight="1" x14ac:dyDescent="0.25">
      <c r="A1148" s="140" t="s">
        <v>365</v>
      </c>
      <c r="B1148" s="132" t="s">
        <v>1301</v>
      </c>
      <c r="C1148" s="133" t="s">
        <v>84</v>
      </c>
      <c r="D1148" s="134">
        <v>36</v>
      </c>
      <c r="E1148" s="95"/>
      <c r="F1148" s="96">
        <f t="shared" si="54"/>
        <v>0</v>
      </c>
      <c r="G1148" s="38"/>
    </row>
    <row r="1149" spans="1:7" ht="36" customHeight="1" x14ac:dyDescent="0.25">
      <c r="A1149" s="140" t="s">
        <v>366</v>
      </c>
      <c r="B1149" s="132" t="s">
        <v>1303</v>
      </c>
      <c r="C1149" s="133" t="s">
        <v>84</v>
      </c>
      <c r="D1149" s="134">
        <v>74</v>
      </c>
      <c r="E1149" s="95"/>
      <c r="F1149" s="96">
        <f t="shared" si="54"/>
        <v>0</v>
      </c>
      <c r="G1149" s="38"/>
    </row>
    <row r="1150" spans="1:7" ht="32.25" customHeight="1" x14ac:dyDescent="0.25">
      <c r="A1150" s="140" t="s">
        <v>367</v>
      </c>
      <c r="B1150" s="132" t="s">
        <v>1310</v>
      </c>
      <c r="C1150" s="133" t="s">
        <v>93</v>
      </c>
      <c r="D1150" s="134">
        <v>1</v>
      </c>
      <c r="E1150" s="95"/>
      <c r="F1150" s="96">
        <f t="shared" si="54"/>
        <v>0</v>
      </c>
      <c r="G1150" s="38"/>
    </row>
    <row r="1151" spans="1:7" ht="27" customHeight="1" x14ac:dyDescent="0.25">
      <c r="A1151" s="140" t="s">
        <v>368</v>
      </c>
      <c r="B1151" s="132" t="s">
        <v>1276</v>
      </c>
      <c r="C1151" s="133" t="s">
        <v>93</v>
      </c>
      <c r="D1151" s="134">
        <v>17</v>
      </c>
      <c r="E1151" s="95"/>
      <c r="F1151" s="96">
        <f t="shared" si="54"/>
        <v>0</v>
      </c>
      <c r="G1151" s="38"/>
    </row>
    <row r="1152" spans="1:7" ht="27" customHeight="1" x14ac:dyDescent="0.25">
      <c r="A1152" s="140" t="s">
        <v>369</v>
      </c>
      <c r="B1152" s="132" t="s">
        <v>1360</v>
      </c>
      <c r="C1152" s="133" t="s">
        <v>93</v>
      </c>
      <c r="D1152" s="134">
        <v>1</v>
      </c>
      <c r="E1152" s="95"/>
      <c r="F1152" s="96">
        <f t="shared" si="54"/>
        <v>0</v>
      </c>
      <c r="G1152" s="38"/>
    </row>
    <row r="1153" spans="1:7" ht="27" customHeight="1" x14ac:dyDescent="0.25">
      <c r="A1153" s="140" t="s">
        <v>370</v>
      </c>
      <c r="B1153" s="132" t="s">
        <v>1333</v>
      </c>
      <c r="C1153" s="133" t="s">
        <v>93</v>
      </c>
      <c r="D1153" s="134">
        <v>12</v>
      </c>
      <c r="E1153" s="95"/>
      <c r="F1153" s="96">
        <f t="shared" si="54"/>
        <v>0</v>
      </c>
      <c r="G1153" s="38"/>
    </row>
    <row r="1154" spans="1:7" ht="27" customHeight="1" x14ac:dyDescent="0.25">
      <c r="A1154" s="140" t="s">
        <v>371</v>
      </c>
      <c r="B1154" s="132" t="s">
        <v>1353</v>
      </c>
      <c r="C1154" s="133" t="s">
        <v>93</v>
      </c>
      <c r="D1154" s="134">
        <v>3</v>
      </c>
      <c r="E1154" s="95"/>
      <c r="F1154" s="96">
        <f t="shared" si="54"/>
        <v>0</v>
      </c>
      <c r="G1154" s="38"/>
    </row>
    <row r="1155" spans="1:7" ht="27" customHeight="1" x14ac:dyDescent="0.25">
      <c r="A1155" s="140" t="s">
        <v>372</v>
      </c>
      <c r="B1155" s="132" t="s">
        <v>1331</v>
      </c>
      <c r="C1155" s="133" t="s">
        <v>93</v>
      </c>
      <c r="D1155" s="134">
        <v>12</v>
      </c>
      <c r="E1155" s="95"/>
      <c r="F1155" s="96">
        <f t="shared" si="54"/>
        <v>0</v>
      </c>
      <c r="G1155" s="38"/>
    </row>
    <row r="1156" spans="1:7" ht="27" customHeight="1" x14ac:dyDescent="0.25">
      <c r="A1156" s="137" t="s">
        <v>373</v>
      </c>
      <c r="B1156" s="138" t="s">
        <v>215</v>
      </c>
      <c r="C1156" s="139"/>
      <c r="D1156" s="105"/>
      <c r="E1156" s="99"/>
      <c r="F1156" s="116">
        <f>SUM(F1157:F1160)</f>
        <v>0</v>
      </c>
      <c r="G1156" s="40"/>
    </row>
    <row r="1157" spans="1:7" ht="27" customHeight="1" x14ac:dyDescent="0.25">
      <c r="A1157" s="140" t="s">
        <v>374</v>
      </c>
      <c r="B1157" s="132" t="s">
        <v>1375</v>
      </c>
      <c r="C1157" s="133" t="s">
        <v>93</v>
      </c>
      <c r="D1157" s="134">
        <v>10</v>
      </c>
      <c r="E1157" s="95"/>
      <c r="F1157" s="96">
        <f>ROUND(D1157*E1157,2)</f>
        <v>0</v>
      </c>
      <c r="G1157" s="38"/>
    </row>
    <row r="1158" spans="1:7" ht="27" customHeight="1" x14ac:dyDescent="0.25">
      <c r="A1158" s="140" t="s">
        <v>375</v>
      </c>
      <c r="B1158" s="132" t="s">
        <v>1271</v>
      </c>
      <c r="C1158" s="133" t="s">
        <v>93</v>
      </c>
      <c r="D1158" s="134">
        <v>12</v>
      </c>
      <c r="E1158" s="95"/>
      <c r="F1158" s="96">
        <f>ROUND(D1158*E1158,2)</f>
        <v>0</v>
      </c>
      <c r="G1158" s="38"/>
    </row>
    <row r="1159" spans="1:7" ht="27" customHeight="1" x14ac:dyDescent="0.25">
      <c r="A1159" s="140" t="s">
        <v>376</v>
      </c>
      <c r="B1159" s="132" t="s">
        <v>1272</v>
      </c>
      <c r="C1159" s="133" t="s">
        <v>93</v>
      </c>
      <c r="D1159" s="134">
        <v>10</v>
      </c>
      <c r="E1159" s="95"/>
      <c r="F1159" s="96">
        <f>ROUND(D1159*E1159,2)</f>
        <v>0</v>
      </c>
      <c r="G1159" s="38"/>
    </row>
    <row r="1160" spans="1:7" ht="27" customHeight="1" x14ac:dyDescent="0.25">
      <c r="A1160" s="140" t="s">
        <v>377</v>
      </c>
      <c r="B1160" s="169" t="s">
        <v>1301</v>
      </c>
      <c r="C1160" s="133" t="s">
        <v>84</v>
      </c>
      <c r="D1160" s="134">
        <v>244</v>
      </c>
      <c r="E1160" s="95"/>
      <c r="F1160" s="96">
        <f>ROUND(D1160*E1160,2)</f>
        <v>0</v>
      </c>
      <c r="G1160" s="38"/>
    </row>
    <row r="1161" spans="1:7" ht="27" customHeight="1" x14ac:dyDescent="0.25">
      <c r="A1161" s="137" t="s">
        <v>378</v>
      </c>
      <c r="B1161" s="138" t="s">
        <v>220</v>
      </c>
      <c r="C1161" s="139"/>
      <c r="D1161" s="105"/>
      <c r="E1161" s="99"/>
      <c r="F1161" s="116">
        <f>F1162</f>
        <v>0</v>
      </c>
      <c r="G1161" s="40"/>
    </row>
    <row r="1162" spans="1:7" ht="27" customHeight="1" x14ac:dyDescent="0.25">
      <c r="A1162" s="140" t="s">
        <v>379</v>
      </c>
      <c r="B1162" s="132" t="s">
        <v>1272</v>
      </c>
      <c r="C1162" s="133" t="s">
        <v>93</v>
      </c>
      <c r="D1162" s="134">
        <v>10</v>
      </c>
      <c r="E1162" s="95"/>
      <c r="F1162" s="96">
        <f>ROUND(D1162*E1162,2)</f>
        <v>0</v>
      </c>
      <c r="G1162" s="38"/>
    </row>
    <row r="1163" spans="1:7" ht="27" customHeight="1" x14ac:dyDescent="0.25">
      <c r="A1163" s="137" t="s">
        <v>380</v>
      </c>
      <c r="B1163" s="138" t="s">
        <v>227</v>
      </c>
      <c r="C1163" s="139"/>
      <c r="D1163" s="105"/>
      <c r="E1163" s="99"/>
      <c r="F1163" s="116">
        <f>F1164+F1172</f>
        <v>0</v>
      </c>
      <c r="G1163" s="40"/>
    </row>
    <row r="1164" spans="1:7" ht="27" customHeight="1" x14ac:dyDescent="0.25">
      <c r="A1164" s="137" t="s">
        <v>381</v>
      </c>
      <c r="B1164" s="138" t="s">
        <v>229</v>
      </c>
      <c r="C1164" s="139"/>
      <c r="D1164" s="105"/>
      <c r="E1164" s="99"/>
      <c r="F1164" s="116">
        <f>SUM(F1165:F1171)</f>
        <v>0</v>
      </c>
      <c r="G1164" s="40"/>
    </row>
    <row r="1165" spans="1:7" ht="27" customHeight="1" x14ac:dyDescent="0.25">
      <c r="A1165" s="140" t="s">
        <v>382</v>
      </c>
      <c r="B1165" s="132" t="s">
        <v>383</v>
      </c>
      <c r="C1165" s="133" t="s">
        <v>84</v>
      </c>
      <c r="D1165" s="134">
        <v>129</v>
      </c>
      <c r="E1165" s="95"/>
      <c r="F1165" s="96">
        <f t="shared" ref="F1165:F1171" si="55">ROUND(D1165*E1165,2)</f>
        <v>0</v>
      </c>
      <c r="G1165" s="38"/>
    </row>
    <row r="1166" spans="1:7" ht="27" customHeight="1" x14ac:dyDescent="0.25">
      <c r="A1166" s="140" t="s">
        <v>384</v>
      </c>
      <c r="B1166" s="132" t="s">
        <v>385</v>
      </c>
      <c r="C1166" s="133" t="s">
        <v>93</v>
      </c>
      <c r="D1166" s="134">
        <v>4</v>
      </c>
      <c r="E1166" s="95"/>
      <c r="F1166" s="96">
        <f t="shared" si="55"/>
        <v>0</v>
      </c>
      <c r="G1166" s="38"/>
    </row>
    <row r="1167" spans="1:7" ht="27" customHeight="1" x14ac:dyDescent="0.25">
      <c r="A1167" s="140" t="s">
        <v>386</v>
      </c>
      <c r="B1167" s="132" t="s">
        <v>1268</v>
      </c>
      <c r="C1167" s="133" t="s">
        <v>93</v>
      </c>
      <c r="D1167" s="134">
        <v>2</v>
      </c>
      <c r="E1167" s="95"/>
      <c r="F1167" s="96">
        <f t="shared" si="55"/>
        <v>0</v>
      </c>
      <c r="G1167" s="38"/>
    </row>
    <row r="1168" spans="1:7" ht="27" customHeight="1" x14ac:dyDescent="0.25">
      <c r="A1168" s="140" t="s">
        <v>387</v>
      </c>
      <c r="B1168" s="132" t="s">
        <v>1270</v>
      </c>
      <c r="C1168" s="133" t="s">
        <v>93</v>
      </c>
      <c r="D1168" s="134">
        <v>1</v>
      </c>
      <c r="E1168" s="95"/>
      <c r="F1168" s="96">
        <f t="shared" si="55"/>
        <v>0</v>
      </c>
      <c r="G1168" s="38"/>
    </row>
    <row r="1169" spans="1:7" ht="27" customHeight="1" x14ac:dyDescent="0.25">
      <c r="A1169" s="140" t="s">
        <v>388</v>
      </c>
      <c r="B1169" s="132" t="s">
        <v>389</v>
      </c>
      <c r="C1169" s="133" t="s">
        <v>93</v>
      </c>
      <c r="D1169" s="134">
        <v>3</v>
      </c>
      <c r="E1169" s="95"/>
      <c r="F1169" s="96">
        <f t="shared" si="55"/>
        <v>0</v>
      </c>
      <c r="G1169" s="38"/>
    </row>
    <row r="1170" spans="1:7" ht="27" customHeight="1" x14ac:dyDescent="0.25">
      <c r="A1170" s="140" t="s">
        <v>390</v>
      </c>
      <c r="B1170" s="132" t="s">
        <v>1277</v>
      </c>
      <c r="C1170" s="133" t="s">
        <v>93</v>
      </c>
      <c r="D1170" s="134">
        <v>1</v>
      </c>
      <c r="E1170" s="95"/>
      <c r="F1170" s="96">
        <f t="shared" si="55"/>
        <v>0</v>
      </c>
      <c r="G1170" s="38"/>
    </row>
    <row r="1171" spans="1:7" ht="27" customHeight="1" x14ac:dyDescent="0.25">
      <c r="A1171" s="140" t="s">
        <v>391</v>
      </c>
      <c r="B1171" s="132" t="s">
        <v>1322</v>
      </c>
      <c r="C1171" s="133" t="s">
        <v>93</v>
      </c>
      <c r="D1171" s="134">
        <v>1</v>
      </c>
      <c r="E1171" s="95"/>
      <c r="F1171" s="96">
        <f t="shared" si="55"/>
        <v>0</v>
      </c>
      <c r="G1171" s="38"/>
    </row>
    <row r="1172" spans="1:7" ht="27" customHeight="1" x14ac:dyDescent="0.25">
      <c r="A1172" s="137" t="s">
        <v>392</v>
      </c>
      <c r="B1172" s="138" t="s">
        <v>253</v>
      </c>
      <c r="C1172" s="139"/>
      <c r="D1172" s="105"/>
      <c r="E1172" s="99"/>
      <c r="F1172" s="116">
        <f>F1173</f>
        <v>0</v>
      </c>
      <c r="G1172" s="40"/>
    </row>
    <row r="1173" spans="1:7" ht="27" customHeight="1" x14ac:dyDescent="0.25">
      <c r="A1173" s="140" t="s">
        <v>393</v>
      </c>
      <c r="B1173" s="169" t="s">
        <v>1324</v>
      </c>
      <c r="C1173" s="133" t="s">
        <v>1325</v>
      </c>
      <c r="D1173" s="134">
        <v>1</v>
      </c>
      <c r="E1173" s="95"/>
      <c r="F1173" s="96">
        <f>ROUND(D1173*E1173,2)</f>
        <v>0</v>
      </c>
      <c r="G1173" s="40"/>
    </row>
    <row r="1174" spans="1:7" ht="27" customHeight="1" x14ac:dyDescent="0.25">
      <c r="A1174" s="137" t="s">
        <v>394</v>
      </c>
      <c r="B1174" s="138" t="s">
        <v>395</v>
      </c>
      <c r="C1174" s="139"/>
      <c r="D1174" s="105"/>
      <c r="E1174" s="99"/>
      <c r="F1174" s="116">
        <f>F1175+F1177+F1179</f>
        <v>0</v>
      </c>
      <c r="G1174" s="40"/>
    </row>
    <row r="1175" spans="1:7" ht="27" customHeight="1" x14ac:dyDescent="0.25">
      <c r="A1175" s="160" t="s">
        <v>396</v>
      </c>
      <c r="B1175" s="159" t="s">
        <v>397</v>
      </c>
      <c r="C1175" s="133"/>
      <c r="D1175" s="141"/>
      <c r="E1175" s="95"/>
      <c r="F1175" s="117">
        <f>F1176</f>
        <v>0</v>
      </c>
      <c r="G1175" s="40"/>
    </row>
    <row r="1176" spans="1:7" ht="27" customHeight="1" x14ac:dyDescent="0.25">
      <c r="A1176" s="101" t="s">
        <v>398</v>
      </c>
      <c r="B1176" s="132" t="s">
        <v>399</v>
      </c>
      <c r="C1176" s="133" t="s">
        <v>49</v>
      </c>
      <c r="D1176" s="134">
        <v>5.99</v>
      </c>
      <c r="E1176" s="95"/>
      <c r="F1176" s="96">
        <f>ROUND(D1176*E1176,2)</f>
        <v>0</v>
      </c>
      <c r="G1176" s="38"/>
    </row>
    <row r="1177" spans="1:7" ht="27" customHeight="1" x14ac:dyDescent="0.25">
      <c r="A1177" s="160" t="s">
        <v>400</v>
      </c>
      <c r="B1177" s="159" t="s">
        <v>401</v>
      </c>
      <c r="C1177" s="133"/>
      <c r="D1177" s="141"/>
      <c r="E1177" s="95"/>
      <c r="F1177" s="117">
        <f>F1178</f>
        <v>0</v>
      </c>
      <c r="G1177" s="40"/>
    </row>
    <row r="1178" spans="1:7" s="39" customFormat="1" ht="27" customHeight="1" x14ac:dyDescent="0.25">
      <c r="A1178" s="140" t="s">
        <v>402</v>
      </c>
      <c r="B1178" s="132" t="s">
        <v>403</v>
      </c>
      <c r="C1178" s="133" t="s">
        <v>84</v>
      </c>
      <c r="D1178" s="134">
        <v>12</v>
      </c>
      <c r="E1178" s="95"/>
      <c r="F1178" s="96">
        <f>ROUND(D1178*E1178,2)</f>
        <v>0</v>
      </c>
      <c r="G1178" s="38"/>
    </row>
    <row r="1179" spans="1:7" ht="27" customHeight="1" x14ac:dyDescent="0.25">
      <c r="A1179" s="160" t="s">
        <v>404</v>
      </c>
      <c r="B1179" s="159" t="s">
        <v>405</v>
      </c>
      <c r="C1179" s="133"/>
      <c r="D1179" s="141"/>
      <c r="E1179" s="95"/>
      <c r="F1179" s="117">
        <f>SUM(F1180:F1184)</f>
        <v>0</v>
      </c>
      <c r="G1179" s="40"/>
    </row>
    <row r="1180" spans="1:7" s="61" customFormat="1" ht="27" customHeight="1" x14ac:dyDescent="0.25">
      <c r="A1180" s="142" t="s">
        <v>406</v>
      </c>
      <c r="B1180" s="143" t="s">
        <v>407</v>
      </c>
      <c r="C1180" s="144" t="s">
        <v>84</v>
      </c>
      <c r="D1180" s="145">
        <v>134.20999999999998</v>
      </c>
      <c r="E1180" s="95"/>
      <c r="F1180" s="96">
        <f>ROUND(D1180*E1180,2)</f>
        <v>0</v>
      </c>
      <c r="G1180" s="63"/>
    </row>
    <row r="1181" spans="1:7" ht="27" customHeight="1" x14ac:dyDescent="0.25">
      <c r="A1181" s="140" t="s">
        <v>408</v>
      </c>
      <c r="B1181" s="132" t="s">
        <v>409</v>
      </c>
      <c r="C1181" s="133" t="s">
        <v>68</v>
      </c>
      <c r="D1181" s="134">
        <v>906.94</v>
      </c>
      <c r="E1181" s="95"/>
      <c r="F1181" s="96">
        <f>ROUND(D1181*E1181,2)</f>
        <v>0</v>
      </c>
      <c r="G1181" s="38"/>
    </row>
    <row r="1182" spans="1:7" ht="27" customHeight="1" x14ac:dyDescent="0.25">
      <c r="A1182" s="140" t="s">
        <v>410</v>
      </c>
      <c r="B1182" s="132" t="s">
        <v>411</v>
      </c>
      <c r="C1182" s="133" t="s">
        <v>93</v>
      </c>
      <c r="D1182" s="134">
        <v>18</v>
      </c>
      <c r="E1182" s="95"/>
      <c r="F1182" s="96">
        <f>ROUND(D1182*E1182,2)</f>
        <v>0</v>
      </c>
      <c r="G1182" s="38"/>
    </row>
    <row r="1183" spans="1:7" ht="27" customHeight="1" x14ac:dyDescent="0.25">
      <c r="A1183" s="140" t="s">
        <v>412</v>
      </c>
      <c r="B1183" s="132" t="s">
        <v>413</v>
      </c>
      <c r="C1183" s="133" t="s">
        <v>93</v>
      </c>
      <c r="D1183" s="134">
        <v>18</v>
      </c>
      <c r="E1183" s="95"/>
      <c r="F1183" s="96">
        <f>ROUND(D1183*E1183,2)</f>
        <v>0</v>
      </c>
      <c r="G1183" s="38"/>
    </row>
    <row r="1184" spans="1:7" ht="27" customHeight="1" x14ac:dyDescent="0.25">
      <c r="A1184" s="140" t="s">
        <v>414</v>
      </c>
      <c r="B1184" s="132" t="s">
        <v>415</v>
      </c>
      <c r="C1184" s="133" t="s">
        <v>93</v>
      </c>
      <c r="D1184" s="134">
        <v>18</v>
      </c>
      <c r="E1184" s="95"/>
      <c r="F1184" s="96">
        <f>ROUND(D1184*E1184,2)</f>
        <v>0</v>
      </c>
      <c r="G1184" s="38"/>
    </row>
    <row r="1185" spans="1:7" ht="27" customHeight="1" x14ac:dyDescent="0.25">
      <c r="A1185" s="137" t="s">
        <v>416</v>
      </c>
      <c r="B1185" s="138" t="s">
        <v>417</v>
      </c>
      <c r="C1185" s="139"/>
      <c r="D1185" s="105"/>
      <c r="E1185" s="99"/>
      <c r="F1185" s="116">
        <f>SUM(F1186:F1188)</f>
        <v>0</v>
      </c>
      <c r="G1185" s="40"/>
    </row>
    <row r="1186" spans="1:7" ht="27" customHeight="1" x14ac:dyDescent="0.25">
      <c r="A1186" s="101" t="s">
        <v>418</v>
      </c>
      <c r="B1186" s="132" t="s">
        <v>834</v>
      </c>
      <c r="C1186" s="133" t="s">
        <v>93</v>
      </c>
      <c r="D1186" s="134">
        <v>1</v>
      </c>
      <c r="E1186" s="95"/>
      <c r="F1186" s="96">
        <f>ROUND(D1186*E1186,2)</f>
        <v>0</v>
      </c>
      <c r="G1186" s="38"/>
    </row>
    <row r="1187" spans="1:7" ht="27" customHeight="1" x14ac:dyDescent="0.25">
      <c r="A1187" s="101" t="s">
        <v>419</v>
      </c>
      <c r="B1187" s="132" t="s">
        <v>836</v>
      </c>
      <c r="C1187" s="133" t="s">
        <v>93</v>
      </c>
      <c r="D1187" s="134">
        <v>1</v>
      </c>
      <c r="E1187" s="95"/>
      <c r="F1187" s="96">
        <f>ROUND(D1187*E1187,2)</f>
        <v>0</v>
      </c>
      <c r="G1187" s="38"/>
    </row>
    <row r="1188" spans="1:7" ht="27" customHeight="1" x14ac:dyDescent="0.25">
      <c r="A1188" s="101" t="s">
        <v>420</v>
      </c>
      <c r="B1188" s="132" t="s">
        <v>838</v>
      </c>
      <c r="C1188" s="133" t="s">
        <v>93</v>
      </c>
      <c r="D1188" s="134">
        <v>1</v>
      </c>
      <c r="E1188" s="95"/>
      <c r="F1188" s="96">
        <f>ROUND(D1188*E1188,2)</f>
        <v>0</v>
      </c>
      <c r="G1188" s="38"/>
    </row>
    <row r="1189" spans="1:7" s="54" customFormat="1" ht="24.95" customHeight="1" thickBot="1" x14ac:dyDescent="0.3">
      <c r="A1189" s="76"/>
      <c r="B1189" s="170" t="s">
        <v>421</v>
      </c>
      <c r="C1189" s="77"/>
      <c r="D1189" s="171"/>
      <c r="E1189" s="90"/>
      <c r="F1189" s="78">
        <f>F13+F16+F26+F501+F607+F688+F710+F787+F985</f>
        <v>0</v>
      </c>
    </row>
    <row r="1190" spans="1:7" x14ac:dyDescent="0.25">
      <c r="D1190" s="38"/>
    </row>
    <row r="1195" spans="1:7" x14ac:dyDescent="0.25">
      <c r="B1195" s="74"/>
      <c r="C1195" s="75"/>
      <c r="D1195" s="79"/>
    </row>
    <row r="1196" spans="1:7" x14ac:dyDescent="0.25">
      <c r="B1196" s="74"/>
      <c r="C1196" s="75"/>
      <c r="D1196" s="79"/>
    </row>
    <row r="1197" spans="1:7" x14ac:dyDescent="0.25">
      <c r="B1197" s="74"/>
      <c r="C1197" s="75"/>
      <c r="D1197" s="79"/>
    </row>
    <row r="1198" spans="1:7" x14ac:dyDescent="0.25">
      <c r="B1198" s="74"/>
      <c r="C1198" s="75"/>
      <c r="D1198" s="79"/>
    </row>
  </sheetData>
  <sheetProtection password="C90F" sheet="1" objects="1" scenarios="1"/>
  <mergeCells count="10">
    <mergeCell ref="F11:F12"/>
    <mergeCell ref="A1:F1"/>
    <mergeCell ref="A2:F2"/>
    <mergeCell ref="A3:F3"/>
    <mergeCell ref="A11:A12"/>
    <mergeCell ref="B11:B12"/>
    <mergeCell ref="C11:C12"/>
    <mergeCell ref="D11:D12"/>
    <mergeCell ref="E11:E12"/>
    <mergeCell ref="A6:F6"/>
  </mergeCells>
  <pageMargins left="0.78740157480314965" right="0.59055118110236227" top="0.39370078740157483" bottom="0.59055118110236227" header="0" footer="0.39370078740157483"/>
  <pageSetup paperSize="9" scale="70" fitToHeight="0" orientation="landscape" horizontalDpi="300" verticalDpi="300" r:id="rId1"/>
  <headerFooter>
    <oddFooter>Página &amp;P de &amp;N</oddFooter>
  </headerFooter>
  <ignoredErrors>
    <ignoredError sqref="F16 F604 F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PAC ORATÓRIO - CONSOLIDADA</vt:lpstr>
      <vt:lpstr>PLANILHA EMPRESA</vt:lpstr>
      <vt:lpstr>'PLANILHA EMPRESA'!Area_de_impressao</vt:lpstr>
      <vt:lpstr>'PLANILHA EMPRESA'!Titulos_de_impressao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Hernandes Alves</dc:creator>
  <cp:lastModifiedBy>Ester Aparecida de Oliveira Santos</cp:lastModifiedBy>
  <cp:lastPrinted>2015-08-31T11:40:54Z</cp:lastPrinted>
  <dcterms:created xsi:type="dcterms:W3CDTF">2015-04-13T14:02:23Z</dcterms:created>
  <dcterms:modified xsi:type="dcterms:W3CDTF">2015-08-31T11:41:19Z</dcterms:modified>
</cp:coreProperties>
</file>