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240" yWindow="105" windowWidth="20055" windowHeight="8445" firstSheet="2" activeTab="2"/>
  </bookViews>
  <sheets>
    <sheet name="ORÇAMENTO" sheetId="1" state="hidden" r:id="rId1"/>
    <sheet name="CRONOGRAMA" sheetId="2" state="hidden" r:id="rId2"/>
    <sheet name="PLANILHA EMPRESA" sheetId="3" r:id="rId3"/>
  </sheets>
  <externalReferences>
    <externalReference r:id="rId4"/>
  </externalReferences>
  <definedNames>
    <definedName name="ORÇAMENTO.CustoUnitario" hidden="1">ROUND(ORÇAMENTO!$T1,15-13*ORÇAMENTO!$AE$8)</definedName>
    <definedName name="ORÇAMENTO.PrecoUnitarioLicitado" hidden="1">ORÇAMENTO!$AK1</definedName>
    <definedName name="TIPOORCAMENTO" hidden="1">IF(VALUE([1]Menu!$O$3)=2,"Licitado","Proposto")</definedName>
    <definedName name="_xlnm.Print_Titles" localSheetId="0">ORÇAMENTO!$1:$11</definedName>
    <definedName name="_xlnm.Print_Titles" localSheetId="2">'PLANILHA EMPRESA'!$1:$9</definedName>
  </definedNames>
  <calcPr calcId="124519"/>
</workbook>
</file>

<file path=xl/calcChain.xml><?xml version="1.0" encoding="utf-8"?>
<calcChain xmlns="http://schemas.openxmlformats.org/spreadsheetml/2006/main">
  <c r="H38" i="3"/>
  <c r="I38" s="1"/>
  <c r="H30"/>
  <c r="I30" s="1"/>
  <c r="H31"/>
  <c r="I31" s="1"/>
  <c r="H32"/>
  <c r="I32" s="1"/>
  <c r="H33"/>
  <c r="I33" s="1"/>
  <c r="H34"/>
  <c r="I34" s="1"/>
  <c r="H35"/>
  <c r="I35" s="1"/>
  <c r="H36"/>
  <c r="I36" s="1"/>
  <c r="H26"/>
  <c r="I26" s="1"/>
  <c r="H68" l="1"/>
  <c r="I68" s="1"/>
  <c r="H69"/>
  <c r="I69" s="1"/>
  <c r="P25" i="2"/>
  <c r="P19"/>
  <c r="F19" s="1"/>
  <c r="P21"/>
  <c r="I49" i="1"/>
  <c r="I48" s="1"/>
  <c r="I45"/>
  <c r="I37"/>
  <c r="P22" i="2" s="1"/>
  <c r="I13" i="1"/>
  <c r="P16" i="2" s="1"/>
  <c r="I11" i="1"/>
  <c r="P13" i="2" s="1"/>
  <c r="P28" l="1"/>
  <c r="L19"/>
  <c r="D19"/>
  <c r="J19"/>
  <c r="H19"/>
  <c r="N19"/>
  <c r="I10" i="1"/>
  <c r="I72" s="1"/>
  <c r="P33" i="2" s="1"/>
  <c r="H67" i="3" l="1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H48"/>
  <c r="H47"/>
  <c r="I47" s="1"/>
  <c r="I46" s="1"/>
  <c r="I45" s="1"/>
  <c r="H44"/>
  <c r="I44" s="1"/>
  <c r="H43"/>
  <c r="I43" s="1"/>
  <c r="H42"/>
  <c r="I42" s="1"/>
  <c r="H41"/>
  <c r="I41" s="1"/>
  <c r="H40"/>
  <c r="I40" s="1"/>
  <c r="H39"/>
  <c r="I39" s="1"/>
  <c r="H29"/>
  <c r="I29" s="1"/>
  <c r="H27"/>
  <c r="I27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2"/>
  <c r="I12" s="1"/>
  <c r="I11" s="1"/>
  <c r="D28" i="2"/>
  <c r="P30"/>
  <c r="P27"/>
  <c r="P24"/>
  <c r="P18"/>
  <c r="P15"/>
  <c r="I37" i="3" l="1"/>
  <c r="I13"/>
  <c r="I49"/>
  <c r="I48" s="1"/>
  <c r="D13" i="2"/>
  <c r="L16"/>
  <c r="F16"/>
  <c r="D16"/>
  <c r="N16"/>
  <c r="J13"/>
  <c r="H16"/>
  <c r="J16"/>
  <c r="D73" i="1"/>
  <c r="H13" i="2" l="1"/>
  <c r="L13"/>
  <c r="F13"/>
  <c r="N13"/>
  <c r="I28" i="3"/>
  <c r="N25" i="2"/>
  <c r="L28"/>
  <c r="H25"/>
  <c r="H28"/>
  <c r="N28"/>
  <c r="J28"/>
  <c r="F28"/>
  <c r="F25"/>
  <c r="J25"/>
  <c r="D25"/>
  <c r="L25"/>
  <c r="I10" i="3" l="1"/>
  <c r="I71" s="1"/>
  <c r="F22" i="2"/>
  <c r="F33" s="1"/>
  <c r="D22"/>
  <c r="L22"/>
  <c r="L33" s="1"/>
  <c r="J22"/>
  <c r="J33" s="1"/>
  <c r="H22"/>
  <c r="H33" s="1"/>
  <c r="N22"/>
  <c r="N33" s="1"/>
  <c r="D33" l="1"/>
  <c r="D37" s="1"/>
  <c r="D35" l="1"/>
  <c r="F37"/>
  <c r="F35" s="1"/>
  <c r="H37" l="1"/>
  <c r="H35" s="1"/>
  <c r="J37" l="1"/>
  <c r="J35" s="1"/>
  <c r="L37" l="1"/>
  <c r="N37" s="1"/>
  <c r="N35" s="1"/>
  <c r="L35" l="1"/>
</calcChain>
</file>

<file path=xl/sharedStrings.xml><?xml version="1.0" encoding="utf-8"?>
<sst xmlns="http://schemas.openxmlformats.org/spreadsheetml/2006/main" count="647" uniqueCount="233">
  <si>
    <t>Item</t>
  </si>
  <si>
    <t>Fonte</t>
  </si>
  <si>
    <t>Codigo</t>
  </si>
  <si>
    <t>Descrição</t>
  </si>
  <si>
    <t>Quantidade</t>
  </si>
  <si>
    <t>Unidade</t>
  </si>
  <si>
    <t>Custo Unitário (sem BDI) (R$)</t>
  </si>
  <si>
    <t>Custo Unitário (com BDI) (R$)</t>
  </si>
  <si>
    <t>Preço Total (R$)</t>
  </si>
  <si>
    <t>PREFEITURA DO MUNICIPIO DE MAUÁ</t>
  </si>
  <si>
    <t>RESPONSÁVEL</t>
  </si>
  <si>
    <t>CREA/CAU:</t>
  </si>
  <si>
    <t>1.1.</t>
  </si>
  <si>
    <t>1.2.</t>
  </si>
  <si>
    <t>1.3.</t>
  </si>
  <si>
    <t>1.4.</t>
  </si>
  <si>
    <t>SINAPI</t>
  </si>
  <si>
    <t>INFRA</t>
  </si>
  <si>
    <t>74209/1</t>
  </si>
  <si>
    <t>72898</t>
  </si>
  <si>
    <t>SERVIÇOS PRELIMINARES</t>
  </si>
  <si>
    <t>PLACA DE OBRA EM CHAPA DE ACO GALVANIZADO</t>
  </si>
  <si>
    <t>M2</t>
  </si>
  <si>
    <t>CARGA E DESCARGA MECANIZADAS DE ENTULHO EM CAMINHAO BASCULANTE 6 M3</t>
  </si>
  <si>
    <t>M3</t>
  </si>
  <si>
    <t>REMOÇÃO DE ENTULHO ALÉM DO PRIMEIRO KM</t>
  </si>
  <si>
    <t>M3XKM</t>
  </si>
  <si>
    <t>LEVANTAMENTO OU REBAIXAMENTO DE TAMPÃO DE POÇO DE VISITA</t>
  </si>
  <si>
    <t>UN</t>
  </si>
  <si>
    <t>TOTAL</t>
  </si>
  <si>
    <t>ORÇAMENTO</t>
  </si>
  <si>
    <t>SECRETARIA DE OBRAS</t>
  </si>
  <si>
    <t>ART:</t>
  </si>
  <si>
    <t>BDI=</t>
  </si>
  <si>
    <t>DESONERADO</t>
  </si>
  <si>
    <t>CRONOGRAMA FÍSICO - DESEMBOLSO E APLICAÇÃO DOS RECURSOS</t>
  </si>
  <si>
    <t xml:space="preserve">DATA BASE: </t>
  </si>
  <si>
    <t>ITEM</t>
  </si>
  <si>
    <t>SERVIÇOS</t>
  </si>
  <si>
    <t>UNIDADE</t>
  </si>
  <si>
    <t>1º MÊS</t>
  </si>
  <si>
    <t>2º MÊS</t>
  </si>
  <si>
    <t>R$</t>
  </si>
  <si>
    <t>%</t>
  </si>
  <si>
    <t>TOTAL MÊS</t>
  </si>
  <si>
    <t>EXECUTADO</t>
  </si>
  <si>
    <t>TOTAL ACUMULADO</t>
  </si>
  <si>
    <t>____________________________________</t>
  </si>
  <si>
    <t>ENGENHEIRO CIVIL</t>
  </si>
  <si>
    <t>1.1.0.1.</t>
  </si>
  <si>
    <t>1.2.0.1.</t>
  </si>
  <si>
    <t>1.2.0.2.</t>
  </si>
  <si>
    <t>1.2.0.3.</t>
  </si>
  <si>
    <t>1.2.0.4.</t>
  </si>
  <si>
    <t>1.2.0.5.</t>
  </si>
  <si>
    <t>1.2.0.6.</t>
  </si>
  <si>
    <t>1.2.0.7.</t>
  </si>
  <si>
    <t>1.2.0.8.</t>
  </si>
  <si>
    <t>1.2.0.9.</t>
  </si>
  <si>
    <t>1.2.0.10.</t>
  </si>
  <si>
    <t>1.2.0.11.</t>
  </si>
  <si>
    <t>2.</t>
  </si>
  <si>
    <t>2.1.</t>
  </si>
  <si>
    <t>2.1.0.1.</t>
  </si>
  <si>
    <t>2.1.0.2.</t>
  </si>
  <si>
    <t>2.1.0.3.</t>
  </si>
  <si>
    <t>2.1.0.4.</t>
  </si>
  <si>
    <t>MOVIMENTAÇÃO DE TERRA / DEMOLIÇÕES E RETIRADAS</t>
  </si>
  <si>
    <t>DEMOLIÇÃO DE CONCRETO SIMPLES</t>
  </si>
  <si>
    <t>ABERTURA DE CAIXA ATÉ 25CM, INCLUI ESCAVAÇÃO, COMPACTAÇÃO, TRANSPORTE E PREPARO DO SUB-LEITO</t>
  </si>
  <si>
    <t>90091</t>
  </si>
  <si>
    <t>ESCAVAÇÃO MECANIZADA DE VALA COM PROF. ATÉ 1,5 M(MÉDIA ENTRE MONTANTE E JUSANTE/UMA COMPOSIÇÃO POR TRECHO), COM ESCAVADEIRA HIDRÁULICA (0,8 M3), LARG. DE 1,5M A 2,5 M, EM SOLO DE 1A CATEGORIA, LOCAIS COM BAIXO NÍVEL DE INTERFERÊNCIA. AF_01/2015</t>
  </si>
  <si>
    <t>93365</t>
  </si>
  <si>
    <t>REATERRO MECANIZADO DE VALA COM ESCAVADEIRA HIDRÁULICA (CAPACIDADE DA CAÇAMBA: 0,8 M³ / POTÊNCIA: 111 HP), LARGURA ATÉ 1,5 M, PROFUNDIDADE DE 4,5 A 6,0 M, COM SOLO DE 1ª CATEGORIA EM LOCAIS COM ALTO NÍVEL DE INTERFERÊNCIA. AF_04/2016</t>
  </si>
  <si>
    <t>74010/1</t>
  </si>
  <si>
    <t>CARGA E DESCARGA MECANICA DE SOLO UTILIZANDO CAMINHAO BASCULANTE 6,0M3/16T E PA CARREGADEIRA SOBRE PNEUS 128 HP, CAPACIDADE DA CAÇAMBA 1,7 A 2,8 M3, PESO OPERACIONAL 11632 KG</t>
  </si>
  <si>
    <t>REMOÇÃO DE TERRA ALÉM DO PRIMEIRO KM</t>
  </si>
  <si>
    <t>DRENAGEM</t>
  </si>
  <si>
    <t>94107</t>
  </si>
  <si>
    <t>LASTRO COM PREPARO DE FUNDO, LARGURA MAIOR OU IGUAL A 1,5 M, COM CAMADA DE BRITA, LANÇAMENTO MANUAL, EM LOCAL COM NÍVEL BAIXO DE INTERFERÊNCIA. AF_06/2016</t>
  </si>
  <si>
    <t>92211</t>
  </si>
  <si>
    <t>TUBO DE CONCRETO PARA REDES COLETORAS DE ÁGUAS PLUVIAIS, DIÂMETRO DE 500 MM, JUNTA RÍGIDA, INSTALADO EM LOCAL COM BAIXO NÍVEL DE INTERFERÊNCIAS - FORNECIMENTO E ASSENTAMENTO. AF_12/2015</t>
  </si>
  <si>
    <t>M</t>
  </si>
  <si>
    <t>92212</t>
  </si>
  <si>
    <t>TUBO DE CONCRETO PARA REDES COLETORAS DE ÁGUAS PLUVIAIS, DIÂMETRO DE 600 MM, JUNTA RÍGIDA, INSTALADO EM LOCAL COM BAIXO NÍVEL DE INTERFERÊNCIAS - FORNECIMENTO E ASSENTAMENTO. AF_12/2015</t>
  </si>
  <si>
    <t>74224/1</t>
  </si>
  <si>
    <t>POCO DE VISITA PARA DRENAGEM PLUVIAL, EM CONCRETO ESTRUTURAL, DIMENSOES INTERNAS DE 90X150X80CM (LARGXCOMPXALT), PARA REDE DE 600 MM, EXCLUSOS TAMPAO E CHAMINE.</t>
  </si>
  <si>
    <t>83659</t>
  </si>
  <si>
    <t>BOCA DE LOBO EM ALVENARIA TIJOLO MACICO, REVESTIDA C/ ARGAMASSA DE CIMENTO E AREIA 1:3, SOBRE LASTRO DE CONCRETO 10CM E TAMPA DE CONCRETO ARMADO</t>
  </si>
  <si>
    <t>EDIF</t>
  </si>
  <si>
    <t>KG</t>
  </si>
  <si>
    <t>92405</t>
  </si>
  <si>
    <t>EXECUÇÃO DE VIA EM PISO INTERTRAVADO, COM BLOCO 16 FACES DE 22 X 11 CM, ESPESSURA 8 CM. AF_12/2015</t>
  </si>
  <si>
    <t>96396</t>
  </si>
  <si>
    <t>72893</t>
  </si>
  <si>
    <t>CARGA, MANOBRAS E DESCARGA DE BRITA PARA BASE DE MACADAME, COM CAMINHAO BASCULANTE 6 M3, DESCARGA EM DISTRIBUIDOR</t>
  </si>
  <si>
    <t>83356</t>
  </si>
  <si>
    <t>TRANSPORTE COMERCIAL DE BRITA</t>
  </si>
  <si>
    <t>FORNECIMENTO E ASSENTAMENTO DE GUIAS TIPO PMSP 100, INCLUSIVE ENCOSTAMENTO DE TERRA - FCK=25,0MPA</t>
  </si>
  <si>
    <t>CONSTRUÇÃO DE SARJETA OU SARJETÃO DE CONCRETO - FCK=25,0MPA</t>
  </si>
  <si>
    <t>94991</t>
  </si>
  <si>
    <t>EXECUÇÃO DE PASSEIO (CALÇADA) OU PISO DE CONCRETO COM CONCRETO MOLDADO IN LOCO, USINADO, ACABAMENTO CONVENCIONAL, NÃO ARMADO. AF_07/2016</t>
  </si>
  <si>
    <t>PAVIMENTO</t>
  </si>
  <si>
    <t>1.</t>
  </si>
  <si>
    <t>3º MÊS</t>
  </si>
  <si>
    <t>4º MÊS</t>
  </si>
  <si>
    <t>5º MÊS</t>
  </si>
  <si>
    <t>6º MÊS</t>
  </si>
  <si>
    <t>MOVIMENTAÇÃO DE TERRA/DEMOLIÇÕES E RETIRADAS</t>
  </si>
  <si>
    <t>1.2.0.12.</t>
  </si>
  <si>
    <t>1.3.0.1.</t>
  </si>
  <si>
    <t>1.3.0.2.</t>
  </si>
  <si>
    <t>1.3.0.3.</t>
  </si>
  <si>
    <t>1.3.0.4.</t>
  </si>
  <si>
    <t>1.3.0.5.</t>
  </si>
  <si>
    <t>1.5.</t>
  </si>
  <si>
    <t>2.1.0.5.</t>
  </si>
  <si>
    <t>2.1.0.6.</t>
  </si>
  <si>
    <t>2.1.0.7.</t>
  </si>
  <si>
    <t>2.1.0.8.</t>
  </si>
  <si>
    <t>2.1.0.9.</t>
  </si>
  <si>
    <t>2.1.0.10.</t>
  </si>
  <si>
    <t>SINAPI-I</t>
  </si>
  <si>
    <t>08-49-00</t>
  </si>
  <si>
    <t>05-11-00</t>
  </si>
  <si>
    <t>08-86-00</t>
  </si>
  <si>
    <t>04-60-00</t>
  </si>
  <si>
    <t>94058</t>
  </si>
  <si>
    <t>05-14-02</t>
  </si>
  <si>
    <t>05-19-01</t>
  </si>
  <si>
    <t>03-03-21</t>
  </si>
  <si>
    <t>31</t>
  </si>
  <si>
    <t>32</t>
  </si>
  <si>
    <t>73916/2</t>
  </si>
  <si>
    <t>06-21-00</t>
  </si>
  <si>
    <t>83680</t>
  </si>
  <si>
    <t xml:space="preserve">SERVIÇOS PRELIMINARES </t>
  </si>
  <si>
    <t>ESCORAMENTO DE VALA, TIPO DESCONTÍNUO, COM PROFUNDIDADE DE 1,5 A 3,0 M, LARGURA MAIOR OU IGUAL A 1,5 M E MENOR QUE 2,5 M, EM LOCAL COM NÍVEL BAIXO DE INTERFERÊNCIA. AF_06/2016</t>
  </si>
  <si>
    <t>EXECUÇÃO E COMPACTAÇÃO DE BASE E OU SUB BASE PARA PAVIMENTAÇÃO DE BRITA GRADUADA SIMPLES - EXCLUSIVE CARGA E TRANSPORTE. AF_11/2019</t>
  </si>
  <si>
    <t>CONCRETO FCK = 30,0MPA - USINADO E BOMBEÁVEL</t>
  </si>
  <si>
    <t>ACO CA-50, 12,5 MM, VERGALHAO</t>
  </si>
  <si>
    <t>ACO CA-50, 6,3 MM, VERGALHAO</t>
  </si>
  <si>
    <t>SINALIZAÇÃO</t>
  </si>
  <si>
    <t>PLACA ESMALTADA PARA IDENTIFICAÇÃO NR DE RUA, DIMENSÕES 45X25CM</t>
  </si>
  <si>
    <t>VERTICAL E HORIZONTAL</t>
  </si>
  <si>
    <t>TUBO PVC D=3" COM MATERIAL DRENANTE PARA DRENO/BARBACA - FORNECIMENTO E INSTALACAO</t>
  </si>
  <si>
    <t>1.1</t>
  </si>
  <si>
    <t>1.2</t>
  </si>
  <si>
    <t>1.3</t>
  </si>
  <si>
    <t>1.4</t>
  </si>
  <si>
    <t>1.5</t>
  </si>
  <si>
    <t>2.1</t>
  </si>
  <si>
    <t>EMPREITADA POR PREÇO UNITÁRIO</t>
  </si>
  <si>
    <t>NELSON MIGUEL JUNIOR</t>
  </si>
  <si>
    <t>CREA 0600766947 / SP</t>
  </si>
  <si>
    <t>Prefeitura Municipio de Mauá</t>
  </si>
  <si>
    <t>EMPRESA PROPONENTE:</t>
  </si>
  <si>
    <t>CNPJ:</t>
  </si>
  <si>
    <t>PLANILHA EMPRESA</t>
  </si>
  <si>
    <t>Data:</t>
  </si>
  <si>
    <t>EXECUÇÃO DE OBRAS DE INFRAESTRUTURA INCLUINDO PAVIMENTAÇÃO EM BLOOQUETE NA RUA DA PAZ</t>
  </si>
  <si>
    <t>RUA DA PAZ</t>
  </si>
  <si>
    <t>05-07-00</t>
  </si>
  <si>
    <t>REGULARIZAÇÃO E COMPACTAÇÃO DE RUAS DE TERRA (IE-5)</t>
  </si>
  <si>
    <t>17-50-45</t>
  </si>
  <si>
    <t>DEMOLIÇÃO DE GUIAS DE CONCRETO</t>
  </si>
  <si>
    <t>05-03-00</t>
  </si>
  <si>
    <t>DEMOLIÇÃO DE PAVIMENTO DE CONCRETO, SARJETA OU SARJETÃO, INCLUI CARGA EM CAMINHÃO</t>
  </si>
  <si>
    <t>98525</t>
  </si>
  <si>
    <t>LIMPEZA MECANIZADA DE CAMADA VEGETAL, VEGETAÇÃO E PEQUENAS ÁRVORES (DIÂMETRO DE TRONCO MENOR QUE 0,20 M), COM TRATOR DE ESTEIRAS.AF_05/2018</t>
  </si>
  <si>
    <t>1.2.0.13.</t>
  </si>
  <si>
    <t>94055</t>
  </si>
  <si>
    <t>ESCORAMENTO DE VALA, TIPO DESCONTÍNUO, COM PROFUNDIDADE DE 0 A 1,5 M, LARGURA MENOR QUE 1,5 M, EM LOCAL COM NÍVEL BAIXO DE INTERFERÊNCIA. AF_06/2016</t>
  </si>
  <si>
    <t>1.2.0.14.</t>
  </si>
  <si>
    <t>1.3.0.6.</t>
  </si>
  <si>
    <t>1.3.0.7.</t>
  </si>
  <si>
    <t>06-23-02</t>
  </si>
  <si>
    <t>REFORMA DE BOCA DE LOBO DUPLA</t>
  </si>
  <si>
    <t>1.3.0.8.</t>
  </si>
  <si>
    <t>10-90-01</t>
  </si>
  <si>
    <t>DESENTUPIMENTO DE RAMAIS DE ESGOTO OU ÁGUAS PLUVIAIS</t>
  </si>
  <si>
    <t xml:space="preserve">PAVIMENTO </t>
  </si>
  <si>
    <t>1.4.0.1.</t>
  </si>
  <si>
    <t>1.4.0.2.</t>
  </si>
  <si>
    <t>1.4.0.3.</t>
  </si>
  <si>
    <t>1.4.0.4.</t>
  </si>
  <si>
    <t>1.4.0.5.</t>
  </si>
  <si>
    <t>1.4.0.6.</t>
  </si>
  <si>
    <t>1.4.0.7.</t>
  </si>
  <si>
    <t>1.5.1.</t>
  </si>
  <si>
    <t>1.5.1.1.</t>
  </si>
  <si>
    <t>SUPERESTRUTURA</t>
  </si>
  <si>
    <t>MURO A FLEXÃO</t>
  </si>
  <si>
    <t>74205/1</t>
  </si>
  <si>
    <t>ESCAVACAO MECANICA DE MATERIAL 1A. CATEGORIA, PROVENIENTE DE CORTE DE SUBLEITO (C/TRATOR ESTEIRAS  160HP)</t>
  </si>
  <si>
    <t>04-32-00</t>
  </si>
  <si>
    <t>COMPACTAÇÃO DE TERRA, MEDIDA NO ATERRO</t>
  </si>
  <si>
    <t>03-03-30</t>
  </si>
  <si>
    <t>BOMBEAMENTO DE CONCRETO</t>
  </si>
  <si>
    <t>34</t>
  </si>
  <si>
    <t>ACO CA-50, 10,0 MM, VERGALHAO</t>
  </si>
  <si>
    <t>96546</t>
  </si>
  <si>
    <t>ARMAÇÃO DE BLOCO, VIGA BALDRAME OU SAPATA UTILIZANDO AÇO CA-50 DE 10 MM - MONTAGEM. AF_06/2017</t>
  </si>
  <si>
    <t>96547</t>
  </si>
  <si>
    <t>ARMAÇÃO DE BLOCO, VIGA BALDRAME OU SAPATA UTILIZANDO AÇO CA-50 DE 12,5 MM - MONTAGEM. AF_06/2017</t>
  </si>
  <si>
    <t>2.1.0.11.</t>
  </si>
  <si>
    <t>29</t>
  </si>
  <si>
    <t>ACO CA-50, 20,0 MM, VERGALHAO</t>
  </si>
  <si>
    <t>2.1.0.12.</t>
  </si>
  <si>
    <t>96549</t>
  </si>
  <si>
    <t>ARMAÇÃO DE BLOCO, VIGA BALDRAME OU SAPATA UTILIZANDO AÇO CA-50 DE 20 MM - MONTAGEM. AF_06/2017</t>
  </si>
  <si>
    <t>2.1.0.13.</t>
  </si>
  <si>
    <t>2.1.0.14.</t>
  </si>
  <si>
    <t>92882</t>
  </si>
  <si>
    <t>ARMAÇÃO UTILIZANDO AÇO CA-25 DE 6,3 MM - MONTAGEM. AF_12/2015</t>
  </si>
  <si>
    <t>2.1.0.15.</t>
  </si>
  <si>
    <t>95241</t>
  </si>
  <si>
    <t>LASTRO DE CONCRETO MAGRO, APLICADO EM PISOS OU RADIERS, ESPESSURA DE 5 CM. AF_07/2016</t>
  </si>
  <si>
    <t>2.1.0.16.</t>
  </si>
  <si>
    <t>08-15-02</t>
  </si>
  <si>
    <t>FORMA PARA CONCRETO APARENTE, EXCLUSIVE CIMBRAMENTO</t>
  </si>
  <si>
    <t>2.1.0.17.</t>
  </si>
  <si>
    <t>13-01-13</t>
  </si>
  <si>
    <t>ESTACA TIPO RAIZ, 310MM, COM PERFURAÇÃO EM SOLO - 100T</t>
  </si>
  <si>
    <t>2.1.0.18.</t>
  </si>
  <si>
    <t>2.1.0.19.</t>
  </si>
  <si>
    <t>73881/1</t>
  </si>
  <si>
    <t>EXECUCAO DE DRENO COM MANTA GEOTEXTIL 200 G/M2</t>
  </si>
  <si>
    <t>2.1.0.20.</t>
  </si>
  <si>
    <t>73883/1</t>
  </si>
  <si>
    <t>EXECUCAO DE DRENO FRANCES COM AREIA MEDIA</t>
  </si>
  <si>
    <t>OBJETO: Execução de Obras de Pavimentação na Rua da Paz</t>
  </si>
  <si>
    <t>EXECUÇÃO DE OBRAS DE PAVIMENTAÇÃO NA RUA DA PAZ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</si>
</sst>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_-;\-* #,##0.00_-;_-* \-??_-;_-@_-"/>
    <numFmt numFmtId="165" formatCode="&quot;Medição &quot;0"/>
    <numFmt numFmtId="166" formatCode="_(* #,##0.00_);_(* \(#,##0.00\);_(* \-??_);_(@_)"/>
    <numFmt numFmtId="167" formatCode="[$-F800]dddd\,\ mmmm\ dd\,\ yyyy"/>
    <numFmt numFmtId="168" formatCode="[$-416]mmmm\-yy;@"/>
    <numFmt numFmtId="169" formatCode="_-[$R$-416]\ * #,##0.00_-;\-[$R$-416]\ * #,##0.00_-;_-[$R$-416]\ * &quot;-&quot;??_-;_-@_-"/>
    <numFmt numFmtId="170" formatCode="0."/>
    <numFmt numFmtId="171" formatCode="&quot;R$&quot;\ #,##0.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00B0F0"/>
      <name val="Arial"/>
      <family val="2"/>
    </font>
    <font>
      <b/>
      <sz val="14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E7E7E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BEBEBE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0" borderId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3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2" borderId="0" applyNumberFormat="0" applyBorder="0" applyAlignment="0" applyProtection="0"/>
    <xf numFmtId="0" fontId="11" fillId="16" borderId="0" applyNumberFormat="0" applyBorder="0" applyAlignment="0" applyProtection="0"/>
    <xf numFmtId="0" fontId="4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2" borderId="0" applyNumberFormat="0" applyBorder="0" applyAlignment="0" applyProtection="0"/>
    <xf numFmtId="0" fontId="11" fillId="16" borderId="0" applyNumberFormat="0" applyBorder="0" applyAlignment="0" applyProtection="0"/>
    <xf numFmtId="0" fontId="4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9" fontId="3" fillId="0" borderId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1" fillId="16" borderId="0" applyNumberFormat="0" applyBorder="0" applyAlignment="0" applyProtection="0"/>
    <xf numFmtId="0" fontId="5" fillId="14" borderId="0" applyNumberFormat="0" applyBorder="0" applyAlignment="0" applyProtection="0"/>
    <xf numFmtId="0" fontId="8" fillId="12" borderId="2" applyNumberFormat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9" fillId="0" borderId="8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7" fillId="11" borderId="1" applyNumberFormat="0" applyAlignment="0" applyProtection="0"/>
    <xf numFmtId="0" fontId="5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7" applyNumberFormat="0" applyFill="0" applyAlignment="0" applyProtection="0"/>
    <xf numFmtId="0" fontId="4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3" borderId="1" applyNumberFormat="0" applyAlignment="0" applyProtection="0"/>
    <xf numFmtId="0" fontId="5" fillId="13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3" fillId="11" borderId="5" applyNumberFormat="0" applyAlignment="0" applyProtection="0"/>
    <xf numFmtId="0" fontId="5" fillId="15" borderId="0" applyNumberFormat="0" applyBorder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3" borderId="0" applyNumberFormat="0" applyBorder="0" applyAlignment="0" applyProtection="0"/>
    <xf numFmtId="0" fontId="11" fillId="16" borderId="0" applyNumberFormat="0" applyBorder="0" applyAlignment="0" applyProtection="0"/>
    <xf numFmtId="0" fontId="4" fillId="2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3" borderId="0" applyNumberFormat="0" applyBorder="0" applyAlignment="0" applyProtection="0"/>
    <xf numFmtId="0" fontId="11" fillId="16" borderId="0" applyNumberFormat="0" applyBorder="0" applyAlignment="0" applyProtection="0"/>
    <xf numFmtId="0" fontId="4" fillId="2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166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3" borderId="0" applyNumberFormat="0" applyBorder="0" applyAlignment="0" applyProtection="0"/>
    <xf numFmtId="0" fontId="11" fillId="16" borderId="0" applyNumberFormat="0" applyBorder="0" applyAlignment="0" applyProtection="0"/>
    <xf numFmtId="0" fontId="4" fillId="2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3" borderId="0" applyNumberFormat="0" applyBorder="0" applyAlignment="0" applyProtection="0"/>
    <xf numFmtId="0" fontId="11" fillId="16" borderId="0" applyNumberFormat="0" applyBorder="0" applyAlignment="0" applyProtection="0"/>
    <xf numFmtId="0" fontId="4" fillId="2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4" borderId="0" applyNumberFormat="0" applyBorder="0" applyAlignment="0" applyProtection="0"/>
    <xf numFmtId="0" fontId="11" fillId="16" borderId="0" applyNumberFormat="0" applyBorder="0" applyAlignment="0" applyProtection="0"/>
    <xf numFmtId="0" fontId="4" fillId="3" borderId="0" applyNumberFormat="0" applyBorder="0" applyAlignment="0" applyProtection="0"/>
    <xf numFmtId="0" fontId="12" fillId="6" borderId="0" applyNumberFormat="0" applyBorder="0" applyAlignment="0" applyProtection="0"/>
    <xf numFmtId="0" fontId="4" fillId="2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166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5" borderId="0" applyNumberFormat="0" applyBorder="0" applyAlignment="0" applyProtection="0"/>
    <xf numFmtId="0" fontId="11" fillId="16" borderId="0" applyNumberFormat="0" applyBorder="0" applyAlignment="0" applyProtection="0"/>
    <xf numFmtId="0" fontId="4" fillId="4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5" borderId="0" applyNumberFormat="0" applyBorder="0" applyAlignment="0" applyProtection="0"/>
    <xf numFmtId="0" fontId="11" fillId="16" borderId="0" applyNumberFormat="0" applyBorder="0" applyAlignment="0" applyProtection="0"/>
    <xf numFmtId="0" fontId="4" fillId="4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166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3" fillId="0" borderId="0"/>
    <xf numFmtId="166" fontId="3" fillId="0" borderId="0" applyFill="0" applyBorder="0" applyAlignment="0" applyProtection="0"/>
  </cellStyleXfs>
  <cellXfs count="213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26" fillId="18" borderId="10" xfId="0" applyFont="1" applyFill="1" applyBorder="1" applyAlignment="1" applyProtection="1">
      <alignment horizontal="center" vertical="center" wrapText="1"/>
    </xf>
    <xf numFmtId="44" fontId="26" fillId="18" borderId="10" xfId="1" applyFont="1" applyFill="1" applyBorder="1" applyAlignment="1" applyProtection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44" fontId="2" fillId="19" borderId="13" xfId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2" fillId="0" borderId="0" xfId="0" applyFont="1" applyProtection="1"/>
    <xf numFmtId="44" fontId="25" fillId="0" borderId="0" xfId="1" applyFont="1" applyProtection="1"/>
    <xf numFmtId="10" fontId="2" fillId="17" borderId="10" xfId="2" applyNumberFormat="1" applyFont="1" applyFill="1" applyBorder="1" applyAlignment="1" applyProtection="1">
      <alignment horizontal="center" vertical="center" wrapText="1"/>
      <protection locked="0"/>
    </xf>
    <xf numFmtId="44" fontId="25" fillId="0" borderId="11" xfId="1" applyFont="1" applyFill="1" applyBorder="1" applyProtection="1"/>
    <xf numFmtId="44" fontId="2" fillId="0" borderId="10" xfId="1" applyFont="1" applyBorder="1" applyAlignment="1" applyProtection="1">
      <alignment horizontal="center" vertical="center" wrapText="1"/>
    </xf>
    <xf numFmtId="0" fontId="30" fillId="0" borderId="0" xfId="0" applyFont="1"/>
    <xf numFmtId="0" fontId="31" fillId="0" borderId="20" xfId="0" applyFont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21" xfId="0" applyFont="1" applyBorder="1"/>
    <xf numFmtId="0" fontId="29" fillId="0" borderId="21" xfId="0" applyFont="1" applyBorder="1" applyAlignment="1">
      <alignment horizontal="center"/>
    </xf>
    <xf numFmtId="168" fontId="31" fillId="0" borderId="21" xfId="0" applyNumberFormat="1" applyFont="1" applyBorder="1" applyAlignment="1">
      <alignment horizontal="center"/>
    </xf>
    <xf numFmtId="0" fontId="29" fillId="0" borderId="20" xfId="0" applyFont="1" applyBorder="1"/>
    <xf numFmtId="0" fontId="29" fillId="0" borderId="10" xfId="0" applyFont="1" applyBorder="1" applyAlignment="1">
      <alignment horizontal="center" vertical="center"/>
    </xf>
    <xf numFmtId="169" fontId="29" fillId="0" borderId="32" xfId="1" applyNumberFormat="1" applyFont="1" applyBorder="1" applyAlignment="1">
      <alignment vertical="center"/>
    </xf>
    <xf numFmtId="4" fontId="31" fillId="0" borderId="10" xfId="0" applyNumberFormat="1" applyFont="1" applyFill="1" applyBorder="1" applyAlignment="1">
      <alignment horizontal="center" vertical="center"/>
    </xf>
    <xf numFmtId="4" fontId="31" fillId="20" borderId="10" xfId="0" applyNumberFormat="1" applyFont="1" applyFill="1" applyBorder="1" applyAlignment="1">
      <alignment horizontal="center" vertical="center"/>
    </xf>
    <xf numFmtId="9" fontId="29" fillId="0" borderId="32" xfId="2" applyFont="1" applyBorder="1" applyAlignment="1">
      <alignment horizontal="center" vertical="center"/>
    </xf>
    <xf numFmtId="0" fontId="29" fillId="21" borderId="31" xfId="0" applyFont="1" applyFill="1" applyBorder="1" applyAlignment="1">
      <alignment horizontal="left" vertical="center"/>
    </xf>
    <xf numFmtId="0" fontId="31" fillId="21" borderId="10" xfId="0" applyFont="1" applyFill="1" applyBorder="1"/>
    <xf numFmtId="0" fontId="29" fillId="21" borderId="10" xfId="0" applyFont="1" applyFill="1" applyBorder="1" applyAlignment="1">
      <alignment horizontal="center"/>
    </xf>
    <xf numFmtId="4" fontId="31" fillId="21" borderId="10" xfId="0" applyNumberFormat="1" applyFont="1" applyFill="1" applyBorder="1" applyAlignment="1">
      <alignment horizontal="center"/>
    </xf>
    <xf numFmtId="4" fontId="31" fillId="21" borderId="26" xfId="0" applyNumberFormat="1" applyFont="1" applyFill="1" applyBorder="1" applyAlignment="1">
      <alignment horizontal="center"/>
    </xf>
    <xf numFmtId="0" fontId="29" fillId="0" borderId="2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4" fontId="29" fillId="0" borderId="0" xfId="0" applyNumberFormat="1" applyFont="1" applyBorder="1" applyAlignment="1">
      <alignment horizontal="center"/>
    </xf>
    <xf numFmtId="4" fontId="29" fillId="0" borderId="21" xfId="0" applyNumberFormat="1" applyFont="1" applyBorder="1" applyAlignment="1">
      <alignment horizontal="center"/>
    </xf>
    <xf numFmtId="44" fontId="2" fillId="0" borderId="10" xfId="1" applyFont="1" applyBorder="1" applyAlignment="1" applyProtection="1">
      <alignment horizontal="right" vertical="center" wrapText="1"/>
    </xf>
    <xf numFmtId="44" fontId="22" fillId="0" borderId="0" xfId="1" applyFont="1" applyProtection="1"/>
    <xf numFmtId="44" fontId="22" fillId="0" borderId="11" xfId="1" applyFont="1" applyFill="1" applyBorder="1" applyProtection="1"/>
    <xf numFmtId="44" fontId="2" fillId="19" borderId="12" xfId="1" applyFont="1" applyFill="1" applyBorder="1" applyAlignment="1" applyProtection="1">
      <alignment horizontal="left" vertical="center" wrapText="1"/>
    </xf>
    <xf numFmtId="0" fontId="29" fillId="0" borderId="47" xfId="0" applyFont="1" applyBorder="1" applyAlignment="1">
      <alignment horizontal="center"/>
    </xf>
    <xf numFmtId="168" fontId="29" fillId="0" borderId="48" xfId="0" applyNumberFormat="1" applyFont="1" applyBorder="1" applyAlignment="1">
      <alignment horizontal="center"/>
    </xf>
    <xf numFmtId="4" fontId="31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166" fontId="3" fillId="0" borderId="10" xfId="841" applyNumberFormat="1" applyFont="1" applyFill="1" applyBorder="1" applyAlignment="1" applyProtection="1">
      <alignment vertical="center" shrinkToFit="1"/>
    </xf>
    <xf numFmtId="166" fontId="21" fillId="23" borderId="10" xfId="841" applyNumberFormat="1" applyFont="1" applyFill="1" applyBorder="1" applyAlignment="1" applyProtection="1">
      <alignment vertical="center" shrinkToFit="1"/>
    </xf>
    <xf numFmtId="44" fontId="2" fillId="23" borderId="10" xfId="1" applyFont="1" applyFill="1" applyBorder="1" applyAlignment="1" applyProtection="1">
      <alignment horizontal="center" vertical="center" wrapText="1"/>
    </xf>
    <xf numFmtId="44" fontId="1" fillId="0" borderId="10" xfId="1" applyFont="1" applyFill="1" applyBorder="1" applyAlignment="1" applyProtection="1">
      <alignment horizontal="center" vertical="center" wrapText="1"/>
    </xf>
    <xf numFmtId="44" fontId="1" fillId="23" borderId="10" xfId="1" applyFont="1" applyFill="1" applyBorder="1" applyAlignment="1" applyProtection="1">
      <alignment horizontal="center" vertical="center" wrapText="1"/>
    </xf>
    <xf numFmtId="49" fontId="3" fillId="0" borderId="10" xfId="770" applyNumberFormat="1" applyFill="1" applyBorder="1" applyAlignment="1" applyProtection="1">
      <alignment horizontal="center" vertical="center" wrapText="1"/>
    </xf>
    <xf numFmtId="0" fontId="21" fillId="23" borderId="10" xfId="680" applyNumberFormat="1" applyFont="1" applyFill="1" applyBorder="1" applyAlignment="1" applyProtection="1">
      <alignment vertical="center" wrapText="1" shrinkToFit="1"/>
    </xf>
    <xf numFmtId="0" fontId="3" fillId="0" borderId="10" xfId="812" applyNumberFormat="1" applyFont="1" applyFill="1" applyBorder="1" applyAlignment="1" applyProtection="1">
      <alignment horizontal="left" vertical="center" wrapText="1"/>
    </xf>
    <xf numFmtId="49" fontId="21" fillId="23" borderId="10" xfId="725" applyNumberFormat="1" applyFont="1" applyFill="1" applyBorder="1" applyAlignment="1" applyProtection="1">
      <alignment horizontal="center" vertical="center" wrapText="1"/>
    </xf>
    <xf numFmtId="49" fontId="21" fillId="23" borderId="10" xfId="770" applyNumberFormat="1" applyFont="1" applyFill="1" applyBorder="1" applyAlignment="1" applyProtection="1">
      <alignment horizontal="center" vertical="center" wrapText="1"/>
    </xf>
    <xf numFmtId="49" fontId="3" fillId="0" borderId="10" xfId="770" applyNumberFormat="1" applyFont="1" applyFill="1" applyBorder="1" applyAlignment="1" applyProtection="1">
      <alignment horizontal="center" vertical="center" wrapText="1"/>
    </xf>
    <xf numFmtId="0" fontId="21" fillId="23" borderId="10" xfId="812" applyNumberFormat="1" applyFont="1" applyFill="1" applyBorder="1" applyAlignment="1" applyProtection="1">
      <alignment horizontal="center" vertical="center" wrapText="1"/>
    </xf>
    <xf numFmtId="49" fontId="3" fillId="0" borderId="10" xfId="725" applyNumberFormat="1" applyFill="1" applyBorder="1" applyAlignment="1" applyProtection="1">
      <alignment horizontal="center" vertical="center" wrapText="1"/>
    </xf>
    <xf numFmtId="166" fontId="21" fillId="23" borderId="10" xfId="841" applyFont="1" applyFill="1" applyBorder="1" applyAlignment="1" applyProtection="1">
      <alignment vertical="center" wrapText="1"/>
    </xf>
    <xf numFmtId="0" fontId="22" fillId="0" borderId="11" xfId="0" applyFont="1" applyBorder="1" applyProtection="1"/>
    <xf numFmtId="0" fontId="3" fillId="0" borderId="10" xfId="680" applyNumberFormat="1" applyFont="1" applyFill="1" applyBorder="1" applyAlignment="1" applyProtection="1">
      <alignment vertical="center" wrapText="1" shrinkToFit="1"/>
    </xf>
    <xf numFmtId="0" fontId="21" fillId="23" borderId="10" xfId="812" applyNumberFormat="1" applyFont="1" applyFill="1" applyBorder="1" applyAlignment="1" applyProtection="1">
      <alignment horizontal="left" vertical="center" wrapText="1"/>
    </xf>
    <xf numFmtId="49" fontId="3" fillId="0" borderId="10" xfId="725" applyNumberFormat="1" applyFont="1" applyFill="1" applyBorder="1" applyAlignment="1" applyProtection="1">
      <alignment horizontal="center" vertical="center" wrapText="1"/>
    </xf>
    <xf numFmtId="43" fontId="22" fillId="0" borderId="0" xfId="679" applyFont="1" applyProtection="1"/>
    <xf numFmtId="0" fontId="3" fillId="0" borderId="10" xfId="812" applyNumberFormat="1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34" fillId="0" borderId="31" xfId="0" applyFont="1" applyBorder="1" applyAlignment="1" applyProtection="1">
      <alignment wrapText="1"/>
    </xf>
    <xf numFmtId="167" fontId="27" fillId="0" borderId="0" xfId="0" applyNumberFormat="1" applyFont="1" applyFill="1" applyAlignment="1" applyProtection="1">
      <alignment horizontal="left"/>
      <protection locked="0"/>
    </xf>
    <xf numFmtId="0" fontId="37" fillId="25" borderId="49" xfId="0" applyFont="1" applyFill="1" applyBorder="1" applyAlignment="1">
      <alignment horizontal="center" vertical="top"/>
    </xf>
    <xf numFmtId="0" fontId="37" fillId="25" borderId="50" xfId="0" applyFont="1" applyFill="1" applyBorder="1" applyAlignment="1">
      <alignment horizontal="center" vertical="top"/>
    </xf>
    <xf numFmtId="0" fontId="37" fillId="25" borderId="49" xfId="0" applyFont="1" applyFill="1" applyBorder="1" applyAlignment="1">
      <alignment horizontal="center" vertical="top" wrapText="1"/>
    </xf>
    <xf numFmtId="0" fontId="37" fillId="25" borderId="50" xfId="0" applyFont="1" applyFill="1" applyBorder="1" applyAlignment="1">
      <alignment horizontal="center" vertical="top" wrapText="1"/>
    </xf>
    <xf numFmtId="0" fontId="37" fillId="25" borderId="51" xfId="0" applyFont="1" applyFill="1" applyBorder="1" applyAlignment="1">
      <alignment horizontal="center" vertical="top" wrapText="1"/>
    </xf>
    <xf numFmtId="0" fontId="37" fillId="25" borderId="52" xfId="0" applyFont="1" applyFill="1" applyBorder="1" applyAlignment="1">
      <alignment horizontal="center" vertical="top" wrapText="1"/>
    </xf>
    <xf numFmtId="0" fontId="37" fillId="0" borderId="56" xfId="0" applyFont="1" applyFill="1" applyBorder="1" applyAlignment="1">
      <alignment horizontal="center" vertical="center" wrapText="1"/>
    </xf>
    <xf numFmtId="10" fontId="38" fillId="26" borderId="51" xfId="0" applyNumberFormat="1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wrapText="1"/>
    </xf>
    <xf numFmtId="171" fontId="40" fillId="0" borderId="10" xfId="0" applyNumberFormat="1" applyFont="1" applyBorder="1" applyAlignment="1">
      <alignment horizontal="center" vertical="center"/>
    </xf>
    <xf numFmtId="0" fontId="39" fillId="23" borderId="10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left" wrapText="1"/>
    </xf>
    <xf numFmtId="0" fontId="36" fillId="24" borderId="10" xfId="0" applyFont="1" applyFill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left" vertical="center" wrapText="1"/>
    </xf>
    <xf numFmtId="170" fontId="41" fillId="27" borderId="10" xfId="0" applyNumberFormat="1" applyFont="1" applyFill="1" applyBorder="1" applyAlignment="1">
      <alignment horizontal="center" vertical="center" shrinkToFit="1"/>
    </xf>
    <xf numFmtId="0" fontId="42" fillId="27" borderId="10" xfId="0" applyFont="1" applyFill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left" vertical="top" wrapText="1"/>
    </xf>
    <xf numFmtId="4" fontId="42" fillId="27" borderId="10" xfId="0" applyNumberFormat="1" applyFont="1" applyFill="1" applyBorder="1" applyAlignment="1">
      <alignment horizontal="center" vertical="center" wrapText="1"/>
    </xf>
    <xf numFmtId="171" fontId="36" fillId="27" borderId="10" xfId="0" applyNumberFormat="1" applyFont="1" applyFill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center" wrapText="1"/>
    </xf>
    <xf numFmtId="171" fontId="42" fillId="27" borderId="1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 wrapText="1"/>
    </xf>
    <xf numFmtId="171" fontId="36" fillId="23" borderId="10" xfId="0" applyNumberFormat="1" applyFont="1" applyFill="1" applyBorder="1" applyAlignment="1">
      <alignment horizontal="center" vertical="center" wrapText="1"/>
    </xf>
    <xf numFmtId="171" fontId="42" fillId="23" borderId="10" xfId="0" applyNumberFormat="1" applyFont="1" applyFill="1" applyBorder="1" applyAlignment="1">
      <alignment horizontal="center" vertical="center"/>
    </xf>
    <xf numFmtId="0" fontId="42" fillId="23" borderId="10" xfId="0" applyFont="1" applyFill="1" applyBorder="1" applyAlignment="1">
      <alignment vertical="center"/>
    </xf>
    <xf numFmtId="0" fontId="42" fillId="23" borderId="10" xfId="0" applyFont="1" applyFill="1" applyBorder="1" applyAlignment="1">
      <alignment horizontal="center" vertical="center"/>
    </xf>
    <xf numFmtId="0" fontId="42" fillId="23" borderId="10" xfId="0" applyFont="1" applyFill="1" applyBorder="1" applyAlignment="1">
      <alignment horizontal="center"/>
    </xf>
    <xf numFmtId="0" fontId="42" fillId="23" borderId="10" xfId="0" applyFont="1" applyFill="1" applyBorder="1" applyAlignment="1">
      <alignment horizontal="left" wrapText="1"/>
    </xf>
    <xf numFmtId="171" fontId="40" fillId="0" borderId="0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169" fontId="29" fillId="0" borderId="32" xfId="1" applyNumberFormat="1" applyFont="1" applyBorder="1" applyAlignment="1">
      <alignment horizontal="center" vertical="center"/>
    </xf>
    <xf numFmtId="4" fontId="44" fillId="20" borderId="10" xfId="0" applyNumberFormat="1" applyFont="1" applyFill="1" applyBorder="1" applyAlignment="1">
      <alignment horizontal="center" vertical="center"/>
    </xf>
    <xf numFmtId="4" fontId="31" fillId="25" borderId="10" xfId="0" applyNumberFormat="1" applyFont="1" applyFill="1" applyBorder="1" applyAlignment="1">
      <alignment horizontal="center" vertical="center"/>
    </xf>
    <xf numFmtId="44" fontId="1" fillId="28" borderId="10" xfId="1" applyFont="1" applyFill="1" applyBorder="1" applyAlignment="1" applyProtection="1">
      <alignment horizontal="center" vertical="center" wrapText="1"/>
    </xf>
    <xf numFmtId="0" fontId="3" fillId="28" borderId="10" xfId="680" applyNumberFormat="1" applyFont="1" applyFill="1" applyBorder="1" applyAlignment="1" applyProtection="1">
      <alignment vertical="center" wrapText="1" shrinkToFit="1"/>
    </xf>
    <xf numFmtId="49" fontId="3" fillId="28" borderId="10" xfId="725" applyNumberFormat="1" applyFont="1" applyFill="1" applyBorder="1" applyAlignment="1" applyProtection="1">
      <alignment horizontal="center" vertical="center" wrapText="1"/>
    </xf>
    <xf numFmtId="49" fontId="3" fillId="28" borderId="10" xfId="770" applyNumberFormat="1" applyFont="1" applyFill="1" applyBorder="1" applyAlignment="1" applyProtection="1">
      <alignment horizontal="center" vertical="center" wrapText="1"/>
    </xf>
    <xf numFmtId="0" fontId="3" fillId="28" borderId="10" xfId="812" applyNumberFormat="1" applyFont="1" applyFill="1" applyBorder="1" applyAlignment="1" applyProtection="1">
      <alignment horizontal="left" vertical="center" wrapText="1"/>
    </xf>
    <xf numFmtId="0" fontId="3" fillId="28" borderId="10" xfId="812" applyNumberFormat="1" applyFont="1" applyFill="1" applyBorder="1" applyAlignment="1" applyProtection="1">
      <alignment horizontal="center" vertical="center" wrapText="1"/>
    </xf>
    <xf numFmtId="166" fontId="3" fillId="28" borderId="10" xfId="841" applyNumberFormat="1" applyFont="1" applyFill="1" applyBorder="1" applyAlignment="1" applyProtection="1">
      <alignment vertical="center" shrinkToFit="1"/>
    </xf>
    <xf numFmtId="44" fontId="1" fillId="25" borderId="10" xfId="1" applyFont="1" applyFill="1" applyBorder="1" applyAlignment="1" applyProtection="1">
      <alignment horizontal="center" vertical="center" wrapText="1"/>
    </xf>
    <xf numFmtId="0" fontId="3" fillId="25" borderId="10" xfId="680" applyNumberFormat="1" applyFont="1" applyFill="1" applyBorder="1" applyAlignment="1" applyProtection="1">
      <alignment vertical="center" wrapText="1" shrinkToFit="1"/>
    </xf>
    <xf numFmtId="49" fontId="3" fillId="25" borderId="10" xfId="725" applyNumberFormat="1" applyFont="1" applyFill="1" applyBorder="1" applyAlignment="1" applyProtection="1">
      <alignment horizontal="center" vertical="center" wrapText="1"/>
    </xf>
    <xf numFmtId="49" fontId="3" fillId="25" borderId="10" xfId="770" applyNumberFormat="1" applyFont="1" applyFill="1" applyBorder="1" applyAlignment="1" applyProtection="1">
      <alignment horizontal="center" vertical="center" wrapText="1"/>
    </xf>
    <xf numFmtId="0" fontId="3" fillId="25" borderId="10" xfId="812" applyNumberFormat="1" applyFont="1" applyFill="1" applyBorder="1" applyAlignment="1" applyProtection="1">
      <alignment horizontal="left" vertical="center" wrapText="1"/>
    </xf>
    <xf numFmtId="0" fontId="3" fillId="25" borderId="10" xfId="812" applyNumberFormat="1" applyFont="1" applyFill="1" applyBorder="1" applyAlignment="1" applyProtection="1">
      <alignment horizontal="center" vertical="center" wrapText="1"/>
    </xf>
    <xf numFmtId="166" fontId="3" fillId="25" borderId="10" xfId="841" applyNumberFormat="1" applyFont="1" applyFill="1" applyBorder="1" applyAlignment="1" applyProtection="1">
      <alignment vertical="center" shrinkToFit="1"/>
    </xf>
    <xf numFmtId="44" fontId="42" fillId="27" borderId="10" xfId="1" applyFont="1" applyFill="1" applyBorder="1" applyAlignment="1">
      <alignment horizontal="center" vertical="center" wrapText="1"/>
    </xf>
    <xf numFmtId="44" fontId="42" fillId="23" borderId="10" xfId="1" applyFont="1" applyFill="1" applyBorder="1" applyAlignment="1">
      <alignment horizontal="center"/>
    </xf>
    <xf numFmtId="44" fontId="40" fillId="0" borderId="10" xfId="1" applyFont="1" applyBorder="1" applyAlignment="1">
      <alignment horizontal="center" vertical="center"/>
    </xf>
    <xf numFmtId="44" fontId="42" fillId="23" borderId="10" xfId="1" applyFont="1" applyFill="1" applyBorder="1" applyAlignment="1">
      <alignment horizontal="center" vertical="center"/>
    </xf>
    <xf numFmtId="44" fontId="2" fillId="19" borderId="57" xfId="1" applyFont="1" applyFill="1" applyBorder="1" applyAlignment="1" applyProtection="1">
      <alignment horizontal="left" vertical="center" wrapText="1"/>
    </xf>
    <xf numFmtId="2" fontId="37" fillId="25" borderId="50" xfId="679" applyNumberFormat="1" applyFont="1" applyFill="1" applyBorder="1" applyAlignment="1">
      <alignment horizontal="center" vertical="top"/>
    </xf>
    <xf numFmtId="2" fontId="37" fillId="25" borderId="50" xfId="679" applyNumberFormat="1" applyFont="1" applyFill="1" applyBorder="1" applyAlignment="1">
      <alignment horizontal="center" vertical="top" wrapText="1"/>
    </xf>
    <xf numFmtId="2" fontId="37" fillId="25" borderId="52" xfId="679" applyNumberFormat="1" applyFont="1" applyFill="1" applyBorder="1" applyAlignment="1">
      <alignment horizontal="center" vertical="top" wrapText="1"/>
    </xf>
    <xf numFmtId="2" fontId="36" fillId="24" borderId="10" xfId="679" applyNumberFormat="1" applyFont="1" applyFill="1" applyBorder="1" applyAlignment="1">
      <alignment horizontal="center" vertical="center" wrapText="1"/>
    </xf>
    <xf numFmtId="2" fontId="42" fillId="27" borderId="10" xfId="679" applyNumberFormat="1" applyFont="1" applyFill="1" applyBorder="1" applyAlignment="1">
      <alignment horizontal="center" vertical="center" wrapText="1"/>
    </xf>
    <xf numFmtId="2" fontId="40" fillId="0" borderId="10" xfId="679" applyNumberFormat="1" applyFont="1" applyBorder="1" applyAlignment="1">
      <alignment horizontal="center" vertical="center"/>
    </xf>
    <xf numFmtId="2" fontId="42" fillId="23" borderId="10" xfId="679" applyNumberFormat="1" applyFont="1" applyFill="1" applyBorder="1" applyAlignment="1">
      <alignment horizontal="center"/>
    </xf>
    <xf numFmtId="2" fontId="42" fillId="23" borderId="10" xfId="679" applyNumberFormat="1" applyFont="1" applyFill="1" applyBorder="1" applyAlignment="1">
      <alignment horizontal="center" vertical="center"/>
    </xf>
    <xf numFmtId="2" fontId="0" fillId="0" borderId="0" xfId="679" applyNumberFormat="1" applyFont="1" applyAlignment="1" applyProtection="1">
      <alignment horizontal="center" vertical="center" wrapText="1"/>
    </xf>
    <xf numFmtId="2" fontId="22" fillId="0" borderId="0" xfId="679" applyNumberFormat="1" applyFont="1" applyProtection="1"/>
    <xf numFmtId="2" fontId="22" fillId="0" borderId="11" xfId="679" applyNumberFormat="1" applyFont="1" applyFill="1" applyBorder="1" applyProtection="1"/>
    <xf numFmtId="2" fontId="28" fillId="0" borderId="0" xfId="679" applyNumberFormat="1" applyFont="1" applyFill="1" applyProtection="1"/>
    <xf numFmtId="44" fontId="40" fillId="17" borderId="10" xfId="1" applyFont="1" applyFill="1" applyBorder="1" applyAlignment="1">
      <alignment horizontal="center" vertical="center"/>
    </xf>
    <xf numFmtId="1" fontId="24" fillId="0" borderId="0" xfId="1" applyNumberFormat="1" applyFont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45" fillId="24" borderId="49" xfId="0" applyFont="1" applyFill="1" applyBorder="1" applyAlignment="1">
      <alignment horizontal="center" vertical="top"/>
    </xf>
    <xf numFmtId="0" fontId="45" fillId="24" borderId="50" xfId="0" applyFont="1" applyFill="1" applyBorder="1" applyAlignment="1">
      <alignment horizontal="center" vertical="top"/>
    </xf>
    <xf numFmtId="0" fontId="45" fillId="24" borderId="49" xfId="0" applyFont="1" applyFill="1" applyBorder="1" applyAlignment="1">
      <alignment horizontal="center" vertical="top" wrapText="1"/>
    </xf>
    <xf numFmtId="0" fontId="45" fillId="24" borderId="50" xfId="0" applyFont="1" applyFill="1" applyBorder="1" applyAlignment="1">
      <alignment horizontal="center" vertical="top" wrapText="1"/>
    </xf>
    <xf numFmtId="0" fontId="36" fillId="24" borderId="51" xfId="0" applyFont="1" applyFill="1" applyBorder="1" applyAlignment="1">
      <alignment horizontal="center" vertical="center" wrapText="1"/>
    </xf>
    <xf numFmtId="0" fontId="36" fillId="24" borderId="52" xfId="0" applyFont="1" applyFill="1" applyBorder="1" applyAlignment="1">
      <alignment horizontal="center" vertical="center" wrapText="1"/>
    </xf>
    <xf numFmtId="0" fontId="37" fillId="0" borderId="53" xfId="0" applyFont="1" applyFill="1" applyBorder="1" applyAlignment="1">
      <alignment horizontal="right" vertical="center" wrapText="1"/>
    </xf>
    <xf numFmtId="0" fontId="37" fillId="0" borderId="54" xfId="0" applyFont="1" applyFill="1" applyBorder="1" applyAlignment="1">
      <alignment horizontal="right" vertical="center" wrapText="1"/>
    </xf>
    <xf numFmtId="0" fontId="37" fillId="0" borderId="55" xfId="0" applyFont="1" applyFill="1" applyBorder="1" applyAlignment="1">
      <alignment horizontal="right" vertical="center" wrapText="1"/>
    </xf>
    <xf numFmtId="0" fontId="31" fillId="0" borderId="20" xfId="0" applyFont="1" applyBorder="1" applyAlignment="1"/>
    <xf numFmtId="0" fontId="31" fillId="0" borderId="0" xfId="0" applyFont="1" applyBorder="1" applyAlignment="1"/>
    <xf numFmtId="0" fontId="29" fillId="0" borderId="17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0" fontId="31" fillId="0" borderId="10" xfId="2" applyNumberFormat="1" applyFont="1" applyFill="1" applyBorder="1" applyAlignment="1">
      <alignment horizontal="center" vertical="center"/>
    </xf>
    <xf numFmtId="4" fontId="31" fillId="0" borderId="14" xfId="0" applyNumberFormat="1" applyFont="1" applyFill="1" applyBorder="1" applyAlignment="1">
      <alignment horizontal="center" vertical="center"/>
    </xf>
    <xf numFmtId="4" fontId="31" fillId="0" borderId="16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4" fontId="31" fillId="0" borderId="10" xfId="0" applyNumberFormat="1" applyFont="1" applyFill="1" applyBorder="1" applyAlignment="1">
      <alignment horizontal="center" vertical="center"/>
    </xf>
    <xf numFmtId="4" fontId="29" fillId="0" borderId="43" xfId="0" applyNumberFormat="1" applyFont="1" applyBorder="1" applyAlignment="1">
      <alignment horizontal="center" vertical="center"/>
    </xf>
    <xf numFmtId="4" fontId="29" fillId="0" borderId="42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4" fontId="29" fillId="0" borderId="10" xfId="0" applyNumberFormat="1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37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10" fontId="29" fillId="0" borderId="10" xfId="2" applyNumberFormat="1" applyFont="1" applyBorder="1" applyAlignment="1">
      <alignment horizontal="center" vertical="center"/>
    </xf>
    <xf numFmtId="10" fontId="31" fillId="0" borderId="14" xfId="2" applyNumberFormat="1" applyFont="1" applyFill="1" applyBorder="1" applyAlignment="1">
      <alignment horizontal="center" vertical="center"/>
    </xf>
    <xf numFmtId="10" fontId="31" fillId="0" borderId="16" xfId="2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34" xfId="0" applyFont="1" applyBorder="1" applyAlignment="1">
      <alignment horizontal="center"/>
    </xf>
    <xf numFmtId="4" fontId="29" fillId="0" borderId="34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/>
    </xf>
    <xf numFmtId="0" fontId="31" fillId="0" borderId="25" xfId="0" applyFont="1" applyBorder="1" applyAlignment="1">
      <alignment horizontal="center" vertical="top"/>
    </xf>
    <xf numFmtId="169" fontId="29" fillId="0" borderId="44" xfId="2" applyNumberFormat="1" applyFont="1" applyBorder="1" applyAlignment="1">
      <alignment horizontal="center" vertical="center"/>
    </xf>
    <xf numFmtId="169" fontId="29" fillId="0" borderId="24" xfId="2" applyNumberFormat="1" applyFont="1" applyBorder="1" applyAlignment="1">
      <alignment horizontal="center" vertical="center"/>
    </xf>
    <xf numFmtId="169" fontId="29" fillId="0" borderId="35" xfId="2" applyNumberFormat="1" applyFont="1" applyBorder="1" applyAlignment="1">
      <alignment horizontal="center" vertical="center"/>
    </xf>
    <xf numFmtId="0" fontId="23" fillId="0" borderId="37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4" fontId="29" fillId="0" borderId="45" xfId="0" applyNumberFormat="1" applyFont="1" applyBorder="1" applyAlignment="1">
      <alignment horizontal="center" vertical="center"/>
    </xf>
    <xf numFmtId="4" fontId="29" fillId="0" borderId="46" xfId="0" applyNumberFormat="1" applyFont="1" applyBorder="1" applyAlignment="1">
      <alignment horizontal="center" vertical="center"/>
    </xf>
    <xf numFmtId="0" fontId="24" fillId="17" borderId="0" xfId="0" applyFont="1" applyFill="1" applyAlignment="1" applyProtection="1">
      <alignment horizontal="left"/>
      <protection locked="0"/>
    </xf>
    <xf numFmtId="167" fontId="22" fillId="17" borderId="0" xfId="0" applyNumberFormat="1" applyFont="1" applyFill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right" vertical="center" wrapText="1"/>
    </xf>
    <xf numFmtId="0" fontId="2" fillId="0" borderId="16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22" fillId="17" borderId="0" xfId="0" applyFont="1" applyFill="1" applyAlignment="1" applyProtection="1">
      <alignment horizontal="left"/>
      <protection locked="0"/>
    </xf>
    <xf numFmtId="0" fontId="27" fillId="0" borderId="31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/>
    </xf>
    <xf numFmtId="0" fontId="33" fillId="0" borderId="33" xfId="0" applyFont="1" applyBorder="1" applyAlignment="1" applyProtection="1">
      <alignment horizontal="center" vertical="center" wrapText="1"/>
    </xf>
    <xf numFmtId="0" fontId="33" fillId="0" borderId="34" xfId="0" applyFont="1" applyBorder="1" applyAlignment="1" applyProtection="1">
      <alignment horizontal="center" vertical="center" wrapText="1"/>
    </xf>
    <xf numFmtId="0" fontId="32" fillId="22" borderId="29" xfId="0" applyFont="1" applyFill="1" applyBorder="1" applyAlignment="1" applyProtection="1">
      <alignment horizontal="center" vertical="center"/>
    </xf>
    <xf numFmtId="0" fontId="32" fillId="22" borderId="30" xfId="0" applyFont="1" applyFill="1" applyBorder="1" applyAlignment="1" applyProtection="1">
      <alignment horizontal="center" vertical="center"/>
    </xf>
    <xf numFmtId="0" fontId="35" fillId="17" borderId="10" xfId="0" applyFont="1" applyFill="1" applyBorder="1" applyAlignment="1" applyProtection="1">
      <alignment horizontal="left" vertical="top" wrapText="1"/>
      <protection locked="0"/>
    </xf>
    <xf numFmtId="0" fontId="22" fillId="17" borderId="10" xfId="0" applyFont="1" applyFill="1" applyBorder="1" applyAlignment="1" applyProtection="1">
      <alignment horizontal="left" vertical="top"/>
      <protection locked="0"/>
    </xf>
  </cellXfs>
  <cellStyles count="853">
    <cellStyle name="20% - Ênfase1 10" xfId="352"/>
    <cellStyle name="20% - Ênfase1 11" xfId="389"/>
    <cellStyle name="20% - Ênfase1 12" xfId="433"/>
    <cellStyle name="20% - Ênfase1 13" xfId="471"/>
    <cellStyle name="20% - Ênfase1 14" xfId="515"/>
    <cellStyle name="20% - Ênfase1 15" xfId="559"/>
    <cellStyle name="20% - Ênfase1 16" xfId="601"/>
    <cellStyle name="20% - Ênfase1 17" xfId="629"/>
    <cellStyle name="20% - Ênfase1 18" xfId="681"/>
    <cellStyle name="20% - Ênfase1 19" xfId="723"/>
    <cellStyle name="20% - Ênfase1 2" xfId="4"/>
    <cellStyle name="20% - Ênfase1 20" xfId="768"/>
    <cellStyle name="20% - Ênfase1 21" xfId="810"/>
    <cellStyle name="20% - Ênfase1 3" xfId="51"/>
    <cellStyle name="20% - Ênfase1 4" xfId="98"/>
    <cellStyle name="20% - Ênfase1 5" xfId="140"/>
    <cellStyle name="20% - Ênfase1 6" xfId="180"/>
    <cellStyle name="20% - Ênfase1 7" xfId="267"/>
    <cellStyle name="20% - Ênfase1 8" xfId="257"/>
    <cellStyle name="20% - Ênfase1 9" xfId="310"/>
    <cellStyle name="20% - Ênfase2 10" xfId="345"/>
    <cellStyle name="20% - Ênfase2 11" xfId="390"/>
    <cellStyle name="20% - Ênfase2 12" xfId="426"/>
    <cellStyle name="20% - Ênfase2 13" xfId="472"/>
    <cellStyle name="20% - Ênfase2 14" xfId="508"/>
    <cellStyle name="20% - Ênfase2 15" xfId="552"/>
    <cellStyle name="20% - Ênfase2 16" xfId="594"/>
    <cellStyle name="20% - Ênfase2 17" xfId="627"/>
    <cellStyle name="20% - Ênfase2 18" xfId="682"/>
    <cellStyle name="20% - Ênfase2 19" xfId="713"/>
    <cellStyle name="20% - Ênfase2 2" xfId="5"/>
    <cellStyle name="20% - Ênfase2 20" xfId="758"/>
    <cellStyle name="20% - Ênfase2 21" xfId="800"/>
    <cellStyle name="20% - Ênfase2 3" xfId="52"/>
    <cellStyle name="20% - Ênfase2 4" xfId="91"/>
    <cellStyle name="20% - Ênfase2 5" xfId="133"/>
    <cellStyle name="20% - Ênfase2 6" xfId="181"/>
    <cellStyle name="20% - Ênfase2 7" xfId="256"/>
    <cellStyle name="20% - Ênfase2 8" xfId="233"/>
    <cellStyle name="20% - Ênfase2 9" xfId="303"/>
    <cellStyle name="20% - Ênfase3 10" xfId="344"/>
    <cellStyle name="20% - Ênfase3 11" xfId="391"/>
    <cellStyle name="20% - Ênfase3 12" xfId="425"/>
    <cellStyle name="20% - Ênfase3 13" xfId="473"/>
    <cellStyle name="20% - Ênfase3 14" xfId="507"/>
    <cellStyle name="20% - Ênfase3 15" xfId="551"/>
    <cellStyle name="20% - Ênfase3 16" xfId="593"/>
    <cellStyle name="20% - Ênfase3 17" xfId="625"/>
    <cellStyle name="20% - Ênfase3 18" xfId="683"/>
    <cellStyle name="20% - Ênfase3 19" xfId="712"/>
    <cellStyle name="20% - Ênfase3 2" xfId="6"/>
    <cellStyle name="20% - Ênfase3 20" xfId="757"/>
    <cellStyle name="20% - Ênfase3 21" xfId="799"/>
    <cellStyle name="20% - Ênfase3 3" xfId="53"/>
    <cellStyle name="20% - Ênfase3 4" xfId="90"/>
    <cellStyle name="20% - Ênfase3 5" xfId="132"/>
    <cellStyle name="20% - Ênfase3 6" xfId="182"/>
    <cellStyle name="20% - Ênfase3 7" xfId="248"/>
    <cellStyle name="20% - Ênfase3 8" xfId="241"/>
    <cellStyle name="20% - Ênfase3 9" xfId="302"/>
    <cellStyle name="20% - Ênfase4 10" xfId="340"/>
    <cellStyle name="20% - Ênfase4 11" xfId="392"/>
    <cellStyle name="20% - Ênfase4 12" xfId="421"/>
    <cellStyle name="20% - Ênfase4 13" xfId="474"/>
    <cellStyle name="20% - Ênfase4 14" xfId="503"/>
    <cellStyle name="20% - Ênfase4 15" xfId="547"/>
    <cellStyle name="20% - Ênfase4 16" xfId="589"/>
    <cellStyle name="20% - Ênfase4 17" xfId="640"/>
    <cellStyle name="20% - Ênfase4 18" xfId="684"/>
    <cellStyle name="20% - Ênfase4 19" xfId="726"/>
    <cellStyle name="20% - Ênfase4 2" xfId="7"/>
    <cellStyle name="20% - Ênfase4 20" xfId="756"/>
    <cellStyle name="20% - Ênfase4 21" xfId="798"/>
    <cellStyle name="20% - Ênfase4 3" xfId="54"/>
    <cellStyle name="20% - Ênfase4 4" xfId="86"/>
    <cellStyle name="20% - Ênfase4 5" xfId="128"/>
    <cellStyle name="20% - Ênfase4 6" xfId="183"/>
    <cellStyle name="20% - Ênfase4 7" xfId="239"/>
    <cellStyle name="20% - Ênfase4 8" xfId="223"/>
    <cellStyle name="20% - Ênfase4 9" xfId="298"/>
    <cellStyle name="20% - Ênfase5 10" xfId="339"/>
    <cellStyle name="20% - Ênfase5 11" xfId="393"/>
    <cellStyle name="20% - Ênfase5 12" xfId="420"/>
    <cellStyle name="20% - Ênfase5 13" xfId="475"/>
    <cellStyle name="20% - Ênfase5 14" xfId="502"/>
    <cellStyle name="20% - Ênfase5 15" xfId="546"/>
    <cellStyle name="20% - Ênfase5 16" xfId="588"/>
    <cellStyle name="20% - Ênfase5 17" xfId="641"/>
    <cellStyle name="20% - Ênfase5 18" xfId="685"/>
    <cellStyle name="20% - Ênfase5 19" xfId="727"/>
    <cellStyle name="20% - Ênfase5 2" xfId="8"/>
    <cellStyle name="20% - Ênfase5 20" xfId="754"/>
    <cellStyle name="20% - Ênfase5 21" xfId="796"/>
    <cellStyle name="20% - Ênfase5 3" xfId="55"/>
    <cellStyle name="20% - Ênfase5 4" xfId="85"/>
    <cellStyle name="20% - Ênfase5 5" xfId="127"/>
    <cellStyle name="20% - Ênfase5 6" xfId="184"/>
    <cellStyle name="20% - Ênfase5 7" xfId="230"/>
    <cellStyle name="20% - Ênfase5 8" xfId="234"/>
    <cellStyle name="20% - Ênfase5 9" xfId="297"/>
    <cellStyle name="20% - Ênfase6 10" xfId="338"/>
    <cellStyle name="20% - Ênfase6 11" xfId="394"/>
    <cellStyle name="20% - Ênfase6 12" xfId="435"/>
    <cellStyle name="20% - Ênfase6 13" xfId="476"/>
    <cellStyle name="20% - Ênfase6 14" xfId="517"/>
    <cellStyle name="20% - Ênfase6 15" xfId="545"/>
    <cellStyle name="20% - Ênfase6 16" xfId="587"/>
    <cellStyle name="20% - Ênfase6 17" xfId="642"/>
    <cellStyle name="20% - Ênfase6 18" xfId="686"/>
    <cellStyle name="20% - Ênfase6 19" xfId="728"/>
    <cellStyle name="20% - Ênfase6 2" xfId="9"/>
    <cellStyle name="20% - Ênfase6 20" xfId="752"/>
    <cellStyle name="20% - Ênfase6 21" xfId="794"/>
    <cellStyle name="20% - Ênfase6 3" xfId="56"/>
    <cellStyle name="20% - Ênfase6 4" xfId="82"/>
    <cellStyle name="20% - Ênfase6 5" xfId="124"/>
    <cellStyle name="20% - Ênfase6 6" xfId="185"/>
    <cellStyle name="20% - Ênfase6 7" xfId="229"/>
    <cellStyle name="20% - Ênfase6 8" xfId="268"/>
    <cellStyle name="20% - Ênfase6 9" xfId="296"/>
    <cellStyle name="40% - Ênfase1 10" xfId="336"/>
    <cellStyle name="40% - Ênfase1 11" xfId="395"/>
    <cellStyle name="40% - Ênfase1 12" xfId="436"/>
    <cellStyle name="40% - Ênfase1 13" xfId="477"/>
    <cellStyle name="40% - Ênfase1 14" xfId="518"/>
    <cellStyle name="40% - Ênfase1 15" xfId="543"/>
    <cellStyle name="40% - Ênfase1 16" xfId="585"/>
    <cellStyle name="40% - Ênfase1 17" xfId="643"/>
    <cellStyle name="40% - Ênfase1 18" xfId="687"/>
    <cellStyle name="40% - Ênfase1 19" xfId="729"/>
    <cellStyle name="40% - Ênfase1 2" xfId="10"/>
    <cellStyle name="40% - Ênfase1 20" xfId="771"/>
    <cellStyle name="40% - Ênfase1 21" xfId="813"/>
    <cellStyle name="40% - Ênfase1 3" xfId="57"/>
    <cellStyle name="40% - Ênfase1 4" xfId="80"/>
    <cellStyle name="40% - Ênfase1 5" xfId="122"/>
    <cellStyle name="40% - Ênfase1 6" xfId="186"/>
    <cellStyle name="40% - Ênfase1 7" xfId="266"/>
    <cellStyle name="40% - Ênfase1 8" xfId="269"/>
    <cellStyle name="40% - Ênfase1 9" xfId="294"/>
    <cellStyle name="40% - Ênfase2 10" xfId="334"/>
    <cellStyle name="40% - Ênfase2 11" xfId="396"/>
    <cellStyle name="40% - Ênfase2 12" xfId="437"/>
    <cellStyle name="40% - Ênfase2 13" xfId="478"/>
    <cellStyle name="40% - Ênfase2 14" xfId="519"/>
    <cellStyle name="40% - Ênfase2 15" xfId="541"/>
    <cellStyle name="40% - Ênfase2 16" xfId="583"/>
    <cellStyle name="40% - Ênfase2 17" xfId="644"/>
    <cellStyle name="40% - Ênfase2 18" xfId="688"/>
    <cellStyle name="40% - Ênfase2 19" xfId="730"/>
    <cellStyle name="40% - Ênfase2 2" xfId="11"/>
    <cellStyle name="40% - Ênfase2 20" xfId="772"/>
    <cellStyle name="40% - Ênfase2 21" xfId="814"/>
    <cellStyle name="40% - Ênfase2 3" xfId="58"/>
    <cellStyle name="40% - Ênfase2 4" xfId="100"/>
    <cellStyle name="40% - Ênfase2 5" xfId="142"/>
    <cellStyle name="40% - Ênfase2 6" xfId="187"/>
    <cellStyle name="40% - Ênfase2 7" xfId="255"/>
    <cellStyle name="40% - Ênfase2 8" xfId="270"/>
    <cellStyle name="40% - Ênfase2 9" xfId="292"/>
    <cellStyle name="40% - Ênfase3 10" xfId="355"/>
    <cellStyle name="40% - Ênfase3 11" xfId="397"/>
    <cellStyle name="40% - Ênfase3 12" xfId="438"/>
    <cellStyle name="40% - Ênfase3 13" xfId="479"/>
    <cellStyle name="40% - Ênfase3 14" xfId="520"/>
    <cellStyle name="40% - Ênfase3 15" xfId="562"/>
    <cellStyle name="40% - Ênfase3 16" xfId="604"/>
    <cellStyle name="40% - Ênfase3 17" xfId="645"/>
    <cellStyle name="40% - Ênfase3 18" xfId="689"/>
    <cellStyle name="40% - Ênfase3 19" xfId="731"/>
    <cellStyle name="40% - Ênfase3 2" xfId="12"/>
    <cellStyle name="40% - Ênfase3 20" xfId="773"/>
    <cellStyle name="40% - Ênfase3 21" xfId="815"/>
    <cellStyle name="40% - Ênfase3 3" xfId="59"/>
    <cellStyle name="40% - Ênfase3 4" xfId="101"/>
    <cellStyle name="40% - Ênfase3 5" xfId="143"/>
    <cellStyle name="40% - Ênfase3 6" xfId="188"/>
    <cellStyle name="40% - Ênfase3 7" xfId="247"/>
    <cellStyle name="40% - Ênfase3 8" xfId="271"/>
    <cellStyle name="40% - Ênfase3 9" xfId="313"/>
    <cellStyle name="40% - Ênfase4 10" xfId="356"/>
    <cellStyle name="40% - Ênfase4 11" xfId="398"/>
    <cellStyle name="40% - Ênfase4 12" xfId="439"/>
    <cellStyle name="40% - Ênfase4 13" xfId="480"/>
    <cellStyle name="40% - Ênfase4 14" xfId="521"/>
    <cellStyle name="40% - Ênfase4 15" xfId="563"/>
    <cellStyle name="40% - Ênfase4 16" xfId="605"/>
    <cellStyle name="40% - Ênfase4 17" xfId="646"/>
    <cellStyle name="40% - Ênfase4 18" xfId="690"/>
    <cellStyle name="40% - Ênfase4 19" xfId="732"/>
    <cellStyle name="40% - Ênfase4 2" xfId="13"/>
    <cellStyle name="40% - Ênfase4 20" xfId="774"/>
    <cellStyle name="40% - Ênfase4 21" xfId="816"/>
    <cellStyle name="40% - Ênfase4 3" xfId="60"/>
    <cellStyle name="40% - Ênfase4 4" xfId="102"/>
    <cellStyle name="40% - Ênfase4 5" xfId="144"/>
    <cellStyle name="40% - Ênfase4 6" xfId="189"/>
    <cellStyle name="40% - Ênfase4 7" xfId="238"/>
    <cellStyle name="40% - Ênfase4 8" xfId="272"/>
    <cellStyle name="40% - Ênfase4 9" xfId="314"/>
    <cellStyle name="40% - Ênfase5 10" xfId="357"/>
    <cellStyle name="40% - Ênfase5 11" xfId="399"/>
    <cellStyle name="40% - Ênfase5 12" xfId="440"/>
    <cellStyle name="40% - Ênfase5 13" xfId="481"/>
    <cellStyle name="40% - Ênfase5 14" xfId="522"/>
    <cellStyle name="40% - Ênfase5 15" xfId="564"/>
    <cellStyle name="40% - Ênfase5 16" xfId="606"/>
    <cellStyle name="40% - Ênfase5 17" xfId="647"/>
    <cellStyle name="40% - Ênfase5 18" xfId="691"/>
    <cellStyle name="40% - Ênfase5 19" xfId="733"/>
    <cellStyle name="40% - Ênfase5 2" xfId="14"/>
    <cellStyle name="40% - Ênfase5 20" xfId="775"/>
    <cellStyle name="40% - Ênfase5 21" xfId="817"/>
    <cellStyle name="40% - Ênfase5 3" xfId="61"/>
    <cellStyle name="40% - Ênfase5 4" xfId="103"/>
    <cellStyle name="40% - Ênfase5 5" xfId="145"/>
    <cellStyle name="40% - Ênfase5 6" xfId="190"/>
    <cellStyle name="40% - Ênfase5 7" xfId="228"/>
    <cellStyle name="40% - Ênfase5 8" xfId="273"/>
    <cellStyle name="40% - Ênfase5 9" xfId="315"/>
    <cellStyle name="40% - Ênfase6 10" xfId="358"/>
    <cellStyle name="40% - Ênfase6 11" xfId="400"/>
    <cellStyle name="40% - Ênfase6 12" xfId="441"/>
    <cellStyle name="40% - Ênfase6 13" xfId="482"/>
    <cellStyle name="40% - Ênfase6 14" xfId="523"/>
    <cellStyle name="40% - Ênfase6 15" xfId="565"/>
    <cellStyle name="40% - Ênfase6 16" xfId="607"/>
    <cellStyle name="40% - Ênfase6 17" xfId="648"/>
    <cellStyle name="40% - Ênfase6 18" xfId="692"/>
    <cellStyle name="40% - Ênfase6 19" xfId="734"/>
    <cellStyle name="40% - Ênfase6 2" xfId="15"/>
    <cellStyle name="40% - Ênfase6 20" xfId="776"/>
    <cellStyle name="40% - Ênfase6 21" xfId="818"/>
    <cellStyle name="40% - Ênfase6 3" xfId="62"/>
    <cellStyle name="40% - Ênfase6 4" xfId="104"/>
    <cellStyle name="40% - Ênfase6 5" xfId="146"/>
    <cellStyle name="40% - Ênfase6 6" xfId="191"/>
    <cellStyle name="40% - Ênfase6 7" xfId="265"/>
    <cellStyle name="40% - Ênfase6 8" xfId="274"/>
    <cellStyle name="40% - Ênfase6 9" xfId="316"/>
    <cellStyle name="60% - Ênfase1 10" xfId="359"/>
    <cellStyle name="60% - Ênfase1 11" xfId="401"/>
    <cellStyle name="60% - Ênfase1 12" xfId="442"/>
    <cellStyle name="60% - Ênfase1 13" xfId="483"/>
    <cellStyle name="60% - Ênfase1 14" xfId="524"/>
    <cellStyle name="60% - Ênfase1 15" xfId="566"/>
    <cellStyle name="60% - Ênfase1 16" xfId="608"/>
    <cellStyle name="60% - Ênfase1 17" xfId="649"/>
    <cellStyle name="60% - Ênfase1 18" xfId="693"/>
    <cellStyle name="60% - Ênfase1 19" xfId="735"/>
    <cellStyle name="60% - Ênfase1 2" xfId="16"/>
    <cellStyle name="60% - Ênfase1 20" xfId="777"/>
    <cellStyle name="60% - Ênfase1 21" xfId="819"/>
    <cellStyle name="60% - Ênfase1 3" xfId="63"/>
    <cellStyle name="60% - Ênfase1 4" xfId="105"/>
    <cellStyle name="60% - Ênfase1 5" xfId="147"/>
    <cellStyle name="60% - Ênfase1 6" xfId="192"/>
    <cellStyle name="60% - Ênfase1 7" xfId="254"/>
    <cellStyle name="60% - Ênfase1 8" xfId="275"/>
    <cellStyle name="60% - Ênfase1 9" xfId="317"/>
    <cellStyle name="60% - Ênfase2 10" xfId="360"/>
    <cellStyle name="60% - Ênfase2 11" xfId="402"/>
    <cellStyle name="60% - Ênfase2 12" xfId="443"/>
    <cellStyle name="60% - Ênfase2 13" xfId="484"/>
    <cellStyle name="60% - Ênfase2 14" xfId="525"/>
    <cellStyle name="60% - Ênfase2 15" xfId="567"/>
    <cellStyle name="60% - Ênfase2 16" xfId="609"/>
    <cellStyle name="60% - Ênfase2 17" xfId="650"/>
    <cellStyle name="60% - Ênfase2 18" xfId="694"/>
    <cellStyle name="60% - Ênfase2 19" xfId="736"/>
    <cellStyle name="60% - Ênfase2 2" xfId="17"/>
    <cellStyle name="60% - Ênfase2 20" xfId="778"/>
    <cellStyle name="60% - Ênfase2 21" xfId="820"/>
    <cellStyle name="60% - Ênfase2 3" xfId="64"/>
    <cellStyle name="60% - Ênfase2 4" xfId="106"/>
    <cellStyle name="60% - Ênfase2 5" xfId="148"/>
    <cellStyle name="60% - Ênfase2 6" xfId="193"/>
    <cellStyle name="60% - Ênfase2 7" xfId="246"/>
    <cellStyle name="60% - Ênfase2 8" xfId="276"/>
    <cellStyle name="60% - Ênfase2 9" xfId="318"/>
    <cellStyle name="60% - Ênfase3 10" xfId="361"/>
    <cellStyle name="60% - Ênfase3 11" xfId="403"/>
    <cellStyle name="60% - Ênfase3 12" xfId="444"/>
    <cellStyle name="60% - Ênfase3 13" xfId="485"/>
    <cellStyle name="60% - Ênfase3 14" xfId="526"/>
    <cellStyle name="60% - Ênfase3 15" xfId="568"/>
    <cellStyle name="60% - Ênfase3 16" xfId="610"/>
    <cellStyle name="60% - Ênfase3 17" xfId="651"/>
    <cellStyle name="60% - Ênfase3 18" xfId="695"/>
    <cellStyle name="60% - Ênfase3 19" xfId="737"/>
    <cellStyle name="60% - Ênfase3 2" xfId="18"/>
    <cellStyle name="60% - Ênfase3 20" xfId="779"/>
    <cellStyle name="60% - Ênfase3 21" xfId="821"/>
    <cellStyle name="60% - Ênfase3 3" xfId="65"/>
    <cellStyle name="60% - Ênfase3 4" xfId="107"/>
    <cellStyle name="60% - Ênfase3 5" xfId="149"/>
    <cellStyle name="60% - Ênfase3 6" xfId="194"/>
    <cellStyle name="60% - Ênfase3 7" xfId="237"/>
    <cellStyle name="60% - Ênfase3 8" xfId="277"/>
    <cellStyle name="60% - Ênfase3 9" xfId="319"/>
    <cellStyle name="60% - Ênfase4 10" xfId="362"/>
    <cellStyle name="60% - Ênfase4 11" xfId="404"/>
    <cellStyle name="60% - Ênfase4 12" xfId="445"/>
    <cellStyle name="60% - Ênfase4 13" xfId="486"/>
    <cellStyle name="60% - Ênfase4 14" xfId="527"/>
    <cellStyle name="60% - Ênfase4 15" xfId="569"/>
    <cellStyle name="60% - Ênfase4 16" xfId="611"/>
    <cellStyle name="60% - Ênfase4 17" xfId="652"/>
    <cellStyle name="60% - Ênfase4 18" xfId="696"/>
    <cellStyle name="60% - Ênfase4 19" xfId="738"/>
    <cellStyle name="60% - Ênfase4 2" xfId="19"/>
    <cellStyle name="60% - Ênfase4 20" xfId="780"/>
    <cellStyle name="60% - Ênfase4 21" xfId="822"/>
    <cellStyle name="60% - Ênfase4 3" xfId="66"/>
    <cellStyle name="60% - Ênfase4 4" xfId="108"/>
    <cellStyle name="60% - Ênfase4 5" xfId="150"/>
    <cellStyle name="60% - Ênfase4 6" xfId="195"/>
    <cellStyle name="60% - Ênfase4 7" xfId="227"/>
    <cellStyle name="60% - Ênfase4 8" xfId="278"/>
    <cellStyle name="60% - Ênfase4 9" xfId="320"/>
    <cellStyle name="60% - Ênfase5 10" xfId="363"/>
    <cellStyle name="60% - Ênfase5 11" xfId="405"/>
    <cellStyle name="60% - Ênfase5 12" xfId="446"/>
    <cellStyle name="60% - Ênfase5 13" xfId="487"/>
    <cellStyle name="60% - Ênfase5 14" xfId="528"/>
    <cellStyle name="60% - Ênfase5 15" xfId="570"/>
    <cellStyle name="60% - Ênfase5 16" xfId="612"/>
    <cellStyle name="60% - Ênfase5 17" xfId="653"/>
    <cellStyle name="60% - Ênfase5 18" xfId="697"/>
    <cellStyle name="60% - Ênfase5 19" xfId="739"/>
    <cellStyle name="60% - Ênfase5 2" xfId="20"/>
    <cellStyle name="60% - Ênfase5 20" xfId="781"/>
    <cellStyle name="60% - Ênfase5 21" xfId="823"/>
    <cellStyle name="60% - Ênfase5 3" xfId="67"/>
    <cellStyle name="60% - Ênfase5 4" xfId="109"/>
    <cellStyle name="60% - Ênfase5 5" xfId="151"/>
    <cellStyle name="60% - Ênfase5 6" xfId="196"/>
    <cellStyle name="60% - Ênfase5 7" xfId="264"/>
    <cellStyle name="60% - Ênfase5 8" xfId="279"/>
    <cellStyle name="60% - Ênfase5 9" xfId="321"/>
    <cellStyle name="60% - Ênfase6 10" xfId="364"/>
    <cellStyle name="60% - Ênfase6 11" xfId="406"/>
    <cellStyle name="60% - Ênfase6 12" xfId="447"/>
    <cellStyle name="60% - Ênfase6 13" xfId="488"/>
    <cellStyle name="60% - Ênfase6 14" xfId="529"/>
    <cellStyle name="60% - Ênfase6 15" xfId="571"/>
    <cellStyle name="60% - Ênfase6 16" xfId="613"/>
    <cellStyle name="60% - Ênfase6 17" xfId="654"/>
    <cellStyle name="60% - Ênfase6 18" xfId="698"/>
    <cellStyle name="60% - Ênfase6 19" xfId="740"/>
    <cellStyle name="60% - Ênfase6 2" xfId="21"/>
    <cellStyle name="60% - Ênfase6 20" xfId="782"/>
    <cellStyle name="60% - Ênfase6 21" xfId="824"/>
    <cellStyle name="60% - Ênfase6 3" xfId="68"/>
    <cellStyle name="60% - Ênfase6 4" xfId="110"/>
    <cellStyle name="60% - Ênfase6 5" xfId="152"/>
    <cellStyle name="60% - Ênfase6 6" xfId="197"/>
    <cellStyle name="60% - Ênfase6 7" xfId="253"/>
    <cellStyle name="60% - Ênfase6 8" xfId="280"/>
    <cellStyle name="60% - Ênfase6 9" xfId="322"/>
    <cellStyle name="Bom 10" xfId="365"/>
    <cellStyle name="Bom 11" xfId="407"/>
    <cellStyle name="Bom 12" xfId="448"/>
    <cellStyle name="Bom 13" xfId="489"/>
    <cellStyle name="Bom 14" xfId="530"/>
    <cellStyle name="Bom 15" xfId="572"/>
    <cellStyle name="Bom 16" xfId="614"/>
    <cellStyle name="Bom 17" xfId="655"/>
    <cellStyle name="Bom 18" xfId="699"/>
    <cellStyle name="Bom 19" xfId="741"/>
    <cellStyle name="Bom 2" xfId="22"/>
    <cellStyle name="Bom 20" xfId="783"/>
    <cellStyle name="Bom 21" xfId="825"/>
    <cellStyle name="Bom 3" xfId="69"/>
    <cellStyle name="Bom 4" xfId="111"/>
    <cellStyle name="Bom 5" xfId="153"/>
    <cellStyle name="Bom 6" xfId="198"/>
    <cellStyle name="Bom 7" xfId="245"/>
    <cellStyle name="Bom 8" xfId="281"/>
    <cellStyle name="Bom 9" xfId="323"/>
    <cellStyle name="Cálculo 10" xfId="366"/>
    <cellStyle name="Cálculo 11" xfId="408"/>
    <cellStyle name="Cálculo 12" xfId="449"/>
    <cellStyle name="Cálculo 13" xfId="490"/>
    <cellStyle name="Cálculo 14" xfId="531"/>
    <cellStyle name="Cálculo 15" xfId="573"/>
    <cellStyle name="Cálculo 16" xfId="615"/>
    <cellStyle name="Cálculo 17" xfId="656"/>
    <cellStyle name="Cálculo 18" xfId="700"/>
    <cellStyle name="Cálculo 19" xfId="742"/>
    <cellStyle name="Cálculo 2" xfId="23"/>
    <cellStyle name="Cálculo 20" xfId="784"/>
    <cellStyle name="Cálculo 21" xfId="826"/>
    <cellStyle name="Cálculo 3" xfId="70"/>
    <cellStyle name="Cálculo 4" xfId="112"/>
    <cellStyle name="Cálculo 5" xfId="154"/>
    <cellStyle name="Cálculo 6" xfId="199"/>
    <cellStyle name="Cálculo 7" xfId="236"/>
    <cellStyle name="Cálculo 8" xfId="282"/>
    <cellStyle name="Cálculo 9" xfId="324"/>
    <cellStyle name="Célula de Verificação 10" xfId="367"/>
    <cellStyle name="Célula de Verificação 11" xfId="409"/>
    <cellStyle name="Célula de Verificação 12" xfId="450"/>
    <cellStyle name="Célula de Verificação 13" xfId="491"/>
    <cellStyle name="Célula de Verificação 14" xfId="532"/>
    <cellStyle name="Célula de Verificação 15" xfId="574"/>
    <cellStyle name="Célula de Verificação 16" xfId="616"/>
    <cellStyle name="Célula de Verificação 17" xfId="657"/>
    <cellStyle name="Célula de Verificação 18" xfId="701"/>
    <cellStyle name="Célula de Verificação 19" xfId="743"/>
    <cellStyle name="Célula de Verificação 2" xfId="24"/>
    <cellStyle name="Célula de Verificação 20" xfId="785"/>
    <cellStyle name="Célula de Verificação 21" xfId="827"/>
    <cellStyle name="Célula de Verificação 3" xfId="71"/>
    <cellStyle name="Célula de Verificação 4" xfId="113"/>
    <cellStyle name="Célula de Verificação 5" xfId="155"/>
    <cellStyle name="Célula de Verificação 6" xfId="200"/>
    <cellStyle name="Célula de Verificação 7" xfId="226"/>
    <cellStyle name="Célula de Verificação 8" xfId="283"/>
    <cellStyle name="Célula de Verificação 9" xfId="325"/>
    <cellStyle name="Célula Vinculada 10" xfId="368"/>
    <cellStyle name="Célula Vinculada 11" xfId="410"/>
    <cellStyle name="Célula Vinculada 12" xfId="451"/>
    <cellStyle name="Célula Vinculada 13" xfId="492"/>
    <cellStyle name="Célula Vinculada 14" xfId="533"/>
    <cellStyle name="Célula Vinculada 15" xfId="575"/>
    <cellStyle name="Célula Vinculada 16" xfId="617"/>
    <cellStyle name="Célula Vinculada 17" xfId="658"/>
    <cellStyle name="Célula Vinculada 18" xfId="702"/>
    <cellStyle name="Célula Vinculada 19" xfId="744"/>
    <cellStyle name="Célula Vinculada 2" xfId="25"/>
    <cellStyle name="Célula Vinculada 20" xfId="786"/>
    <cellStyle name="Célula Vinculada 21" xfId="828"/>
    <cellStyle name="Célula Vinculada 3" xfId="72"/>
    <cellStyle name="Célula Vinculada 4" xfId="114"/>
    <cellStyle name="Célula Vinculada 5" xfId="156"/>
    <cellStyle name="Célula Vinculada 6" xfId="201"/>
    <cellStyle name="Célula Vinculada 7" xfId="263"/>
    <cellStyle name="Célula Vinculada 8" xfId="284"/>
    <cellStyle name="Célula Vinculada 9" xfId="326"/>
    <cellStyle name="Ênfase1 10" xfId="369"/>
    <cellStyle name="Ênfase1 11" xfId="411"/>
    <cellStyle name="Ênfase1 12" xfId="452"/>
    <cellStyle name="Ênfase1 13" xfId="493"/>
    <cellStyle name="Ênfase1 14" xfId="534"/>
    <cellStyle name="Ênfase1 15" xfId="576"/>
    <cellStyle name="Ênfase1 16" xfId="618"/>
    <cellStyle name="Ênfase1 17" xfId="659"/>
    <cellStyle name="Ênfase1 18" xfId="703"/>
    <cellStyle name="Ênfase1 19" xfId="745"/>
    <cellStyle name="Ênfase1 2" xfId="26"/>
    <cellStyle name="Ênfase1 20" xfId="787"/>
    <cellStyle name="Ênfase1 21" xfId="829"/>
    <cellStyle name="Ênfase1 3" xfId="73"/>
    <cellStyle name="Ênfase1 4" xfId="115"/>
    <cellStyle name="Ênfase1 5" xfId="157"/>
    <cellStyle name="Ênfase1 6" xfId="202"/>
    <cellStyle name="Ênfase1 7" xfId="252"/>
    <cellStyle name="Ênfase1 8" xfId="285"/>
    <cellStyle name="Ênfase1 9" xfId="327"/>
    <cellStyle name="Ênfase2 10" xfId="370"/>
    <cellStyle name="Ênfase2 11" xfId="412"/>
    <cellStyle name="Ênfase2 12" xfId="453"/>
    <cellStyle name="Ênfase2 13" xfId="494"/>
    <cellStyle name="Ênfase2 14" xfId="535"/>
    <cellStyle name="Ênfase2 15" xfId="577"/>
    <cellStyle name="Ênfase2 16" xfId="619"/>
    <cellStyle name="Ênfase2 17" xfId="660"/>
    <cellStyle name="Ênfase2 18" xfId="704"/>
    <cellStyle name="Ênfase2 19" xfId="746"/>
    <cellStyle name="Ênfase2 2" xfId="27"/>
    <cellStyle name="Ênfase2 20" xfId="788"/>
    <cellStyle name="Ênfase2 21" xfId="830"/>
    <cellStyle name="Ênfase2 3" xfId="74"/>
    <cellStyle name="Ênfase2 4" xfId="116"/>
    <cellStyle name="Ênfase2 5" xfId="158"/>
    <cellStyle name="Ênfase2 6" xfId="203"/>
    <cellStyle name="Ênfase2 7" xfId="244"/>
    <cellStyle name="Ênfase2 8" xfId="286"/>
    <cellStyle name="Ênfase2 9" xfId="328"/>
    <cellStyle name="Ênfase3 10" xfId="371"/>
    <cellStyle name="Ênfase3 11" xfId="413"/>
    <cellStyle name="Ênfase3 12" xfId="454"/>
    <cellStyle name="Ênfase3 13" xfId="495"/>
    <cellStyle name="Ênfase3 14" xfId="536"/>
    <cellStyle name="Ênfase3 15" xfId="578"/>
    <cellStyle name="Ênfase3 16" xfId="620"/>
    <cellStyle name="Ênfase3 17" xfId="661"/>
    <cellStyle name="Ênfase3 18" xfId="705"/>
    <cellStyle name="Ênfase3 19" xfId="747"/>
    <cellStyle name="Ênfase3 2" xfId="28"/>
    <cellStyle name="Ênfase3 20" xfId="789"/>
    <cellStyle name="Ênfase3 21" xfId="831"/>
    <cellStyle name="Ênfase3 3" xfId="75"/>
    <cellStyle name="Ênfase3 4" xfId="117"/>
    <cellStyle name="Ênfase3 5" xfId="159"/>
    <cellStyle name="Ênfase3 6" xfId="204"/>
    <cellStyle name="Ênfase3 7" xfId="235"/>
    <cellStyle name="Ênfase3 8" xfId="287"/>
    <cellStyle name="Ênfase3 9" xfId="329"/>
    <cellStyle name="Ênfase4 10" xfId="372"/>
    <cellStyle name="Ênfase4 11" xfId="414"/>
    <cellStyle name="Ênfase4 12" xfId="455"/>
    <cellStyle name="Ênfase4 13" xfId="496"/>
    <cellStyle name="Ênfase4 14" xfId="537"/>
    <cellStyle name="Ênfase4 15" xfId="579"/>
    <cellStyle name="Ênfase4 16" xfId="621"/>
    <cellStyle name="Ênfase4 17" xfId="662"/>
    <cellStyle name="Ênfase4 18" xfId="706"/>
    <cellStyle name="Ênfase4 19" xfId="748"/>
    <cellStyle name="Ênfase4 2" xfId="29"/>
    <cellStyle name="Ênfase4 20" xfId="790"/>
    <cellStyle name="Ênfase4 21" xfId="832"/>
    <cellStyle name="Ênfase4 3" xfId="76"/>
    <cellStyle name="Ênfase4 4" xfId="118"/>
    <cellStyle name="Ênfase4 5" xfId="160"/>
    <cellStyle name="Ênfase4 6" xfId="205"/>
    <cellStyle name="Ênfase4 7" xfId="225"/>
    <cellStyle name="Ênfase4 8" xfId="288"/>
    <cellStyle name="Ênfase4 9" xfId="330"/>
    <cellStyle name="Ênfase5 10" xfId="373"/>
    <cellStyle name="Ênfase5 11" xfId="415"/>
    <cellStyle name="Ênfase5 12" xfId="456"/>
    <cellStyle name="Ênfase5 13" xfId="497"/>
    <cellStyle name="Ênfase5 14" xfId="538"/>
    <cellStyle name="Ênfase5 15" xfId="580"/>
    <cellStyle name="Ênfase5 16" xfId="622"/>
    <cellStyle name="Ênfase5 17" xfId="663"/>
    <cellStyle name="Ênfase5 18" xfId="707"/>
    <cellStyle name="Ênfase5 19" xfId="749"/>
    <cellStyle name="Ênfase5 2" xfId="30"/>
    <cellStyle name="Ênfase5 20" xfId="791"/>
    <cellStyle name="Ênfase5 21" xfId="833"/>
    <cellStyle name="Ênfase5 3" xfId="77"/>
    <cellStyle name="Ênfase5 4" xfId="119"/>
    <cellStyle name="Ênfase5 5" xfId="161"/>
    <cellStyle name="Ênfase5 6" xfId="206"/>
    <cellStyle name="Ênfase5 7" xfId="262"/>
    <cellStyle name="Ênfase5 8" xfId="289"/>
    <cellStyle name="Ênfase5 9" xfId="331"/>
    <cellStyle name="Ênfase6 10" xfId="374"/>
    <cellStyle name="Ênfase6 11" xfId="416"/>
    <cellStyle name="Ênfase6 12" xfId="457"/>
    <cellStyle name="Ênfase6 13" xfId="498"/>
    <cellStyle name="Ênfase6 14" xfId="539"/>
    <cellStyle name="Ênfase6 15" xfId="581"/>
    <cellStyle name="Ênfase6 16" xfId="623"/>
    <cellStyle name="Ênfase6 17" xfId="664"/>
    <cellStyle name="Ênfase6 18" xfId="708"/>
    <cellStyle name="Ênfase6 19" xfId="750"/>
    <cellStyle name="Ênfase6 2" xfId="31"/>
    <cellStyle name="Ênfase6 20" xfId="792"/>
    <cellStyle name="Ênfase6 21" xfId="834"/>
    <cellStyle name="Ênfase6 3" xfId="78"/>
    <cellStyle name="Ênfase6 4" xfId="120"/>
    <cellStyle name="Ênfase6 5" xfId="162"/>
    <cellStyle name="Ênfase6 6" xfId="207"/>
    <cellStyle name="Ênfase6 7" xfId="251"/>
    <cellStyle name="Ênfase6 8" xfId="290"/>
    <cellStyle name="Ênfase6 9" xfId="332"/>
    <cellStyle name="Entrada 10" xfId="375"/>
    <cellStyle name="Entrada 11" xfId="417"/>
    <cellStyle name="Entrada 12" xfId="458"/>
    <cellStyle name="Entrada 13" xfId="499"/>
    <cellStyle name="Entrada 14" xfId="540"/>
    <cellStyle name="Entrada 15" xfId="582"/>
    <cellStyle name="Entrada 16" xfId="624"/>
    <cellStyle name="Entrada 17" xfId="665"/>
    <cellStyle name="Entrada 18" xfId="709"/>
    <cellStyle name="Entrada 19" xfId="751"/>
    <cellStyle name="Entrada 2" xfId="32"/>
    <cellStyle name="Entrada 20" xfId="793"/>
    <cellStyle name="Entrada 21" xfId="835"/>
    <cellStyle name="Entrada 3" xfId="79"/>
    <cellStyle name="Entrada 4" xfId="121"/>
    <cellStyle name="Entrada 5" xfId="163"/>
    <cellStyle name="Entrada 6" xfId="208"/>
    <cellStyle name="Entrada 7" xfId="243"/>
    <cellStyle name="Entrada 8" xfId="291"/>
    <cellStyle name="Entrada 9" xfId="333"/>
    <cellStyle name="Incorreto 10" xfId="376"/>
    <cellStyle name="Incorreto 11" xfId="418"/>
    <cellStyle name="Incorreto 12" xfId="459"/>
    <cellStyle name="Incorreto 13" xfId="500"/>
    <cellStyle name="Incorreto 14" xfId="542"/>
    <cellStyle name="Incorreto 15" xfId="584"/>
    <cellStyle name="Incorreto 16" xfId="626"/>
    <cellStyle name="Incorreto 17" xfId="666"/>
    <cellStyle name="Incorreto 18" xfId="710"/>
    <cellStyle name="Incorreto 19" xfId="753"/>
    <cellStyle name="Incorreto 2" xfId="33"/>
    <cellStyle name="Incorreto 20" xfId="795"/>
    <cellStyle name="Incorreto 21" xfId="836"/>
    <cellStyle name="Incorreto 3" xfId="81"/>
    <cellStyle name="Incorreto 4" xfId="123"/>
    <cellStyle name="Incorreto 5" xfId="164"/>
    <cellStyle name="Incorreto 6" xfId="209"/>
    <cellStyle name="Incorreto 7" xfId="224"/>
    <cellStyle name="Incorreto 8" xfId="293"/>
    <cellStyle name="Incorreto 9" xfId="335"/>
    <cellStyle name="Moeda" xfId="1" builtinId="4"/>
    <cellStyle name="Neutra 10" xfId="377"/>
    <cellStyle name="Neutra 11" xfId="419"/>
    <cellStyle name="Neutra 12" xfId="460"/>
    <cellStyle name="Neutra 13" xfId="501"/>
    <cellStyle name="Neutra 14" xfId="544"/>
    <cellStyle name="Neutra 15" xfId="586"/>
    <cellStyle name="Neutra 16" xfId="628"/>
    <cellStyle name="Neutra 17" xfId="667"/>
    <cellStyle name="Neutra 18" xfId="711"/>
    <cellStyle name="Neutra 19" xfId="755"/>
    <cellStyle name="Neutra 2" xfId="34"/>
    <cellStyle name="Neutra 20" xfId="797"/>
    <cellStyle name="Neutra 21" xfId="837"/>
    <cellStyle name="Neutra 3" xfId="83"/>
    <cellStyle name="Neutra 4" xfId="125"/>
    <cellStyle name="Neutra 5" xfId="165"/>
    <cellStyle name="Neutra 6" xfId="210"/>
    <cellStyle name="Neutra 7" xfId="242"/>
    <cellStyle name="Neutra 8" xfId="295"/>
    <cellStyle name="Neutra 9" xfId="337"/>
    <cellStyle name="Normal" xfId="0" builtinId="0"/>
    <cellStyle name="Normal 10" xfId="725"/>
    <cellStyle name="Normal 11" xfId="561"/>
    <cellStyle name="Normal 12" xfId="603"/>
    <cellStyle name="Normal 13" xfId="770"/>
    <cellStyle name="Normal 14" xfId="812"/>
    <cellStyle name="Normal 2" xfId="3"/>
    <cellStyle name="Normal 2 2" xfId="35"/>
    <cellStyle name="Normal 2 3" xfId="84"/>
    <cellStyle name="Normal 2 4" xfId="126"/>
    <cellStyle name="Normal 2 5" xfId="166"/>
    <cellStyle name="Normal 2 6" xfId="851"/>
    <cellStyle name="Normal 3" xfId="36"/>
    <cellStyle name="Normal 4" xfId="178"/>
    <cellStyle name="Normal 5" xfId="231"/>
    <cellStyle name="Normal 6" xfId="249"/>
    <cellStyle name="Normal 7" xfId="312"/>
    <cellStyle name="Normal 8" xfId="354"/>
    <cellStyle name="Normal 9" xfId="680"/>
    <cellStyle name="Nota 10" xfId="378"/>
    <cellStyle name="Nota 11" xfId="422"/>
    <cellStyle name="Nota 12" xfId="461"/>
    <cellStyle name="Nota 13" xfId="504"/>
    <cellStyle name="Nota 14" xfId="548"/>
    <cellStyle name="Nota 15" xfId="590"/>
    <cellStyle name="Nota 16" xfId="630"/>
    <cellStyle name="Nota 17" xfId="668"/>
    <cellStyle name="Nota 18" xfId="714"/>
    <cellStyle name="Nota 19" xfId="759"/>
    <cellStyle name="Nota 2" xfId="37"/>
    <cellStyle name="Nota 20" xfId="801"/>
    <cellStyle name="Nota 21" xfId="838"/>
    <cellStyle name="Nota 3" xfId="87"/>
    <cellStyle name="Nota 4" xfId="129"/>
    <cellStyle name="Nota 5" xfId="167"/>
    <cellStyle name="Nota 6" xfId="211"/>
    <cellStyle name="Nota 7" xfId="258"/>
    <cellStyle name="Nota 8" xfId="299"/>
    <cellStyle name="Nota 9" xfId="341"/>
    <cellStyle name="Porcentagem" xfId="2" builtinId="5"/>
    <cellStyle name="Porcentagem 2 10" xfId="379"/>
    <cellStyle name="Porcentagem 2 11" xfId="423"/>
    <cellStyle name="Porcentagem 2 12" xfId="462"/>
    <cellStyle name="Porcentagem 2 13" xfId="505"/>
    <cellStyle name="Porcentagem 2 14" xfId="549"/>
    <cellStyle name="Porcentagem 2 15" xfId="591"/>
    <cellStyle name="Porcentagem 2 16" xfId="631"/>
    <cellStyle name="Porcentagem 2 17" xfId="669"/>
    <cellStyle name="Porcentagem 2 18" xfId="715"/>
    <cellStyle name="Porcentagem 2 19" xfId="760"/>
    <cellStyle name="Porcentagem 2 2" xfId="38"/>
    <cellStyle name="Porcentagem 2 20" xfId="802"/>
    <cellStyle name="Porcentagem 2 21" xfId="839"/>
    <cellStyle name="Porcentagem 2 3" xfId="88"/>
    <cellStyle name="Porcentagem 2 4" xfId="130"/>
    <cellStyle name="Porcentagem 2 5" xfId="168"/>
    <cellStyle name="Porcentagem 2 6" xfId="212"/>
    <cellStyle name="Porcentagem 2 7" xfId="177"/>
    <cellStyle name="Porcentagem 2 8" xfId="300"/>
    <cellStyle name="Porcentagem 2 9" xfId="342"/>
    <cellStyle name="Saída 10" xfId="380"/>
    <cellStyle name="Saída 11" xfId="424"/>
    <cellStyle name="Saída 12" xfId="463"/>
    <cellStyle name="Saída 13" xfId="506"/>
    <cellStyle name="Saída 14" xfId="550"/>
    <cellStyle name="Saída 15" xfId="592"/>
    <cellStyle name="Saída 16" xfId="632"/>
    <cellStyle name="Saída 17" xfId="670"/>
    <cellStyle name="Saída 18" xfId="716"/>
    <cellStyle name="Saída 19" xfId="761"/>
    <cellStyle name="Saída 2" xfId="39"/>
    <cellStyle name="Saída 20" xfId="803"/>
    <cellStyle name="Saída 21" xfId="840"/>
    <cellStyle name="Saída 3" xfId="89"/>
    <cellStyle name="Saída 4" xfId="131"/>
    <cellStyle name="Saída 5" xfId="169"/>
    <cellStyle name="Saída 6" xfId="213"/>
    <cellStyle name="Saída 7" xfId="261"/>
    <cellStyle name="Saída 8" xfId="301"/>
    <cellStyle name="Saída 9" xfId="343"/>
    <cellStyle name="Separador de milhares" xfId="679" builtinId="3"/>
    <cellStyle name="Separador de milhares 11" xfId="40"/>
    <cellStyle name="Separador de milhares 2" xfId="179"/>
    <cellStyle name="Separador de milhares 2 14" xfId="41"/>
    <cellStyle name="Separador de milhares 2 2" xfId="849"/>
    <cellStyle name="Separador de milhares 2 3" xfId="850"/>
    <cellStyle name="Separador de milhares 2 4" xfId="852"/>
    <cellStyle name="Separador de milhares 6" xfId="381"/>
    <cellStyle name="Separador de milhares 7" xfId="841"/>
    <cellStyle name="Separador de milhares 8" xfId="671"/>
    <cellStyle name="Texto de Aviso 10" xfId="382"/>
    <cellStyle name="Texto de Aviso 11" xfId="427"/>
    <cellStyle name="Texto de Aviso 12" xfId="464"/>
    <cellStyle name="Texto de Aviso 13" xfId="509"/>
    <cellStyle name="Texto de Aviso 14" xfId="553"/>
    <cellStyle name="Texto de Aviso 15" xfId="595"/>
    <cellStyle name="Texto de Aviso 16" xfId="633"/>
    <cellStyle name="Texto de Aviso 17" xfId="672"/>
    <cellStyle name="Texto de Aviso 18" xfId="717"/>
    <cellStyle name="Texto de Aviso 19" xfId="762"/>
    <cellStyle name="Texto de Aviso 2" xfId="42"/>
    <cellStyle name="Texto de Aviso 20" xfId="804"/>
    <cellStyle name="Texto de Aviso 21" xfId="842"/>
    <cellStyle name="Texto de Aviso 3" xfId="92"/>
    <cellStyle name="Texto de Aviso 4" xfId="134"/>
    <cellStyle name="Texto de Aviso 5" xfId="170"/>
    <cellStyle name="Texto de Aviso 6" xfId="214"/>
    <cellStyle name="Texto de Aviso 7" xfId="222"/>
    <cellStyle name="Texto de Aviso 8" xfId="304"/>
    <cellStyle name="Texto de Aviso 9" xfId="346"/>
    <cellStyle name="Texto Explicativo 10" xfId="383"/>
    <cellStyle name="Texto Explicativo 11" xfId="428"/>
    <cellStyle name="Texto Explicativo 12" xfId="465"/>
    <cellStyle name="Texto Explicativo 13" xfId="510"/>
    <cellStyle name="Texto Explicativo 14" xfId="554"/>
    <cellStyle name="Texto Explicativo 15" xfId="596"/>
    <cellStyle name="Texto Explicativo 16" xfId="634"/>
    <cellStyle name="Texto Explicativo 17" xfId="673"/>
    <cellStyle name="Texto Explicativo 18" xfId="718"/>
    <cellStyle name="Texto Explicativo 19" xfId="763"/>
    <cellStyle name="Texto Explicativo 2" xfId="43"/>
    <cellStyle name="Texto Explicativo 20" xfId="805"/>
    <cellStyle name="Texto Explicativo 21" xfId="843"/>
    <cellStyle name="Texto Explicativo 3" xfId="93"/>
    <cellStyle name="Texto Explicativo 4" xfId="135"/>
    <cellStyle name="Texto Explicativo 5" xfId="171"/>
    <cellStyle name="Texto Explicativo 6" xfId="215"/>
    <cellStyle name="Texto Explicativo 7" xfId="260"/>
    <cellStyle name="Texto Explicativo 8" xfId="305"/>
    <cellStyle name="Texto Explicativo 9" xfId="347"/>
    <cellStyle name="Título 1 10" xfId="384"/>
    <cellStyle name="Título 1 11" xfId="429"/>
    <cellStyle name="Título 1 12" xfId="466"/>
    <cellStyle name="Título 1 13" xfId="511"/>
    <cellStyle name="Título 1 14" xfId="555"/>
    <cellStyle name="Título 1 15" xfId="597"/>
    <cellStyle name="Título 1 16" xfId="635"/>
    <cellStyle name="Título 1 17" xfId="674"/>
    <cellStyle name="Título 1 18" xfId="719"/>
    <cellStyle name="Título 1 19" xfId="764"/>
    <cellStyle name="Título 1 2" xfId="44"/>
    <cellStyle name="Título 1 20" xfId="806"/>
    <cellStyle name="Título 1 21" xfId="844"/>
    <cellStyle name="Título 1 3" xfId="94"/>
    <cellStyle name="Título 1 4" xfId="136"/>
    <cellStyle name="Título 1 5" xfId="172"/>
    <cellStyle name="Título 1 6" xfId="216"/>
    <cellStyle name="Título 1 7" xfId="250"/>
    <cellStyle name="Título 1 8" xfId="306"/>
    <cellStyle name="Título 1 9" xfId="348"/>
    <cellStyle name="Título 2 10" xfId="385"/>
    <cellStyle name="Título 2 11" xfId="430"/>
    <cellStyle name="Título 2 12" xfId="467"/>
    <cellStyle name="Título 2 13" xfId="512"/>
    <cellStyle name="Título 2 14" xfId="556"/>
    <cellStyle name="Título 2 15" xfId="598"/>
    <cellStyle name="Título 2 16" xfId="636"/>
    <cellStyle name="Título 2 17" xfId="675"/>
    <cellStyle name="Título 2 18" xfId="720"/>
    <cellStyle name="Título 2 19" xfId="765"/>
    <cellStyle name="Título 2 2" xfId="45"/>
    <cellStyle name="Título 2 20" xfId="807"/>
    <cellStyle name="Título 2 21" xfId="845"/>
    <cellStyle name="Título 2 3" xfId="95"/>
    <cellStyle name="Título 2 4" xfId="137"/>
    <cellStyle name="Título 2 5" xfId="173"/>
    <cellStyle name="Título 2 6" xfId="217"/>
    <cellStyle name="Título 2 7" xfId="240"/>
    <cellStyle name="Título 2 8" xfId="307"/>
    <cellStyle name="Título 2 9" xfId="349"/>
    <cellStyle name="Título 3 10" xfId="386"/>
    <cellStyle name="Título 3 11" xfId="431"/>
    <cellStyle name="Título 3 12" xfId="468"/>
    <cellStyle name="Título 3 13" xfId="513"/>
    <cellStyle name="Título 3 14" xfId="557"/>
    <cellStyle name="Título 3 15" xfId="599"/>
    <cellStyle name="Título 3 16" xfId="637"/>
    <cellStyle name="Título 3 17" xfId="676"/>
    <cellStyle name="Título 3 18" xfId="721"/>
    <cellStyle name="Título 3 19" xfId="766"/>
    <cellStyle name="Título 3 2" xfId="46"/>
    <cellStyle name="Título 3 20" xfId="808"/>
    <cellStyle name="Título 3 21" xfId="846"/>
    <cellStyle name="Título 3 3" xfId="96"/>
    <cellStyle name="Título 3 4" xfId="138"/>
    <cellStyle name="Título 3 5" xfId="174"/>
    <cellStyle name="Título 3 6" xfId="218"/>
    <cellStyle name="Título 3 7" xfId="232"/>
    <cellStyle name="Título 3 8" xfId="308"/>
    <cellStyle name="Título 3 9" xfId="350"/>
    <cellStyle name="Título 4 10" xfId="387"/>
    <cellStyle name="Título 4 11" xfId="432"/>
    <cellStyle name="Título 4 12" xfId="469"/>
    <cellStyle name="Título 4 13" xfId="514"/>
    <cellStyle name="Título 4 14" xfId="558"/>
    <cellStyle name="Título 4 15" xfId="600"/>
    <cellStyle name="Título 4 16" xfId="638"/>
    <cellStyle name="Título 4 17" xfId="677"/>
    <cellStyle name="Título 4 18" xfId="722"/>
    <cellStyle name="Título 4 19" xfId="767"/>
    <cellStyle name="Título 4 2" xfId="47"/>
    <cellStyle name="Título 4 20" xfId="809"/>
    <cellStyle name="Título 4 21" xfId="847"/>
    <cellStyle name="Título 4 3" xfId="97"/>
    <cellStyle name="Título 4 4" xfId="139"/>
    <cellStyle name="Título 4 5" xfId="175"/>
    <cellStyle name="Título 4 6" xfId="219"/>
    <cellStyle name="Título 4 7" xfId="221"/>
    <cellStyle name="Título 4 8" xfId="309"/>
    <cellStyle name="Título 4 9" xfId="351"/>
    <cellStyle name="Título 5" xfId="48"/>
    <cellStyle name="Total 10" xfId="388"/>
    <cellStyle name="Total 11" xfId="434"/>
    <cellStyle name="Total 12" xfId="470"/>
    <cellStyle name="Total 13" xfId="516"/>
    <cellStyle name="Total 14" xfId="560"/>
    <cellStyle name="Total 15" xfId="602"/>
    <cellStyle name="Total 16" xfId="639"/>
    <cellStyle name="Total 17" xfId="678"/>
    <cellStyle name="Total 18" xfId="724"/>
    <cellStyle name="Total 19" xfId="769"/>
    <cellStyle name="Total 2" xfId="49"/>
    <cellStyle name="Total 20" xfId="811"/>
    <cellStyle name="Total 21" xfId="848"/>
    <cellStyle name="Total 3" xfId="99"/>
    <cellStyle name="Total 4" xfId="141"/>
    <cellStyle name="Total 5" xfId="176"/>
    <cellStyle name="Total 6" xfId="220"/>
    <cellStyle name="Total 7" xfId="259"/>
    <cellStyle name="Total 8" xfId="311"/>
    <cellStyle name="Total 9" xfId="353"/>
    <cellStyle name="Vírgula 2" xfId="5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ltipla%20-%20Paz%20-%20Hugo%20Scachet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view="pageBreakPreview" topLeftCell="A61" zoomScale="85" zoomScaleSheetLayoutView="85" workbookViewId="0">
      <selection activeCell="D79" sqref="D79"/>
    </sheetView>
  </sheetViews>
  <sheetFormatPr defaultRowHeight="15"/>
  <cols>
    <col min="1" max="1" width="8.140625" style="1" customWidth="1"/>
    <col min="2" max="2" width="8" style="1" bestFit="1" customWidth="1"/>
    <col min="3" max="3" width="9.28515625" style="1" bestFit="1" customWidth="1"/>
    <col min="4" max="4" width="55" style="1" bestFit="1" customWidth="1"/>
    <col min="5" max="5" width="8.5703125" style="1" bestFit="1" customWidth="1"/>
    <col min="6" max="6" width="15.140625" style="127" bestFit="1" customWidth="1"/>
    <col min="7" max="7" width="14.28515625" style="4" customWidth="1"/>
    <col min="8" max="8" width="13.7109375" style="4" bestFit="1" customWidth="1"/>
    <col min="9" max="9" width="15.140625" style="1" bestFit="1" customWidth="1"/>
    <col min="10" max="16384" width="9.140625" style="1"/>
  </cols>
  <sheetData>
    <row r="1" spans="1:9" ht="18.75">
      <c r="A1" s="135" t="s">
        <v>9</v>
      </c>
      <c r="B1" s="136"/>
      <c r="C1" s="136"/>
      <c r="D1" s="136"/>
      <c r="E1" s="136"/>
      <c r="F1" s="136"/>
      <c r="G1" s="136"/>
      <c r="H1" s="136"/>
      <c r="I1" s="136"/>
    </row>
    <row r="2" spans="1:9" ht="5.25" customHeight="1">
      <c r="A2" s="66"/>
      <c r="B2" s="67"/>
      <c r="C2" s="67"/>
      <c r="D2" s="67"/>
      <c r="E2" s="67"/>
      <c r="F2" s="119"/>
      <c r="G2" s="67"/>
      <c r="H2" s="67"/>
      <c r="I2" s="67"/>
    </row>
    <row r="3" spans="1:9" ht="18.75" customHeight="1">
      <c r="A3" s="137" t="s">
        <v>31</v>
      </c>
      <c r="B3" s="138"/>
      <c r="C3" s="138"/>
      <c r="D3" s="138"/>
      <c r="E3" s="138"/>
      <c r="F3" s="138"/>
      <c r="G3" s="138"/>
      <c r="H3" s="138"/>
      <c r="I3" s="138"/>
    </row>
    <row r="4" spans="1:9" ht="7.5" customHeight="1">
      <c r="A4" s="68"/>
      <c r="B4" s="69"/>
      <c r="C4" s="69"/>
      <c r="D4" s="69"/>
      <c r="E4" s="69"/>
      <c r="F4" s="120"/>
      <c r="G4" s="69"/>
      <c r="H4" s="69"/>
      <c r="I4" s="69"/>
    </row>
    <row r="5" spans="1:9" ht="18.75" customHeight="1">
      <c r="A5" s="137" t="s">
        <v>30</v>
      </c>
      <c r="B5" s="138"/>
      <c r="C5" s="138"/>
      <c r="D5" s="138"/>
      <c r="E5" s="138"/>
      <c r="F5" s="138"/>
      <c r="G5" s="138"/>
      <c r="H5" s="138"/>
      <c r="I5" s="138"/>
    </row>
    <row r="6" spans="1:9" ht="7.5" customHeight="1">
      <c r="A6" s="70"/>
      <c r="B6" s="71"/>
      <c r="C6" s="71"/>
      <c r="D6" s="71"/>
      <c r="E6" s="71"/>
      <c r="F6" s="121"/>
      <c r="G6" s="71"/>
      <c r="H6" s="71"/>
      <c r="I6" s="71"/>
    </row>
    <row r="7" spans="1:9" ht="18.75" customHeight="1">
      <c r="A7" s="139" t="s">
        <v>160</v>
      </c>
      <c r="B7" s="140"/>
      <c r="C7" s="140"/>
      <c r="D7" s="140"/>
      <c r="E7" s="140"/>
      <c r="F7" s="140"/>
      <c r="G7" s="140"/>
      <c r="H7" s="140"/>
      <c r="I7" s="140"/>
    </row>
    <row r="8" spans="1:9">
      <c r="A8" s="141" t="s">
        <v>152</v>
      </c>
      <c r="B8" s="142"/>
      <c r="C8" s="142"/>
      <c r="D8" s="142"/>
      <c r="E8" s="142"/>
      <c r="F8" s="143"/>
      <c r="G8" s="72" t="s">
        <v>33</v>
      </c>
      <c r="H8" s="73">
        <v>0.26850000000000002</v>
      </c>
      <c r="I8" s="74" t="s">
        <v>34</v>
      </c>
    </row>
    <row r="9" spans="1:9" ht="15" customHeight="1">
      <c r="A9" s="79" t="s">
        <v>0</v>
      </c>
      <c r="B9" s="79" t="s">
        <v>1</v>
      </c>
      <c r="C9" s="79" t="s">
        <v>2</v>
      </c>
      <c r="D9" s="80" t="s">
        <v>3</v>
      </c>
      <c r="E9" s="79" t="s">
        <v>5</v>
      </c>
      <c r="F9" s="122" t="s">
        <v>4</v>
      </c>
      <c r="G9" s="79" t="s">
        <v>6</v>
      </c>
      <c r="H9" s="79" t="s">
        <v>7</v>
      </c>
      <c r="I9" s="79" t="s">
        <v>8</v>
      </c>
    </row>
    <row r="10" spans="1:9" ht="15.75">
      <c r="A10" s="81">
        <v>1</v>
      </c>
      <c r="B10" s="82" t="s">
        <v>16</v>
      </c>
      <c r="C10" s="82"/>
      <c r="D10" s="83" t="s">
        <v>161</v>
      </c>
      <c r="E10" s="82"/>
      <c r="F10" s="123"/>
      <c r="G10" s="84"/>
      <c r="H10" s="82"/>
      <c r="I10" s="85">
        <f>SUM(I11,I13,I28,I37,I46)</f>
        <v>219515.13999999998</v>
      </c>
    </row>
    <row r="11" spans="1:9" ht="15.75">
      <c r="A11" s="86" t="s">
        <v>12</v>
      </c>
      <c r="B11" s="82" t="s">
        <v>16</v>
      </c>
      <c r="C11" s="82"/>
      <c r="D11" s="83" t="s">
        <v>20</v>
      </c>
      <c r="E11" s="82"/>
      <c r="F11" s="123"/>
      <c r="G11" s="84"/>
      <c r="H11" s="87"/>
      <c r="I11" s="85">
        <f>SUM(I12)</f>
        <v>2873.46</v>
      </c>
    </row>
    <row r="12" spans="1:9" s="42" customFormat="1">
      <c r="A12" s="77" t="s">
        <v>49</v>
      </c>
      <c r="B12" s="77" t="s">
        <v>16</v>
      </c>
      <c r="C12" s="77" t="s">
        <v>18</v>
      </c>
      <c r="D12" s="78" t="s">
        <v>21</v>
      </c>
      <c r="E12" s="77" t="s">
        <v>22</v>
      </c>
      <c r="F12" s="124">
        <v>6</v>
      </c>
      <c r="G12" s="116">
        <v>377.54</v>
      </c>
      <c r="H12" s="75">
        <v>478.91</v>
      </c>
      <c r="I12" s="75">
        <v>2873.46</v>
      </c>
    </row>
    <row r="13" spans="1:9" s="42" customFormat="1" ht="31.5">
      <c r="A13" s="86" t="s">
        <v>13</v>
      </c>
      <c r="B13" s="88" t="s">
        <v>16</v>
      </c>
      <c r="C13" s="82"/>
      <c r="D13" s="83" t="s">
        <v>67</v>
      </c>
      <c r="E13" s="82"/>
      <c r="F13" s="123"/>
      <c r="G13" s="114"/>
      <c r="H13" s="87"/>
      <c r="I13" s="85">
        <f>SUM(I14:I27)</f>
        <v>44013.239999999991</v>
      </c>
    </row>
    <row r="14" spans="1:9" s="42" customFormat="1" ht="25.5">
      <c r="A14" s="77" t="s">
        <v>50</v>
      </c>
      <c r="B14" s="77" t="s">
        <v>17</v>
      </c>
      <c r="C14" s="77" t="s">
        <v>124</v>
      </c>
      <c r="D14" s="78" t="s">
        <v>69</v>
      </c>
      <c r="E14" s="77" t="s">
        <v>22</v>
      </c>
      <c r="F14" s="124">
        <v>1318.75</v>
      </c>
      <c r="G14" s="116">
        <v>12.51</v>
      </c>
      <c r="H14" s="75">
        <v>15.87</v>
      </c>
      <c r="I14" s="75">
        <v>20928.560000000001</v>
      </c>
    </row>
    <row r="15" spans="1:9" s="42" customFormat="1">
      <c r="A15" s="77" t="s">
        <v>51</v>
      </c>
      <c r="B15" s="77" t="s">
        <v>17</v>
      </c>
      <c r="C15" s="77" t="s">
        <v>162</v>
      </c>
      <c r="D15" s="78" t="s">
        <v>163</v>
      </c>
      <c r="E15" s="77" t="s">
        <v>22</v>
      </c>
      <c r="F15" s="124">
        <v>1318.75</v>
      </c>
      <c r="G15" s="116">
        <v>2.0099999999999998</v>
      </c>
      <c r="H15" s="75">
        <v>2.5499999999999998</v>
      </c>
      <c r="I15" s="75">
        <v>3362.81</v>
      </c>
    </row>
    <row r="16" spans="1:9" s="42" customFormat="1">
      <c r="A16" s="77" t="s">
        <v>52</v>
      </c>
      <c r="B16" s="77" t="s">
        <v>89</v>
      </c>
      <c r="C16" s="77" t="s">
        <v>164</v>
      </c>
      <c r="D16" s="78" t="s">
        <v>165</v>
      </c>
      <c r="E16" s="77" t="s">
        <v>82</v>
      </c>
      <c r="F16" s="124">
        <v>98.69</v>
      </c>
      <c r="G16" s="116">
        <v>6.37</v>
      </c>
      <c r="H16" s="75">
        <v>8.08</v>
      </c>
      <c r="I16" s="75">
        <v>797.42</v>
      </c>
    </row>
    <row r="17" spans="1:9" s="42" customFormat="1" ht="25.5">
      <c r="A17" s="77" t="s">
        <v>53</v>
      </c>
      <c r="B17" s="77" t="s">
        <v>17</v>
      </c>
      <c r="C17" s="77" t="s">
        <v>166</v>
      </c>
      <c r="D17" s="78" t="s">
        <v>167</v>
      </c>
      <c r="E17" s="77" t="s">
        <v>22</v>
      </c>
      <c r="F17" s="124">
        <v>39.75</v>
      </c>
      <c r="G17" s="116">
        <v>16.87</v>
      </c>
      <c r="H17" s="75">
        <v>21.4</v>
      </c>
      <c r="I17" s="75">
        <v>850.65</v>
      </c>
    </row>
    <row r="18" spans="1:9" s="42" customFormat="1">
      <c r="A18" s="77" t="s">
        <v>54</v>
      </c>
      <c r="B18" s="77" t="s">
        <v>17</v>
      </c>
      <c r="C18" s="77" t="s">
        <v>123</v>
      </c>
      <c r="D18" s="78" t="s">
        <v>68</v>
      </c>
      <c r="E18" s="77" t="s">
        <v>24</v>
      </c>
      <c r="F18" s="124">
        <v>16.63</v>
      </c>
      <c r="G18" s="116">
        <v>125.83</v>
      </c>
      <c r="H18" s="75">
        <v>159.62</v>
      </c>
      <c r="I18" s="75">
        <v>2654.48</v>
      </c>
    </row>
    <row r="19" spans="1:9" s="42" customFormat="1" ht="38.25">
      <c r="A19" s="77" t="s">
        <v>55</v>
      </c>
      <c r="B19" s="77" t="s">
        <v>16</v>
      </c>
      <c r="C19" s="77" t="s">
        <v>168</v>
      </c>
      <c r="D19" s="78" t="s">
        <v>169</v>
      </c>
      <c r="E19" s="77" t="s">
        <v>22</v>
      </c>
      <c r="F19" s="124">
        <v>221.5</v>
      </c>
      <c r="G19" s="116">
        <v>0.3</v>
      </c>
      <c r="H19" s="75">
        <v>0.38</v>
      </c>
      <c r="I19" s="75">
        <v>84.17</v>
      </c>
    </row>
    <row r="20" spans="1:9" s="42" customFormat="1" ht="63.75">
      <c r="A20" s="77" t="s">
        <v>56</v>
      </c>
      <c r="B20" s="77" t="s">
        <v>16</v>
      </c>
      <c r="C20" s="77" t="s">
        <v>70</v>
      </c>
      <c r="D20" s="78" t="s">
        <v>71</v>
      </c>
      <c r="E20" s="77" t="s">
        <v>24</v>
      </c>
      <c r="F20" s="124">
        <v>145.4</v>
      </c>
      <c r="G20" s="116">
        <v>4.8</v>
      </c>
      <c r="H20" s="75">
        <v>6.09</v>
      </c>
      <c r="I20" s="75">
        <v>885.49</v>
      </c>
    </row>
    <row r="21" spans="1:9" s="42" customFormat="1" ht="63.75">
      <c r="A21" s="77" t="s">
        <v>57</v>
      </c>
      <c r="B21" s="77" t="s">
        <v>16</v>
      </c>
      <c r="C21" s="77" t="s">
        <v>72</v>
      </c>
      <c r="D21" s="78" t="s">
        <v>73</v>
      </c>
      <c r="E21" s="77" t="s">
        <v>24</v>
      </c>
      <c r="F21" s="124">
        <v>96.75</v>
      </c>
      <c r="G21" s="116">
        <v>8.5299999999999994</v>
      </c>
      <c r="H21" s="75">
        <v>10.82</v>
      </c>
      <c r="I21" s="75">
        <v>1046.8399999999999</v>
      </c>
    </row>
    <row r="22" spans="1:9" s="42" customFormat="1" ht="25.5">
      <c r="A22" s="77" t="s">
        <v>58</v>
      </c>
      <c r="B22" s="77" t="s">
        <v>16</v>
      </c>
      <c r="C22" s="77" t="s">
        <v>19</v>
      </c>
      <c r="D22" s="78" t="s">
        <v>23</v>
      </c>
      <c r="E22" s="77" t="s">
        <v>24</v>
      </c>
      <c r="F22" s="124">
        <v>330.11</v>
      </c>
      <c r="G22" s="116">
        <v>3.42</v>
      </c>
      <c r="H22" s="75">
        <v>4.34</v>
      </c>
      <c r="I22" s="75">
        <v>1432.68</v>
      </c>
    </row>
    <row r="23" spans="1:9" s="42" customFormat="1" ht="51">
      <c r="A23" s="77" t="s">
        <v>59</v>
      </c>
      <c r="B23" s="77" t="s">
        <v>16</v>
      </c>
      <c r="C23" s="77" t="s">
        <v>74</v>
      </c>
      <c r="D23" s="78" t="s">
        <v>75</v>
      </c>
      <c r="E23" s="77" t="s">
        <v>24</v>
      </c>
      <c r="F23" s="124">
        <v>48.65</v>
      </c>
      <c r="G23" s="116">
        <v>1.5</v>
      </c>
      <c r="H23" s="75">
        <v>1.9</v>
      </c>
      <c r="I23" s="75">
        <v>92.44</v>
      </c>
    </row>
    <row r="24" spans="1:9" s="42" customFormat="1">
      <c r="A24" s="77" t="s">
        <v>60</v>
      </c>
      <c r="B24" s="77" t="s">
        <v>17</v>
      </c>
      <c r="C24" s="77" t="s">
        <v>125</v>
      </c>
      <c r="D24" s="78" t="s">
        <v>25</v>
      </c>
      <c r="E24" s="77" t="s">
        <v>26</v>
      </c>
      <c r="F24" s="124">
        <v>4806.3999999999996</v>
      </c>
      <c r="G24" s="116">
        <v>1.25</v>
      </c>
      <c r="H24" s="75">
        <v>1.59</v>
      </c>
      <c r="I24" s="75">
        <v>7642.18</v>
      </c>
    </row>
    <row r="25" spans="1:9" s="42" customFormat="1">
      <c r="A25" s="77" t="s">
        <v>109</v>
      </c>
      <c r="B25" s="77" t="s">
        <v>17</v>
      </c>
      <c r="C25" s="77" t="s">
        <v>126</v>
      </c>
      <c r="D25" s="78" t="s">
        <v>76</v>
      </c>
      <c r="E25" s="77" t="s">
        <v>26</v>
      </c>
      <c r="F25" s="124">
        <v>653.86</v>
      </c>
      <c r="G25" s="116">
        <v>1.6</v>
      </c>
      <c r="H25" s="75">
        <v>2.0299999999999998</v>
      </c>
      <c r="I25" s="75">
        <v>1327.34</v>
      </c>
    </row>
    <row r="26" spans="1:9" s="42" customFormat="1" ht="38.25">
      <c r="A26" s="77" t="s">
        <v>170</v>
      </c>
      <c r="B26" s="77" t="s">
        <v>16</v>
      </c>
      <c r="C26" s="77" t="s">
        <v>171</v>
      </c>
      <c r="D26" s="78" t="s">
        <v>172</v>
      </c>
      <c r="E26" s="77" t="s">
        <v>22</v>
      </c>
      <c r="F26" s="124">
        <v>20.7</v>
      </c>
      <c r="G26" s="116">
        <v>26.72</v>
      </c>
      <c r="H26" s="75">
        <v>33.89</v>
      </c>
      <c r="I26" s="75">
        <v>701.52</v>
      </c>
    </row>
    <row r="27" spans="1:9" s="42" customFormat="1" ht="38.25">
      <c r="A27" s="77" t="s">
        <v>173</v>
      </c>
      <c r="B27" s="77" t="s">
        <v>16</v>
      </c>
      <c r="C27" s="77" t="s">
        <v>127</v>
      </c>
      <c r="D27" s="78" t="s">
        <v>137</v>
      </c>
      <c r="E27" s="77" t="s">
        <v>22</v>
      </c>
      <c r="F27" s="124">
        <v>57.6</v>
      </c>
      <c r="G27" s="116">
        <v>30.2</v>
      </c>
      <c r="H27" s="75">
        <v>38.31</v>
      </c>
      <c r="I27" s="75">
        <v>2206.66</v>
      </c>
    </row>
    <row r="28" spans="1:9" s="42" customFormat="1" ht="15.75">
      <c r="A28" s="86" t="s">
        <v>14</v>
      </c>
      <c r="B28" s="88" t="s">
        <v>16</v>
      </c>
      <c r="C28" s="82"/>
      <c r="D28" s="83" t="s">
        <v>77</v>
      </c>
      <c r="E28" s="82"/>
      <c r="F28" s="123"/>
      <c r="G28" s="114"/>
      <c r="H28" s="89"/>
      <c r="I28" s="90">
        <v>30319.86</v>
      </c>
    </row>
    <row r="29" spans="1:9" s="42" customFormat="1" ht="38.25">
      <c r="A29" s="77" t="s">
        <v>110</v>
      </c>
      <c r="B29" s="77" t="s">
        <v>16</v>
      </c>
      <c r="C29" s="77" t="s">
        <v>78</v>
      </c>
      <c r="D29" s="78" t="s">
        <v>79</v>
      </c>
      <c r="E29" s="77" t="s">
        <v>24</v>
      </c>
      <c r="F29" s="124">
        <v>16.47</v>
      </c>
      <c r="G29" s="116">
        <v>181.09</v>
      </c>
      <c r="H29" s="75">
        <v>229.71</v>
      </c>
      <c r="I29" s="75">
        <v>3783.32</v>
      </c>
    </row>
    <row r="30" spans="1:9" s="42" customFormat="1" ht="51">
      <c r="A30" s="77" t="s">
        <v>111</v>
      </c>
      <c r="B30" s="77" t="s">
        <v>16</v>
      </c>
      <c r="C30" s="77" t="s">
        <v>80</v>
      </c>
      <c r="D30" s="78" t="s">
        <v>81</v>
      </c>
      <c r="E30" s="77" t="s">
        <v>82</v>
      </c>
      <c r="F30" s="124">
        <v>11.5</v>
      </c>
      <c r="G30" s="116">
        <v>119.24</v>
      </c>
      <c r="H30" s="75">
        <v>151.26</v>
      </c>
      <c r="I30" s="75">
        <v>1739.49</v>
      </c>
    </row>
    <row r="31" spans="1:9" s="42" customFormat="1" ht="51">
      <c r="A31" s="77" t="s">
        <v>112</v>
      </c>
      <c r="B31" s="77" t="s">
        <v>16</v>
      </c>
      <c r="C31" s="77" t="s">
        <v>83</v>
      </c>
      <c r="D31" s="78" t="s">
        <v>84</v>
      </c>
      <c r="E31" s="77" t="s">
        <v>82</v>
      </c>
      <c r="F31" s="124">
        <v>32</v>
      </c>
      <c r="G31" s="116">
        <v>151.35</v>
      </c>
      <c r="H31" s="75">
        <v>191.99</v>
      </c>
      <c r="I31" s="75">
        <v>6143.68</v>
      </c>
    </row>
    <row r="32" spans="1:9" s="42" customFormat="1" ht="51">
      <c r="A32" s="77" t="s">
        <v>113</v>
      </c>
      <c r="B32" s="77" t="s">
        <v>16</v>
      </c>
      <c r="C32" s="77" t="s">
        <v>85</v>
      </c>
      <c r="D32" s="78" t="s">
        <v>86</v>
      </c>
      <c r="E32" s="77" t="s">
        <v>28</v>
      </c>
      <c r="F32" s="124">
        <v>3</v>
      </c>
      <c r="G32" s="116">
        <v>1327.78</v>
      </c>
      <c r="H32" s="75">
        <v>1684.29</v>
      </c>
      <c r="I32" s="75">
        <v>5052.87</v>
      </c>
    </row>
    <row r="33" spans="1:9" s="42" customFormat="1" ht="38.25">
      <c r="A33" s="77" t="s">
        <v>114</v>
      </c>
      <c r="B33" s="77" t="s">
        <v>16</v>
      </c>
      <c r="C33" s="77" t="s">
        <v>87</v>
      </c>
      <c r="D33" s="78" t="s">
        <v>88</v>
      </c>
      <c r="E33" s="77" t="s">
        <v>28</v>
      </c>
      <c r="F33" s="124">
        <v>11</v>
      </c>
      <c r="G33" s="116">
        <v>769.32</v>
      </c>
      <c r="H33" s="75">
        <v>975.88</v>
      </c>
      <c r="I33" s="75">
        <v>10734.68</v>
      </c>
    </row>
    <row r="34" spans="1:9" s="42" customFormat="1">
      <c r="A34" s="77" t="s">
        <v>174</v>
      </c>
      <c r="B34" s="77" t="s">
        <v>17</v>
      </c>
      <c r="C34" s="77" t="s">
        <v>134</v>
      </c>
      <c r="D34" s="78" t="s">
        <v>27</v>
      </c>
      <c r="E34" s="77" t="s">
        <v>28</v>
      </c>
      <c r="F34" s="124">
        <v>1</v>
      </c>
      <c r="G34" s="116">
        <v>114.23</v>
      </c>
      <c r="H34" s="75">
        <v>144.9</v>
      </c>
      <c r="I34" s="75">
        <v>144.9</v>
      </c>
    </row>
    <row r="35" spans="1:9" s="42" customFormat="1">
      <c r="A35" s="77" t="s">
        <v>175</v>
      </c>
      <c r="B35" s="77" t="s">
        <v>17</v>
      </c>
      <c r="C35" s="77" t="s">
        <v>176</v>
      </c>
      <c r="D35" s="78" t="s">
        <v>177</v>
      </c>
      <c r="E35" s="77" t="s">
        <v>28</v>
      </c>
      <c r="F35" s="124">
        <v>3</v>
      </c>
      <c r="G35" s="116">
        <v>654.19000000000005</v>
      </c>
      <c r="H35" s="75">
        <v>829.84</v>
      </c>
      <c r="I35" s="75">
        <v>2489.52</v>
      </c>
    </row>
    <row r="36" spans="1:9" s="42" customFormat="1">
      <c r="A36" s="77" t="s">
        <v>178</v>
      </c>
      <c r="B36" s="77" t="s">
        <v>89</v>
      </c>
      <c r="C36" s="77" t="s">
        <v>179</v>
      </c>
      <c r="D36" s="78" t="s">
        <v>180</v>
      </c>
      <c r="E36" s="77" t="s">
        <v>82</v>
      </c>
      <c r="F36" s="124">
        <v>20</v>
      </c>
      <c r="G36" s="116">
        <v>9.1199999999999992</v>
      </c>
      <c r="H36" s="75">
        <v>11.57</v>
      </c>
      <c r="I36" s="75">
        <v>231.4</v>
      </c>
    </row>
    <row r="37" spans="1:9" s="42" customFormat="1" ht="15.75">
      <c r="A37" s="91" t="s">
        <v>15</v>
      </c>
      <c r="B37" s="92" t="s">
        <v>16</v>
      </c>
      <c r="C37" s="91"/>
      <c r="D37" s="93" t="s">
        <v>181</v>
      </c>
      <c r="E37" s="93"/>
      <c r="F37" s="125"/>
      <c r="G37" s="115"/>
      <c r="H37" s="93"/>
      <c r="I37" s="90">
        <f>SUM(I38:I44)</f>
        <v>142038.06</v>
      </c>
    </row>
    <row r="38" spans="1:9" s="42" customFormat="1" ht="38.25">
      <c r="A38" s="77" t="s">
        <v>182</v>
      </c>
      <c r="B38" s="77" t="s">
        <v>16</v>
      </c>
      <c r="C38" s="77" t="s">
        <v>93</v>
      </c>
      <c r="D38" s="78" t="s">
        <v>138</v>
      </c>
      <c r="E38" s="77" t="s">
        <v>24</v>
      </c>
      <c r="F38" s="124">
        <v>157.76</v>
      </c>
      <c r="G38" s="116">
        <v>97.66</v>
      </c>
      <c r="H38" s="75">
        <v>123.88</v>
      </c>
      <c r="I38" s="75">
        <v>19543.310000000001</v>
      </c>
    </row>
    <row r="39" spans="1:9" s="42" customFormat="1" ht="38.25">
      <c r="A39" s="77" t="s">
        <v>183</v>
      </c>
      <c r="B39" s="77" t="s">
        <v>16</v>
      </c>
      <c r="C39" s="77" t="s">
        <v>94</v>
      </c>
      <c r="D39" s="78" t="s">
        <v>95</v>
      </c>
      <c r="E39" s="77" t="s">
        <v>24</v>
      </c>
      <c r="F39" s="124">
        <v>157.76</v>
      </c>
      <c r="G39" s="116">
        <v>2.34</v>
      </c>
      <c r="H39" s="75">
        <v>2.97</v>
      </c>
      <c r="I39" s="75">
        <v>468.55</v>
      </c>
    </row>
    <row r="40" spans="1:9" s="42" customFormat="1">
      <c r="A40" s="77" t="s">
        <v>184</v>
      </c>
      <c r="B40" s="77" t="s">
        <v>16</v>
      </c>
      <c r="C40" s="77" t="s">
        <v>96</v>
      </c>
      <c r="D40" s="78" t="s">
        <v>97</v>
      </c>
      <c r="E40" s="77" t="s">
        <v>26</v>
      </c>
      <c r="F40" s="124">
        <v>1419.84</v>
      </c>
      <c r="G40" s="116">
        <v>0.71</v>
      </c>
      <c r="H40" s="75">
        <v>0.9</v>
      </c>
      <c r="I40" s="75">
        <v>1277.8599999999999</v>
      </c>
    </row>
    <row r="41" spans="1:9" s="42" customFormat="1" ht="25.5">
      <c r="A41" s="77" t="s">
        <v>185</v>
      </c>
      <c r="B41" s="77" t="s">
        <v>16</v>
      </c>
      <c r="C41" s="77" t="s">
        <v>91</v>
      </c>
      <c r="D41" s="78" t="s">
        <v>92</v>
      </c>
      <c r="E41" s="77" t="s">
        <v>22</v>
      </c>
      <c r="F41" s="124">
        <v>1318.75</v>
      </c>
      <c r="G41" s="116">
        <v>55.51</v>
      </c>
      <c r="H41" s="75">
        <v>70.41</v>
      </c>
      <c r="I41" s="75">
        <v>92853.19</v>
      </c>
    </row>
    <row r="42" spans="1:9" s="42" customFormat="1" ht="25.5">
      <c r="A42" s="77" t="s">
        <v>186</v>
      </c>
      <c r="B42" s="77" t="s">
        <v>17</v>
      </c>
      <c r="C42" s="77" t="s">
        <v>128</v>
      </c>
      <c r="D42" s="78" t="s">
        <v>98</v>
      </c>
      <c r="E42" s="77" t="s">
        <v>82</v>
      </c>
      <c r="F42" s="124">
        <v>229.16</v>
      </c>
      <c r="G42" s="116">
        <v>33.74</v>
      </c>
      <c r="H42" s="75">
        <v>42.8</v>
      </c>
      <c r="I42" s="75">
        <v>9808.0499999999993</v>
      </c>
    </row>
    <row r="43" spans="1:9" s="42" customFormat="1" ht="25.5">
      <c r="A43" s="77" t="s">
        <v>187</v>
      </c>
      <c r="B43" s="77" t="s">
        <v>17</v>
      </c>
      <c r="C43" s="77" t="s">
        <v>129</v>
      </c>
      <c r="D43" s="78" t="s">
        <v>99</v>
      </c>
      <c r="E43" s="77" t="s">
        <v>24</v>
      </c>
      <c r="F43" s="124">
        <v>14.39</v>
      </c>
      <c r="G43" s="116">
        <v>380.88</v>
      </c>
      <c r="H43" s="75">
        <v>483.15</v>
      </c>
      <c r="I43" s="75">
        <v>6952.53</v>
      </c>
    </row>
    <row r="44" spans="1:9" s="42" customFormat="1" ht="38.25">
      <c r="A44" s="77" t="s">
        <v>188</v>
      </c>
      <c r="B44" s="77" t="s">
        <v>16</v>
      </c>
      <c r="C44" s="77" t="s">
        <v>100</v>
      </c>
      <c r="D44" s="78" t="s">
        <v>101</v>
      </c>
      <c r="E44" s="77" t="s">
        <v>24</v>
      </c>
      <c r="F44" s="124">
        <v>21.8</v>
      </c>
      <c r="G44" s="116">
        <v>402.65</v>
      </c>
      <c r="H44" s="75">
        <v>510.76</v>
      </c>
      <c r="I44" s="75">
        <v>11134.57</v>
      </c>
    </row>
    <row r="45" spans="1:9" s="42" customFormat="1" ht="15.75">
      <c r="A45" s="76" t="s">
        <v>115</v>
      </c>
      <c r="B45" s="92" t="s">
        <v>16</v>
      </c>
      <c r="C45" s="92"/>
      <c r="D45" s="94" t="s">
        <v>142</v>
      </c>
      <c r="E45" s="92"/>
      <c r="F45" s="126"/>
      <c r="G45" s="117"/>
      <c r="H45" s="90"/>
      <c r="I45" s="90">
        <f>SUM(I46)</f>
        <v>270.52</v>
      </c>
    </row>
    <row r="46" spans="1:9" s="42" customFormat="1" ht="15.75">
      <c r="A46" s="76" t="s">
        <v>189</v>
      </c>
      <c r="B46" s="92" t="s">
        <v>16</v>
      </c>
      <c r="C46" s="92"/>
      <c r="D46" s="94" t="s">
        <v>144</v>
      </c>
      <c r="E46" s="92"/>
      <c r="F46" s="126"/>
      <c r="G46" s="117"/>
      <c r="H46" s="90"/>
      <c r="I46" s="90">
        <v>270.52</v>
      </c>
    </row>
    <row r="47" spans="1:9" s="42" customFormat="1" ht="25.5">
      <c r="A47" s="77" t="s">
        <v>190</v>
      </c>
      <c r="B47" s="77" t="s">
        <v>16</v>
      </c>
      <c r="C47" s="77" t="s">
        <v>133</v>
      </c>
      <c r="D47" s="78" t="s">
        <v>143</v>
      </c>
      <c r="E47" s="77" t="s">
        <v>28</v>
      </c>
      <c r="F47" s="124">
        <v>2</v>
      </c>
      <c r="G47" s="116">
        <v>106.63</v>
      </c>
      <c r="H47" s="75">
        <v>106.63</v>
      </c>
      <c r="I47" s="75">
        <v>270.52</v>
      </c>
    </row>
    <row r="48" spans="1:9" s="42" customFormat="1" ht="15.75">
      <c r="A48" s="92" t="s">
        <v>61</v>
      </c>
      <c r="B48" s="92" t="s">
        <v>16</v>
      </c>
      <c r="C48" s="92"/>
      <c r="D48" s="94" t="s">
        <v>191</v>
      </c>
      <c r="E48" s="92"/>
      <c r="F48" s="126"/>
      <c r="G48" s="117"/>
      <c r="H48" s="90"/>
      <c r="I48" s="90">
        <f>SUM(I49)</f>
        <v>98736.47</v>
      </c>
    </row>
    <row r="49" spans="1:9" s="42" customFormat="1" ht="15.75">
      <c r="A49" s="92" t="s">
        <v>62</v>
      </c>
      <c r="B49" s="92" t="s">
        <v>16</v>
      </c>
      <c r="C49" s="92"/>
      <c r="D49" s="94" t="s">
        <v>192</v>
      </c>
      <c r="E49" s="92"/>
      <c r="F49" s="126"/>
      <c r="G49" s="117"/>
      <c r="H49" s="90"/>
      <c r="I49" s="90">
        <f>SUM(I50:I69)</f>
        <v>98736.47</v>
      </c>
    </row>
    <row r="50" spans="1:9" s="42" customFormat="1" ht="25.5">
      <c r="A50" s="77" t="s">
        <v>63</v>
      </c>
      <c r="B50" s="77" t="s">
        <v>16</v>
      </c>
      <c r="C50" s="77" t="s">
        <v>193</v>
      </c>
      <c r="D50" s="78" t="s">
        <v>194</v>
      </c>
      <c r="E50" s="77" t="s">
        <v>24</v>
      </c>
      <c r="F50" s="124">
        <v>95.55</v>
      </c>
      <c r="G50" s="116">
        <v>1.39</v>
      </c>
      <c r="H50" s="75">
        <v>1.76</v>
      </c>
      <c r="I50" s="75">
        <v>168.17</v>
      </c>
    </row>
    <row r="51" spans="1:9" s="42" customFormat="1" ht="51">
      <c r="A51" s="77" t="s">
        <v>64</v>
      </c>
      <c r="B51" s="77" t="s">
        <v>16</v>
      </c>
      <c r="C51" s="77" t="s">
        <v>74</v>
      </c>
      <c r="D51" s="78" t="s">
        <v>75</v>
      </c>
      <c r="E51" s="77" t="s">
        <v>24</v>
      </c>
      <c r="F51" s="124">
        <v>95.55</v>
      </c>
      <c r="G51" s="116">
        <v>1.5</v>
      </c>
      <c r="H51" s="75">
        <v>1.9</v>
      </c>
      <c r="I51" s="75">
        <v>181.55</v>
      </c>
    </row>
    <row r="52" spans="1:9" s="42" customFormat="1" ht="38.25">
      <c r="A52" s="77" t="s">
        <v>65</v>
      </c>
      <c r="B52" s="77" t="s">
        <v>16</v>
      </c>
      <c r="C52" s="77" t="s">
        <v>168</v>
      </c>
      <c r="D52" s="78" t="s">
        <v>169</v>
      </c>
      <c r="E52" s="77" t="s">
        <v>22</v>
      </c>
      <c r="F52" s="124">
        <v>27.3</v>
      </c>
      <c r="G52" s="116">
        <v>0.3</v>
      </c>
      <c r="H52" s="75">
        <v>0.38</v>
      </c>
      <c r="I52" s="75">
        <v>10.37</v>
      </c>
    </row>
    <row r="53" spans="1:9" s="42" customFormat="1">
      <c r="A53" s="77" t="s">
        <v>66</v>
      </c>
      <c r="B53" s="77" t="s">
        <v>17</v>
      </c>
      <c r="C53" s="77" t="s">
        <v>195</v>
      </c>
      <c r="D53" s="78" t="s">
        <v>196</v>
      </c>
      <c r="E53" s="77" t="s">
        <v>24</v>
      </c>
      <c r="F53" s="124">
        <v>86</v>
      </c>
      <c r="G53" s="116">
        <v>4.8</v>
      </c>
      <c r="H53" s="75">
        <v>6.09</v>
      </c>
      <c r="I53" s="75">
        <v>523.74</v>
      </c>
    </row>
    <row r="54" spans="1:9" s="42" customFormat="1">
      <c r="A54" s="77" t="s">
        <v>116</v>
      </c>
      <c r="B54" s="77" t="s">
        <v>89</v>
      </c>
      <c r="C54" s="77" t="s">
        <v>130</v>
      </c>
      <c r="D54" s="78" t="s">
        <v>139</v>
      </c>
      <c r="E54" s="77" t="s">
        <v>24</v>
      </c>
      <c r="F54" s="124">
        <v>16.91</v>
      </c>
      <c r="G54" s="116">
        <v>325.14</v>
      </c>
      <c r="H54" s="75">
        <v>412.44</v>
      </c>
      <c r="I54" s="75">
        <v>6974.36</v>
      </c>
    </row>
    <row r="55" spans="1:9" s="42" customFormat="1">
      <c r="A55" s="77" t="s">
        <v>117</v>
      </c>
      <c r="B55" s="77" t="s">
        <v>89</v>
      </c>
      <c r="C55" s="77" t="s">
        <v>197</v>
      </c>
      <c r="D55" s="78" t="s">
        <v>198</v>
      </c>
      <c r="E55" s="77" t="s">
        <v>24</v>
      </c>
      <c r="F55" s="124">
        <v>16.91</v>
      </c>
      <c r="G55" s="116">
        <v>34.82</v>
      </c>
      <c r="H55" s="75">
        <v>44.17</v>
      </c>
      <c r="I55" s="75">
        <v>746.91</v>
      </c>
    </row>
    <row r="56" spans="1:9" s="42" customFormat="1">
      <c r="A56" s="77" t="s">
        <v>118</v>
      </c>
      <c r="B56" s="77" t="s">
        <v>122</v>
      </c>
      <c r="C56" s="77" t="s">
        <v>199</v>
      </c>
      <c r="D56" s="78" t="s">
        <v>200</v>
      </c>
      <c r="E56" s="77" t="s">
        <v>90</v>
      </c>
      <c r="F56" s="124">
        <v>1025</v>
      </c>
      <c r="G56" s="116">
        <v>4.2</v>
      </c>
      <c r="H56" s="75">
        <v>5.33</v>
      </c>
      <c r="I56" s="75">
        <v>5463.25</v>
      </c>
    </row>
    <row r="57" spans="1:9" s="42" customFormat="1" ht="25.5">
      <c r="A57" s="77" t="s">
        <v>119</v>
      </c>
      <c r="B57" s="77" t="s">
        <v>16</v>
      </c>
      <c r="C57" s="77" t="s">
        <v>201</v>
      </c>
      <c r="D57" s="78" t="s">
        <v>202</v>
      </c>
      <c r="E57" s="77" t="s">
        <v>90</v>
      </c>
      <c r="F57" s="124">
        <v>1025</v>
      </c>
      <c r="G57" s="116">
        <v>7.64</v>
      </c>
      <c r="H57" s="75">
        <v>9.69</v>
      </c>
      <c r="I57" s="75">
        <v>9932.25</v>
      </c>
    </row>
    <row r="58" spans="1:9" s="42" customFormat="1">
      <c r="A58" s="77" t="s">
        <v>120</v>
      </c>
      <c r="B58" s="77" t="s">
        <v>122</v>
      </c>
      <c r="C58" s="77" t="s">
        <v>131</v>
      </c>
      <c r="D58" s="78" t="s">
        <v>140</v>
      </c>
      <c r="E58" s="77" t="s">
        <v>90</v>
      </c>
      <c r="F58" s="124">
        <v>1139</v>
      </c>
      <c r="G58" s="116">
        <v>4</v>
      </c>
      <c r="H58" s="75">
        <v>5.07</v>
      </c>
      <c r="I58" s="75">
        <v>5774.73</v>
      </c>
    </row>
    <row r="59" spans="1:9" s="42" customFormat="1" ht="25.5">
      <c r="A59" s="77" t="s">
        <v>121</v>
      </c>
      <c r="B59" s="77" t="s">
        <v>16</v>
      </c>
      <c r="C59" s="77" t="s">
        <v>203</v>
      </c>
      <c r="D59" s="78" t="s">
        <v>204</v>
      </c>
      <c r="E59" s="77" t="s">
        <v>90</v>
      </c>
      <c r="F59" s="124">
        <v>1139</v>
      </c>
      <c r="G59" s="116">
        <v>6.71</v>
      </c>
      <c r="H59" s="75">
        <v>8.51</v>
      </c>
      <c r="I59" s="75">
        <v>9692.89</v>
      </c>
    </row>
    <row r="60" spans="1:9" s="42" customFormat="1">
      <c r="A60" s="77" t="s">
        <v>205</v>
      </c>
      <c r="B60" s="77" t="s">
        <v>122</v>
      </c>
      <c r="C60" s="77" t="s">
        <v>206</v>
      </c>
      <c r="D60" s="78" t="s">
        <v>207</v>
      </c>
      <c r="E60" s="77" t="s">
        <v>90</v>
      </c>
      <c r="F60" s="124">
        <v>1722</v>
      </c>
      <c r="G60" s="116">
        <v>3.74</v>
      </c>
      <c r="H60" s="75">
        <v>4.74</v>
      </c>
      <c r="I60" s="75">
        <v>8162.28</v>
      </c>
    </row>
    <row r="61" spans="1:9" s="42" customFormat="1" ht="25.5">
      <c r="A61" s="77" t="s">
        <v>208</v>
      </c>
      <c r="B61" s="77" t="s">
        <v>16</v>
      </c>
      <c r="C61" s="77" t="s">
        <v>209</v>
      </c>
      <c r="D61" s="78" t="s">
        <v>210</v>
      </c>
      <c r="E61" s="77" t="s">
        <v>90</v>
      </c>
      <c r="F61" s="124">
        <v>1722</v>
      </c>
      <c r="G61" s="116">
        <v>5.56</v>
      </c>
      <c r="H61" s="75">
        <v>7.05</v>
      </c>
      <c r="I61" s="75">
        <v>12140.1</v>
      </c>
    </row>
    <row r="62" spans="1:9" s="42" customFormat="1">
      <c r="A62" s="77" t="s">
        <v>211</v>
      </c>
      <c r="B62" s="77" t="s">
        <v>122</v>
      </c>
      <c r="C62" s="77" t="s">
        <v>132</v>
      </c>
      <c r="D62" s="78" t="s">
        <v>141</v>
      </c>
      <c r="E62" s="77" t="s">
        <v>90</v>
      </c>
      <c r="F62" s="124">
        <v>170</v>
      </c>
      <c r="G62" s="116">
        <v>4.4000000000000004</v>
      </c>
      <c r="H62" s="75">
        <v>5.58</v>
      </c>
      <c r="I62" s="75">
        <v>948.6</v>
      </c>
    </row>
    <row r="63" spans="1:9" s="42" customFormat="1" ht="25.5">
      <c r="A63" s="77" t="s">
        <v>212</v>
      </c>
      <c r="B63" s="77" t="s">
        <v>16</v>
      </c>
      <c r="C63" s="77" t="s">
        <v>213</v>
      </c>
      <c r="D63" s="78" t="s">
        <v>214</v>
      </c>
      <c r="E63" s="77" t="s">
        <v>90</v>
      </c>
      <c r="F63" s="124">
        <v>170</v>
      </c>
      <c r="G63" s="116">
        <v>8.1199999999999992</v>
      </c>
      <c r="H63" s="75">
        <v>10.3</v>
      </c>
      <c r="I63" s="75">
        <v>1751</v>
      </c>
    </row>
    <row r="64" spans="1:9" s="42" customFormat="1" ht="25.5">
      <c r="A64" s="77" t="s">
        <v>215</v>
      </c>
      <c r="B64" s="77" t="s">
        <v>16</v>
      </c>
      <c r="C64" s="77" t="s">
        <v>216</v>
      </c>
      <c r="D64" s="78" t="s">
        <v>217</v>
      </c>
      <c r="E64" s="77" t="s">
        <v>22</v>
      </c>
      <c r="F64" s="124">
        <v>27.3</v>
      </c>
      <c r="G64" s="116">
        <v>19.899999999999999</v>
      </c>
      <c r="H64" s="75">
        <v>25.24</v>
      </c>
      <c r="I64" s="75">
        <v>689.05</v>
      </c>
    </row>
    <row r="65" spans="1:9" s="42" customFormat="1">
      <c r="A65" s="77" t="s">
        <v>218</v>
      </c>
      <c r="B65" s="77" t="s">
        <v>17</v>
      </c>
      <c r="C65" s="77" t="s">
        <v>219</v>
      </c>
      <c r="D65" s="78" t="s">
        <v>220</v>
      </c>
      <c r="E65" s="77" t="s">
        <v>22</v>
      </c>
      <c r="F65" s="124">
        <v>77.319999999999993</v>
      </c>
      <c r="G65" s="116">
        <v>53.74</v>
      </c>
      <c r="H65" s="75">
        <v>68.17</v>
      </c>
      <c r="I65" s="75">
        <v>5270.9</v>
      </c>
    </row>
    <row r="66" spans="1:9" s="42" customFormat="1">
      <c r="A66" s="77" t="s">
        <v>221</v>
      </c>
      <c r="B66" s="77" t="s">
        <v>17</v>
      </c>
      <c r="C66" s="77" t="s">
        <v>222</v>
      </c>
      <c r="D66" s="78" t="s">
        <v>223</v>
      </c>
      <c r="E66" s="77" t="s">
        <v>82</v>
      </c>
      <c r="F66" s="124">
        <v>112</v>
      </c>
      <c r="G66" s="116">
        <v>203.46</v>
      </c>
      <c r="H66" s="75">
        <v>258.08999999999997</v>
      </c>
      <c r="I66" s="75">
        <v>28906.080000000002</v>
      </c>
    </row>
    <row r="67" spans="1:9" s="42" customFormat="1" ht="25.5">
      <c r="A67" s="77" t="s">
        <v>224</v>
      </c>
      <c r="B67" s="77" t="s">
        <v>16</v>
      </c>
      <c r="C67" s="77" t="s">
        <v>135</v>
      </c>
      <c r="D67" s="78" t="s">
        <v>145</v>
      </c>
      <c r="E67" s="77" t="s">
        <v>82</v>
      </c>
      <c r="F67" s="124">
        <v>5</v>
      </c>
      <c r="G67" s="116">
        <v>18.53</v>
      </c>
      <c r="H67" s="75">
        <v>23.51</v>
      </c>
      <c r="I67" s="75">
        <v>117.55</v>
      </c>
    </row>
    <row r="68" spans="1:9" s="42" customFormat="1">
      <c r="A68" s="77" t="s">
        <v>225</v>
      </c>
      <c r="B68" s="77" t="s">
        <v>16</v>
      </c>
      <c r="C68" s="77" t="s">
        <v>226</v>
      </c>
      <c r="D68" s="78" t="s">
        <v>227</v>
      </c>
      <c r="E68" s="77" t="s">
        <v>22</v>
      </c>
      <c r="F68" s="124">
        <v>31.5</v>
      </c>
      <c r="G68" s="116">
        <v>6.16</v>
      </c>
      <c r="H68" s="75">
        <v>7.81</v>
      </c>
      <c r="I68" s="75">
        <v>246.02</v>
      </c>
    </row>
    <row r="69" spans="1:9" s="42" customFormat="1">
      <c r="A69" s="77" t="s">
        <v>228</v>
      </c>
      <c r="B69" s="77" t="s">
        <v>16</v>
      </c>
      <c r="C69" s="77" t="s">
        <v>229</v>
      </c>
      <c r="D69" s="78" t="s">
        <v>230</v>
      </c>
      <c r="E69" s="77" t="s">
        <v>24</v>
      </c>
      <c r="F69" s="124">
        <v>9.4499999999999993</v>
      </c>
      <c r="G69" s="116">
        <v>86.48</v>
      </c>
      <c r="H69" s="75">
        <v>109.7</v>
      </c>
      <c r="I69" s="75">
        <v>1036.67</v>
      </c>
    </row>
    <row r="70" spans="1:9" s="42" customFormat="1">
      <c r="A70" s="1"/>
      <c r="B70" s="1"/>
      <c r="C70" s="1"/>
      <c r="D70" s="1"/>
      <c r="E70" s="1"/>
      <c r="F70" s="127"/>
      <c r="G70" s="4"/>
      <c r="H70" s="4"/>
      <c r="I70" s="95"/>
    </row>
    <row r="71" spans="1:9" s="42" customFormat="1" ht="15.75" thickBot="1">
      <c r="A71" s="1"/>
      <c r="B71" s="1"/>
      <c r="C71" s="1"/>
      <c r="D71" s="1"/>
      <c r="E71" s="1"/>
      <c r="F71" s="127"/>
      <c r="G71" s="4"/>
      <c r="H71" s="4"/>
      <c r="I71" s="95"/>
    </row>
    <row r="72" spans="1:9" s="42" customFormat="1" ht="15.75" thickBot="1">
      <c r="A72" s="1"/>
      <c r="B72" s="1"/>
      <c r="C72" s="1"/>
      <c r="D72" s="1"/>
      <c r="E72" s="1"/>
      <c r="F72" s="127"/>
      <c r="G72" s="4"/>
      <c r="H72" s="38" t="s">
        <v>29</v>
      </c>
      <c r="I72" s="118">
        <f>SUM(I10,I48)</f>
        <v>318251.61</v>
      </c>
    </row>
    <row r="73" spans="1:9" s="42" customFormat="1">
      <c r="A73" s="1"/>
      <c r="B73" s="6"/>
      <c r="D73" s="65">
        <f ca="1">TODAY()</f>
        <v>43858</v>
      </c>
      <c r="E73" s="7"/>
      <c r="F73" s="128"/>
      <c r="G73" s="36"/>
      <c r="H73" s="8"/>
      <c r="I73" s="95"/>
    </row>
    <row r="74" spans="1:9" s="42" customFormat="1" ht="15.75" thickBot="1">
      <c r="A74" s="1"/>
      <c r="B74" s="7"/>
      <c r="C74" s="7"/>
      <c r="D74" s="1"/>
      <c r="E74" s="7"/>
      <c r="F74" s="129"/>
      <c r="G74" s="37"/>
      <c r="H74" s="10"/>
      <c r="I74" s="95"/>
    </row>
    <row r="75" spans="1:9" s="42" customFormat="1">
      <c r="A75" s="1"/>
      <c r="B75" s="7"/>
      <c r="C75" s="7"/>
      <c r="D75" s="1"/>
      <c r="E75" s="7"/>
      <c r="F75" s="130" t="s">
        <v>10</v>
      </c>
      <c r="G75" s="133" t="s">
        <v>153</v>
      </c>
      <c r="H75" s="133"/>
      <c r="I75" s="95"/>
    </row>
    <row r="76" spans="1:9" s="42" customFormat="1">
      <c r="A76" s="1"/>
      <c r="B76" s="7"/>
      <c r="C76" s="7"/>
      <c r="D76" s="1"/>
      <c r="E76" s="7"/>
      <c r="F76" s="130" t="s">
        <v>11</v>
      </c>
      <c r="G76" s="134">
        <v>600766947</v>
      </c>
      <c r="H76" s="134"/>
      <c r="I76" s="95"/>
    </row>
    <row r="77" spans="1:9" s="42" customFormat="1">
      <c r="A77" s="1"/>
      <c r="B77" s="1"/>
      <c r="C77" s="1"/>
      <c r="D77" s="1"/>
      <c r="E77" s="1"/>
      <c r="F77" s="130" t="s">
        <v>32</v>
      </c>
      <c r="G77" s="132">
        <v>2.80272301906542E+16</v>
      </c>
      <c r="H77" s="132"/>
      <c r="I77" s="96"/>
    </row>
    <row r="78" spans="1:9" s="42" customFormat="1">
      <c r="A78" s="1"/>
      <c r="B78" s="1"/>
      <c r="C78" s="1"/>
      <c r="D78" s="1"/>
      <c r="E78" s="1"/>
      <c r="F78" s="127"/>
      <c r="G78" s="4"/>
      <c r="H78" s="4"/>
      <c r="I78" s="1"/>
    </row>
    <row r="79" spans="1:9" s="42" customFormat="1">
      <c r="A79" s="1"/>
      <c r="B79" s="1"/>
      <c r="C79" s="1"/>
      <c r="D79" s="1"/>
      <c r="E79" s="1"/>
      <c r="F79" s="127"/>
      <c r="G79" s="4"/>
      <c r="H79" s="4"/>
      <c r="I79" s="1"/>
    </row>
    <row r="80" spans="1:9" s="42" customFormat="1">
      <c r="A80" s="1"/>
      <c r="B80" s="1"/>
      <c r="C80" s="1"/>
      <c r="D80" s="1"/>
      <c r="E80" s="1"/>
      <c r="F80" s="127"/>
      <c r="G80" s="4"/>
      <c r="H80" s="4"/>
      <c r="I80" s="1"/>
    </row>
    <row r="81" spans="1:9" s="42" customFormat="1">
      <c r="A81" s="1"/>
      <c r="B81" s="1"/>
      <c r="C81" s="1"/>
      <c r="D81" s="1"/>
      <c r="E81" s="1"/>
      <c r="F81" s="127"/>
      <c r="G81" s="4"/>
      <c r="H81" s="4"/>
      <c r="I81" s="1"/>
    </row>
    <row r="82" spans="1:9" s="42" customFormat="1">
      <c r="A82" s="1"/>
      <c r="B82" s="1"/>
      <c r="C82" s="1"/>
      <c r="D82" s="1"/>
      <c r="E82" s="1"/>
      <c r="F82" s="127"/>
      <c r="G82" s="4"/>
      <c r="H82" s="4"/>
      <c r="I82" s="1"/>
    </row>
    <row r="83" spans="1:9" s="42" customFormat="1">
      <c r="A83" s="1"/>
      <c r="B83" s="1"/>
      <c r="C83" s="1"/>
      <c r="D83" s="1"/>
      <c r="E83" s="1"/>
      <c r="F83" s="127"/>
      <c r="G83" s="4"/>
      <c r="H83" s="4"/>
      <c r="I83" s="1"/>
    </row>
    <row r="84" spans="1:9" s="42" customFormat="1">
      <c r="A84" s="1"/>
      <c r="B84" s="1"/>
      <c r="C84" s="1"/>
      <c r="D84" s="1"/>
      <c r="E84" s="1"/>
      <c r="F84" s="127"/>
      <c r="G84" s="4"/>
      <c r="H84" s="4"/>
      <c r="I84" s="1"/>
    </row>
    <row r="85" spans="1:9" s="42" customFormat="1">
      <c r="A85" s="1"/>
      <c r="B85" s="1"/>
      <c r="C85" s="1"/>
      <c r="D85" s="1"/>
      <c r="E85" s="1"/>
      <c r="F85" s="127"/>
      <c r="G85" s="4"/>
      <c r="H85" s="4"/>
      <c r="I85" s="1"/>
    </row>
    <row r="86" spans="1:9" s="42" customFormat="1">
      <c r="A86" s="1"/>
      <c r="B86" s="1"/>
      <c r="C86" s="1"/>
      <c r="D86" s="1"/>
      <c r="E86" s="1"/>
      <c r="F86" s="127"/>
      <c r="G86" s="4"/>
      <c r="H86" s="4"/>
      <c r="I86" s="1"/>
    </row>
    <row r="87" spans="1:9" s="42" customFormat="1">
      <c r="A87" s="1"/>
      <c r="B87" s="1"/>
      <c r="C87" s="1"/>
      <c r="D87" s="1"/>
      <c r="E87" s="1"/>
      <c r="F87" s="127"/>
      <c r="G87" s="4"/>
      <c r="H87" s="4"/>
      <c r="I87" s="1"/>
    </row>
    <row r="88" spans="1:9" s="42" customFormat="1">
      <c r="A88" s="1"/>
      <c r="B88" s="1"/>
      <c r="C88" s="1"/>
      <c r="D88" s="1"/>
      <c r="E88" s="1"/>
      <c r="F88" s="127"/>
      <c r="G88" s="4"/>
      <c r="H88" s="4"/>
      <c r="I88" s="1"/>
    </row>
    <row r="89" spans="1:9" s="42" customFormat="1">
      <c r="A89" s="1"/>
      <c r="B89" s="1"/>
      <c r="C89" s="1"/>
      <c r="D89" s="1"/>
      <c r="E89" s="1"/>
      <c r="F89" s="127"/>
      <c r="G89" s="4"/>
      <c r="H89" s="4"/>
      <c r="I89" s="1"/>
    </row>
    <row r="90" spans="1:9" s="42" customFormat="1">
      <c r="A90" s="1"/>
      <c r="B90" s="1"/>
      <c r="C90" s="1"/>
      <c r="D90" s="1"/>
      <c r="E90" s="1"/>
      <c r="F90" s="127"/>
      <c r="G90" s="4"/>
      <c r="H90" s="4"/>
      <c r="I90" s="1"/>
    </row>
    <row r="91" spans="1:9" s="42" customFormat="1">
      <c r="A91" s="1"/>
      <c r="B91" s="1"/>
      <c r="C91" s="1"/>
      <c r="D91" s="1"/>
      <c r="E91" s="1"/>
      <c r="F91" s="127"/>
      <c r="G91" s="4"/>
      <c r="H91" s="4"/>
      <c r="I91" s="1"/>
    </row>
    <row r="92" spans="1:9" s="42" customFormat="1">
      <c r="A92" s="1"/>
      <c r="B92" s="1"/>
      <c r="C92" s="1"/>
      <c r="D92" s="1"/>
      <c r="E92" s="1"/>
      <c r="F92" s="127"/>
      <c r="G92" s="4"/>
      <c r="H92" s="4"/>
      <c r="I92" s="1"/>
    </row>
    <row r="93" spans="1:9" s="42" customFormat="1">
      <c r="A93" s="1"/>
      <c r="B93" s="1"/>
      <c r="C93" s="1"/>
      <c r="D93" s="1"/>
      <c r="E93" s="1"/>
      <c r="F93" s="127"/>
      <c r="G93" s="4"/>
      <c r="H93" s="4"/>
      <c r="I93" s="1"/>
    </row>
    <row r="94" spans="1:9" s="42" customFormat="1">
      <c r="A94" s="1"/>
      <c r="B94" s="1"/>
      <c r="C94" s="1"/>
      <c r="D94" s="1"/>
      <c r="E94" s="1"/>
      <c r="F94" s="127"/>
      <c r="G94" s="4"/>
      <c r="H94" s="4"/>
      <c r="I94" s="1"/>
    </row>
    <row r="95" spans="1:9" s="42" customFormat="1">
      <c r="A95" s="1"/>
      <c r="B95" s="1"/>
      <c r="C95" s="1"/>
      <c r="D95" s="1"/>
      <c r="E95" s="1"/>
      <c r="F95" s="127"/>
      <c r="G95" s="4"/>
      <c r="H95" s="4"/>
      <c r="I95" s="1"/>
    </row>
    <row r="96" spans="1:9" s="42" customFormat="1">
      <c r="A96" s="1"/>
      <c r="B96" s="1"/>
      <c r="C96" s="1"/>
      <c r="D96" s="1"/>
      <c r="E96" s="1"/>
      <c r="F96" s="127"/>
      <c r="G96" s="4"/>
      <c r="H96" s="4"/>
      <c r="I96" s="1"/>
    </row>
    <row r="97" spans="1:9" s="42" customFormat="1">
      <c r="A97" s="1"/>
      <c r="B97" s="1"/>
      <c r="C97" s="1"/>
      <c r="D97" s="1"/>
      <c r="E97" s="1"/>
      <c r="F97" s="127"/>
      <c r="G97" s="4"/>
      <c r="H97" s="4"/>
      <c r="I97" s="1"/>
    </row>
    <row r="98" spans="1:9" s="42" customFormat="1">
      <c r="A98" s="1"/>
      <c r="B98" s="1"/>
      <c r="C98" s="1"/>
      <c r="D98" s="1"/>
      <c r="E98" s="1"/>
      <c r="F98" s="127"/>
      <c r="G98" s="4"/>
      <c r="H98" s="4"/>
      <c r="I98" s="1"/>
    </row>
    <row r="99" spans="1:9" s="42" customFormat="1">
      <c r="A99" s="1"/>
      <c r="B99" s="1"/>
      <c r="C99" s="1"/>
      <c r="D99" s="1"/>
      <c r="E99" s="1"/>
      <c r="F99" s="127"/>
      <c r="G99" s="4"/>
      <c r="H99" s="4"/>
      <c r="I99" s="1"/>
    </row>
    <row r="100" spans="1:9" s="42" customFormat="1">
      <c r="A100" s="1"/>
      <c r="B100" s="1"/>
      <c r="C100" s="1"/>
      <c r="D100" s="1"/>
      <c r="E100" s="1"/>
      <c r="F100" s="127"/>
      <c r="G100" s="4"/>
      <c r="H100" s="4"/>
      <c r="I100" s="1"/>
    </row>
    <row r="101" spans="1:9" s="42" customFormat="1">
      <c r="A101" s="1"/>
      <c r="B101" s="1"/>
      <c r="C101" s="1"/>
      <c r="D101" s="1"/>
      <c r="E101" s="1"/>
      <c r="F101" s="127"/>
      <c r="G101" s="4"/>
      <c r="H101" s="4"/>
      <c r="I101" s="1"/>
    </row>
    <row r="102" spans="1:9" s="42" customFormat="1">
      <c r="A102" s="1"/>
      <c r="B102" s="1"/>
      <c r="C102" s="1"/>
      <c r="D102" s="1"/>
      <c r="E102" s="1"/>
      <c r="F102" s="127"/>
      <c r="G102" s="4"/>
      <c r="H102" s="4"/>
      <c r="I102" s="1"/>
    </row>
    <row r="103" spans="1:9" s="42" customFormat="1">
      <c r="A103" s="1"/>
      <c r="B103" s="1"/>
      <c r="C103" s="1"/>
      <c r="D103" s="1"/>
      <c r="E103" s="1"/>
      <c r="F103" s="127"/>
      <c r="G103" s="4"/>
      <c r="H103" s="4"/>
      <c r="I103" s="1"/>
    </row>
    <row r="104" spans="1:9" s="42" customFormat="1">
      <c r="A104" s="1"/>
      <c r="B104" s="1"/>
      <c r="C104" s="1"/>
      <c r="D104" s="1"/>
      <c r="E104" s="1"/>
      <c r="F104" s="127"/>
      <c r="G104" s="4"/>
      <c r="H104" s="4"/>
      <c r="I104" s="1"/>
    </row>
    <row r="105" spans="1:9" s="42" customFormat="1">
      <c r="A105" s="1"/>
      <c r="B105" s="1"/>
      <c r="C105" s="1"/>
      <c r="D105" s="1"/>
      <c r="E105" s="1"/>
      <c r="F105" s="127"/>
      <c r="G105" s="4"/>
      <c r="H105" s="4"/>
      <c r="I105" s="1"/>
    </row>
    <row r="106" spans="1:9" s="42" customFormat="1">
      <c r="A106" s="1"/>
      <c r="B106" s="1"/>
      <c r="C106" s="1"/>
      <c r="D106" s="1"/>
      <c r="E106" s="1"/>
      <c r="F106" s="127"/>
      <c r="G106" s="4"/>
      <c r="H106" s="4"/>
      <c r="I106" s="1"/>
    </row>
    <row r="107" spans="1:9" s="42" customFormat="1">
      <c r="A107" s="1"/>
      <c r="B107" s="1"/>
      <c r="C107" s="1"/>
      <c r="D107" s="1"/>
      <c r="E107" s="1"/>
      <c r="F107" s="127"/>
      <c r="G107" s="4"/>
      <c r="H107" s="4"/>
      <c r="I107" s="1"/>
    </row>
    <row r="108" spans="1:9" s="42" customFormat="1">
      <c r="A108" s="1"/>
      <c r="B108" s="1"/>
      <c r="C108" s="1"/>
      <c r="D108" s="1"/>
      <c r="E108" s="1"/>
      <c r="F108" s="127"/>
      <c r="G108" s="4"/>
      <c r="H108" s="4"/>
      <c r="I108" s="1"/>
    </row>
    <row r="109" spans="1:9" s="42" customFormat="1">
      <c r="A109" s="1"/>
      <c r="B109" s="1"/>
      <c r="C109" s="1"/>
      <c r="D109" s="1"/>
      <c r="E109" s="1"/>
      <c r="F109" s="127"/>
      <c r="G109" s="4"/>
      <c r="H109" s="4"/>
      <c r="I109" s="1"/>
    </row>
    <row r="110" spans="1:9" s="42" customFormat="1">
      <c r="A110" s="1"/>
      <c r="B110" s="1"/>
      <c r="C110" s="1"/>
      <c r="D110" s="1"/>
      <c r="E110" s="1"/>
      <c r="F110" s="127"/>
      <c r="G110" s="4"/>
      <c r="H110" s="4"/>
      <c r="I110" s="1"/>
    </row>
    <row r="111" spans="1:9" s="42" customFormat="1">
      <c r="A111" s="1"/>
      <c r="B111" s="1"/>
      <c r="C111" s="1"/>
      <c r="D111" s="1"/>
      <c r="E111" s="1"/>
      <c r="F111" s="127"/>
      <c r="G111" s="4"/>
      <c r="H111" s="4"/>
      <c r="I111" s="1"/>
    </row>
    <row r="112" spans="1:9" s="42" customFormat="1">
      <c r="A112" s="1"/>
      <c r="B112" s="1"/>
      <c r="C112" s="1"/>
      <c r="D112" s="1"/>
      <c r="E112" s="1"/>
      <c r="F112" s="127"/>
      <c r="G112" s="4"/>
      <c r="H112" s="4"/>
      <c r="I112" s="1"/>
    </row>
    <row r="113" spans="1:9" s="42" customFormat="1">
      <c r="A113" s="1"/>
      <c r="B113" s="1"/>
      <c r="C113" s="1"/>
      <c r="D113" s="1"/>
      <c r="E113" s="1"/>
      <c r="F113" s="127"/>
      <c r="G113" s="4"/>
      <c r="H113" s="4"/>
      <c r="I113" s="1"/>
    </row>
    <row r="114" spans="1:9" s="42" customFormat="1">
      <c r="A114" s="1"/>
      <c r="B114" s="1"/>
      <c r="C114" s="1"/>
      <c r="D114" s="1"/>
      <c r="E114" s="1"/>
      <c r="F114" s="127"/>
      <c r="G114" s="4"/>
      <c r="H114" s="4"/>
      <c r="I114" s="1"/>
    </row>
    <row r="115" spans="1:9" s="42" customFormat="1">
      <c r="A115" s="1"/>
      <c r="B115" s="1"/>
      <c r="C115" s="1"/>
      <c r="D115" s="1"/>
      <c r="E115" s="1"/>
      <c r="F115" s="127"/>
      <c r="G115" s="4"/>
      <c r="H115" s="4"/>
      <c r="I115" s="1"/>
    </row>
    <row r="116" spans="1:9" s="42" customFormat="1">
      <c r="A116" s="1"/>
      <c r="B116" s="1"/>
      <c r="C116" s="1"/>
      <c r="D116" s="1"/>
      <c r="E116" s="1"/>
      <c r="F116" s="127"/>
      <c r="G116" s="4"/>
      <c r="H116" s="4"/>
      <c r="I116" s="1"/>
    </row>
    <row r="117" spans="1:9" s="42" customFormat="1">
      <c r="A117" s="1"/>
      <c r="B117" s="1"/>
      <c r="C117" s="1"/>
      <c r="D117" s="1"/>
      <c r="E117" s="1"/>
      <c r="F117" s="127"/>
      <c r="G117" s="4"/>
      <c r="H117" s="4"/>
      <c r="I117" s="1"/>
    </row>
    <row r="118" spans="1:9" s="42" customFormat="1">
      <c r="A118" s="1"/>
      <c r="B118" s="1"/>
      <c r="C118" s="1"/>
      <c r="D118" s="1"/>
      <c r="E118" s="1"/>
      <c r="F118" s="127"/>
      <c r="G118" s="4"/>
      <c r="H118" s="4"/>
      <c r="I118" s="1"/>
    </row>
    <row r="119" spans="1:9" s="42" customFormat="1">
      <c r="A119" s="1"/>
      <c r="B119" s="1"/>
      <c r="C119" s="1"/>
      <c r="D119" s="1"/>
      <c r="E119" s="1"/>
      <c r="F119" s="127"/>
      <c r="G119" s="4"/>
      <c r="H119" s="4"/>
      <c r="I119" s="1"/>
    </row>
    <row r="120" spans="1:9" s="42" customFormat="1">
      <c r="A120" s="1"/>
      <c r="B120" s="1"/>
      <c r="C120" s="1"/>
      <c r="D120" s="1"/>
      <c r="E120" s="1"/>
      <c r="F120" s="127"/>
      <c r="G120" s="4"/>
      <c r="H120" s="4"/>
      <c r="I120" s="1"/>
    </row>
    <row r="121" spans="1:9" s="42" customFormat="1">
      <c r="A121" s="1"/>
      <c r="B121" s="1"/>
      <c r="C121" s="1"/>
      <c r="D121" s="1"/>
      <c r="E121" s="1"/>
      <c r="F121" s="127"/>
      <c r="G121" s="4"/>
      <c r="H121" s="4"/>
      <c r="I121" s="1"/>
    </row>
    <row r="122" spans="1:9" s="42" customFormat="1">
      <c r="A122" s="1"/>
      <c r="B122" s="1"/>
      <c r="C122" s="1"/>
      <c r="D122" s="1"/>
      <c r="E122" s="1"/>
      <c r="F122" s="127"/>
      <c r="G122" s="4"/>
      <c r="H122" s="4"/>
      <c r="I122" s="1"/>
    </row>
    <row r="123" spans="1:9" s="42" customFormat="1">
      <c r="A123" s="1"/>
      <c r="B123" s="1"/>
      <c r="C123" s="1"/>
      <c r="D123" s="1"/>
      <c r="E123" s="1"/>
      <c r="F123" s="127"/>
      <c r="G123" s="4"/>
      <c r="H123" s="4"/>
      <c r="I123" s="1"/>
    </row>
    <row r="124" spans="1:9" s="42" customFormat="1">
      <c r="A124" s="1"/>
      <c r="B124" s="1"/>
      <c r="C124" s="1"/>
      <c r="D124" s="1"/>
      <c r="E124" s="1"/>
      <c r="F124" s="127"/>
      <c r="G124" s="4"/>
      <c r="H124" s="4"/>
      <c r="I124" s="1"/>
    </row>
    <row r="125" spans="1:9" s="42" customFormat="1">
      <c r="A125" s="1"/>
      <c r="B125" s="1"/>
      <c r="C125" s="1"/>
      <c r="D125" s="1"/>
      <c r="E125" s="1"/>
      <c r="F125" s="127"/>
      <c r="G125" s="4"/>
      <c r="H125" s="4"/>
      <c r="I125" s="1"/>
    </row>
    <row r="126" spans="1:9" s="42" customFormat="1">
      <c r="A126" s="1"/>
      <c r="B126" s="1"/>
      <c r="C126" s="1"/>
      <c r="D126" s="1"/>
      <c r="E126" s="1"/>
      <c r="F126" s="127"/>
      <c r="G126" s="4"/>
      <c r="H126" s="4"/>
      <c r="I126" s="1"/>
    </row>
  </sheetData>
  <sheetProtection selectLockedCells="1"/>
  <mergeCells count="8">
    <mergeCell ref="G77:H77"/>
    <mergeCell ref="G75:H75"/>
    <mergeCell ref="G76:H76"/>
    <mergeCell ref="A1:I1"/>
    <mergeCell ref="A3:I3"/>
    <mergeCell ref="A5:I5"/>
    <mergeCell ref="A7:I7"/>
    <mergeCell ref="A8:F8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view="pageBreakPreview" zoomScaleSheetLayoutView="100" workbookViewId="0">
      <pane xSplit="1" topLeftCell="B1" activePane="topRight" state="frozen"/>
      <selection activeCell="G117" sqref="G117:I117"/>
      <selection pane="topRight" activeCell="M32" sqref="M32"/>
    </sheetView>
  </sheetViews>
  <sheetFormatPr defaultRowHeight="12"/>
  <cols>
    <col min="1" max="1" width="9.140625" style="12"/>
    <col min="2" max="2" width="36.5703125" style="12" customWidth="1"/>
    <col min="3" max="3" width="11.85546875" style="12" bestFit="1" customWidth="1"/>
    <col min="4" max="15" width="5.28515625" style="12" customWidth="1"/>
    <col min="16" max="17" width="19.7109375" style="12" customWidth="1"/>
    <col min="18" max="16384" width="9.140625" style="12"/>
  </cols>
  <sheetData>
    <row r="1" spans="1:16">
      <c r="A1" s="179" t="s">
        <v>35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1"/>
    </row>
    <row r="2" spans="1:16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16">
      <c r="A3" s="13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 ht="15" customHeight="1">
      <c r="A4" s="144"/>
      <c r="B4" s="145"/>
      <c r="C4" s="145"/>
      <c r="D4" s="14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7"/>
    </row>
    <row r="5" spans="1:16" ht="15" customHeight="1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8"/>
    </row>
    <row r="6" spans="1:16" ht="12.75" thickBot="1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 ht="15" customHeight="1">
      <c r="A7" s="146" t="s">
        <v>231</v>
      </c>
      <c r="B7" s="147"/>
      <c r="C7" s="147"/>
      <c r="D7" s="14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39" t="s">
        <v>36</v>
      </c>
    </row>
    <row r="8" spans="1:16" ht="15.75" customHeight="1" thickBot="1">
      <c r="A8" s="149"/>
      <c r="B8" s="150"/>
      <c r="C8" s="150"/>
      <c r="D8" s="151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40">
        <v>43770</v>
      </c>
    </row>
    <row r="9" spans="1:16" ht="15" customHeight="1">
      <c r="A9" s="19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ht="12.75" thickBot="1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>
      <c r="A11" s="152" t="s">
        <v>37</v>
      </c>
      <c r="B11" s="154" t="s">
        <v>38</v>
      </c>
      <c r="C11" s="154" t="s">
        <v>39</v>
      </c>
      <c r="D11" s="154" t="s">
        <v>40</v>
      </c>
      <c r="E11" s="154"/>
      <c r="F11" s="154" t="s">
        <v>41</v>
      </c>
      <c r="G11" s="154"/>
      <c r="H11" s="154" t="s">
        <v>104</v>
      </c>
      <c r="I11" s="154"/>
      <c r="J11" s="154" t="s">
        <v>105</v>
      </c>
      <c r="K11" s="154"/>
      <c r="L11" s="154" t="s">
        <v>106</v>
      </c>
      <c r="M11" s="154"/>
      <c r="N11" s="154" t="s">
        <v>107</v>
      </c>
      <c r="O11" s="154"/>
      <c r="P11" s="161" t="s">
        <v>29</v>
      </c>
    </row>
    <row r="12" spans="1:16">
      <c r="A12" s="153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62"/>
    </row>
    <row r="13" spans="1:16">
      <c r="A13" s="153" t="s">
        <v>146</v>
      </c>
      <c r="B13" s="159" t="s">
        <v>20</v>
      </c>
      <c r="C13" s="20" t="s">
        <v>42</v>
      </c>
      <c r="D13" s="160">
        <f>ROUND(D15*$P$13,2)</f>
        <v>2873.46</v>
      </c>
      <c r="E13" s="160"/>
      <c r="F13" s="160">
        <f>ROUND(F15*$P$13,2)</f>
        <v>0</v>
      </c>
      <c r="G13" s="160"/>
      <c r="H13" s="160">
        <f>ROUND(H15*$P$13,2)</f>
        <v>0</v>
      </c>
      <c r="I13" s="160"/>
      <c r="J13" s="160">
        <f>ROUND(J15*$P$13,2)</f>
        <v>0</v>
      </c>
      <c r="K13" s="160"/>
      <c r="L13" s="160">
        <f>ROUND(L15*$P$13,2)</f>
        <v>0</v>
      </c>
      <c r="M13" s="160"/>
      <c r="N13" s="160">
        <f>ROUND(N15*$P$13,2)</f>
        <v>0</v>
      </c>
      <c r="O13" s="160"/>
      <c r="P13" s="21">
        <f>ORÇAMENTO!I11</f>
        <v>2873.46</v>
      </c>
    </row>
    <row r="14" spans="1:16" ht="7.5" customHeight="1">
      <c r="A14" s="153"/>
      <c r="B14" s="159"/>
      <c r="C14" s="22"/>
      <c r="D14" s="23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21"/>
    </row>
    <row r="15" spans="1:16">
      <c r="A15" s="153"/>
      <c r="B15" s="159"/>
      <c r="C15" s="20" t="s">
        <v>43</v>
      </c>
      <c r="D15" s="156">
        <v>1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24">
        <f>SUM(D15:O15)</f>
        <v>1</v>
      </c>
    </row>
    <row r="16" spans="1:16">
      <c r="A16" s="153" t="s">
        <v>147</v>
      </c>
      <c r="B16" s="159" t="s">
        <v>108</v>
      </c>
      <c r="C16" s="20" t="s">
        <v>42</v>
      </c>
      <c r="D16" s="160">
        <f>ROUND(D18*$P$16,2)</f>
        <v>44013.24</v>
      </c>
      <c r="E16" s="160"/>
      <c r="F16" s="160">
        <f>ROUND(F18*$P$16,2)</f>
        <v>0</v>
      </c>
      <c r="G16" s="160"/>
      <c r="H16" s="160">
        <f>ROUND(H18*$P$16,2)</f>
        <v>0</v>
      </c>
      <c r="I16" s="160"/>
      <c r="J16" s="160">
        <f>ROUND(J18*$P$16,2)</f>
        <v>0</v>
      </c>
      <c r="K16" s="160"/>
      <c r="L16" s="160">
        <f>ROUND(L18*$P$16,2)</f>
        <v>0</v>
      </c>
      <c r="M16" s="160"/>
      <c r="N16" s="160">
        <f>ROUND(N18*$P$16,2)</f>
        <v>0</v>
      </c>
      <c r="O16" s="160"/>
      <c r="P16" s="21">
        <f>ORÇAMENTO!I13</f>
        <v>44013.239999999991</v>
      </c>
    </row>
    <row r="17" spans="1:16" ht="7.5" customHeight="1">
      <c r="A17" s="153"/>
      <c r="B17" s="159"/>
      <c r="C17" s="22"/>
      <c r="D17" s="23"/>
      <c r="E17" s="23"/>
      <c r="F17" s="99"/>
      <c r="G17" s="41"/>
      <c r="H17" s="41"/>
      <c r="I17" s="41"/>
      <c r="J17" s="41"/>
      <c r="K17" s="41"/>
      <c r="L17" s="41"/>
      <c r="M17" s="41"/>
      <c r="N17" s="41"/>
      <c r="O17" s="41"/>
      <c r="P17" s="21"/>
    </row>
    <row r="18" spans="1:16">
      <c r="A18" s="153"/>
      <c r="B18" s="159"/>
      <c r="C18" s="20" t="s">
        <v>43</v>
      </c>
      <c r="D18" s="156">
        <v>1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24">
        <f>SUM(D18:O18)</f>
        <v>1</v>
      </c>
    </row>
    <row r="19" spans="1:16">
      <c r="A19" s="170" t="s">
        <v>148</v>
      </c>
      <c r="B19" s="173" t="s">
        <v>77</v>
      </c>
      <c r="C19" s="20" t="s">
        <v>42</v>
      </c>
      <c r="D19" s="157">
        <f>ROUND(D21*$P$19,2)</f>
        <v>0</v>
      </c>
      <c r="E19" s="158"/>
      <c r="F19" s="157">
        <f t="shared" ref="F19" si="0">ROUND(F21*$P$19,2)</f>
        <v>6063.97</v>
      </c>
      <c r="G19" s="158"/>
      <c r="H19" s="157">
        <f t="shared" ref="H19" si="1">ROUND(H21*$P$19,2)</f>
        <v>6063.97</v>
      </c>
      <c r="I19" s="158"/>
      <c r="J19" s="157">
        <f t="shared" ref="J19" si="2">ROUND(J21*$P$19,2)</f>
        <v>6063.97</v>
      </c>
      <c r="K19" s="158"/>
      <c r="L19" s="157">
        <f t="shared" ref="L19" si="3">ROUND(L21*$P$19,2)</f>
        <v>6063.97</v>
      </c>
      <c r="M19" s="158"/>
      <c r="N19" s="157">
        <f t="shared" ref="N19" si="4">ROUND(N21*$P$19,2)</f>
        <v>6063.97</v>
      </c>
      <c r="O19" s="158"/>
      <c r="P19" s="21">
        <f>ORÇAMENTO!I28</f>
        <v>30319.86</v>
      </c>
    </row>
    <row r="20" spans="1:16" ht="7.5" customHeight="1">
      <c r="A20" s="171"/>
      <c r="B20" s="174"/>
      <c r="C20" s="20"/>
      <c r="D20" s="41"/>
      <c r="E20" s="41"/>
      <c r="F20" s="23"/>
      <c r="G20" s="98"/>
      <c r="H20" s="98"/>
      <c r="I20" s="98"/>
      <c r="J20" s="98"/>
      <c r="K20" s="98"/>
      <c r="L20" s="98"/>
      <c r="M20" s="98"/>
      <c r="N20" s="98"/>
      <c r="O20" s="23"/>
      <c r="P20" s="21"/>
    </row>
    <row r="21" spans="1:16">
      <c r="A21" s="172"/>
      <c r="B21" s="175"/>
      <c r="C21" s="20" t="s">
        <v>43</v>
      </c>
      <c r="D21" s="177"/>
      <c r="E21" s="178"/>
      <c r="F21" s="177">
        <v>0.2</v>
      </c>
      <c r="G21" s="178"/>
      <c r="H21" s="177">
        <v>0.2</v>
      </c>
      <c r="I21" s="178"/>
      <c r="J21" s="177">
        <v>0.2</v>
      </c>
      <c r="K21" s="178"/>
      <c r="L21" s="177">
        <v>0.2</v>
      </c>
      <c r="M21" s="178"/>
      <c r="N21" s="177">
        <v>0.2</v>
      </c>
      <c r="O21" s="178"/>
      <c r="P21" s="24">
        <f>SUM(D21:O21)</f>
        <v>1</v>
      </c>
    </row>
    <row r="22" spans="1:16">
      <c r="A22" s="170" t="s">
        <v>149</v>
      </c>
      <c r="B22" s="173" t="s">
        <v>102</v>
      </c>
      <c r="C22" s="20" t="s">
        <v>42</v>
      </c>
      <c r="D22" s="160">
        <f>ROUND(D24*$P$22,2)</f>
        <v>0</v>
      </c>
      <c r="E22" s="160"/>
      <c r="F22" s="160">
        <f>ROUND(F24*$P$22,2)</f>
        <v>0</v>
      </c>
      <c r="G22" s="160"/>
      <c r="H22" s="160">
        <f>ROUND(H24*$P$22,2)</f>
        <v>0</v>
      </c>
      <c r="I22" s="160"/>
      <c r="J22" s="160">
        <f>ROUND(J24*$P$22,2)</f>
        <v>0</v>
      </c>
      <c r="K22" s="160"/>
      <c r="L22" s="160">
        <f>ROUND(L24*$P$22,2)</f>
        <v>0</v>
      </c>
      <c r="M22" s="160"/>
      <c r="N22" s="160">
        <f>ROUND(N24*$P$22,2)</f>
        <v>142038.06</v>
      </c>
      <c r="O22" s="160"/>
      <c r="P22" s="21">
        <f>ORÇAMENTO!I37</f>
        <v>142038.06</v>
      </c>
    </row>
    <row r="23" spans="1:16" ht="7.5" customHeight="1">
      <c r="A23" s="171"/>
      <c r="B23" s="174"/>
      <c r="C23" s="2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3"/>
      <c r="O23" s="23"/>
      <c r="P23" s="21"/>
    </row>
    <row r="24" spans="1:16">
      <c r="A24" s="172"/>
      <c r="B24" s="175"/>
      <c r="C24" s="20" t="s">
        <v>43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>
        <v>1</v>
      </c>
      <c r="O24" s="156"/>
      <c r="P24" s="24">
        <f>SUM(D24:O24)</f>
        <v>1</v>
      </c>
    </row>
    <row r="25" spans="1:16">
      <c r="A25" s="170" t="s">
        <v>150</v>
      </c>
      <c r="B25" s="173" t="s">
        <v>142</v>
      </c>
      <c r="C25" s="20" t="s">
        <v>42</v>
      </c>
      <c r="D25" s="160">
        <f>ROUND(D27*$P$25,2)</f>
        <v>0</v>
      </c>
      <c r="E25" s="160"/>
      <c r="F25" s="160">
        <f>ROUND(F27*$P$25,2)</f>
        <v>0</v>
      </c>
      <c r="G25" s="160"/>
      <c r="H25" s="160">
        <f>ROUND(H27*$P$25,2)</f>
        <v>0</v>
      </c>
      <c r="I25" s="160"/>
      <c r="J25" s="160">
        <f>ROUND(J27*$P$25,2)</f>
        <v>0</v>
      </c>
      <c r="K25" s="160"/>
      <c r="L25" s="160">
        <f>ROUND(L27*$P$25,2)</f>
        <v>0</v>
      </c>
      <c r="M25" s="160"/>
      <c r="N25" s="160">
        <f>ROUND(N27*$P$25,2)</f>
        <v>270.52</v>
      </c>
      <c r="O25" s="160"/>
      <c r="P25" s="97">
        <f>ORÇAMENTO!I45</f>
        <v>270.52</v>
      </c>
    </row>
    <row r="26" spans="1:16" ht="7.5" customHeight="1">
      <c r="A26" s="171"/>
      <c r="B26" s="174"/>
      <c r="C26" s="20"/>
      <c r="D26" s="41"/>
      <c r="E26" s="41"/>
      <c r="F26" s="41"/>
      <c r="G26" s="99"/>
      <c r="H26" s="99"/>
      <c r="I26" s="99"/>
      <c r="J26" s="99"/>
      <c r="K26" s="99"/>
      <c r="L26" s="99"/>
      <c r="M26" s="41"/>
      <c r="N26" s="23"/>
      <c r="O26" s="23"/>
      <c r="P26" s="21"/>
    </row>
    <row r="27" spans="1:16">
      <c r="A27" s="172"/>
      <c r="B27" s="175"/>
      <c r="C27" s="20" t="s">
        <v>43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>
        <v>1</v>
      </c>
      <c r="O27" s="156"/>
      <c r="P27" s="24">
        <f>SUM(D27:O27)</f>
        <v>1</v>
      </c>
    </row>
    <row r="28" spans="1:16" ht="15" customHeight="1">
      <c r="A28" s="170" t="s">
        <v>151</v>
      </c>
      <c r="B28" s="193" t="s">
        <v>192</v>
      </c>
      <c r="C28" s="20" t="s">
        <v>42</v>
      </c>
      <c r="D28" s="160">
        <f>ROUND(D30*$P$28,2)</f>
        <v>98736.47</v>
      </c>
      <c r="E28" s="160"/>
      <c r="F28" s="160">
        <f>ROUND(F30*$P$28,2)</f>
        <v>0</v>
      </c>
      <c r="G28" s="160"/>
      <c r="H28" s="160">
        <f>ROUND(H30*$P$28,2)</f>
        <v>0</v>
      </c>
      <c r="I28" s="160"/>
      <c r="J28" s="160">
        <f>ROUND(J30*$P$28,2)</f>
        <v>0</v>
      </c>
      <c r="K28" s="160"/>
      <c r="L28" s="160">
        <f>ROUND(L30*$P$28,2)</f>
        <v>0</v>
      </c>
      <c r="M28" s="160"/>
      <c r="N28" s="160">
        <f>ROUND(N30*$P$28,2)</f>
        <v>0</v>
      </c>
      <c r="O28" s="160"/>
      <c r="P28" s="21">
        <f>ORÇAMENTO!I49</f>
        <v>98736.47</v>
      </c>
    </row>
    <row r="29" spans="1:16" ht="7.5" customHeight="1">
      <c r="A29" s="171"/>
      <c r="B29" s="194"/>
      <c r="C29" s="20"/>
      <c r="D29" s="23"/>
      <c r="E29" s="23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21"/>
    </row>
    <row r="30" spans="1:16">
      <c r="A30" s="172"/>
      <c r="B30" s="195"/>
      <c r="C30" s="20" t="s">
        <v>43</v>
      </c>
      <c r="D30" s="156">
        <v>1</v>
      </c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24">
        <f>SUM(D30:O30)</f>
        <v>1</v>
      </c>
    </row>
    <row r="31" spans="1:16">
      <c r="A31" s="187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9"/>
    </row>
    <row r="32" spans="1:16" ht="7.5" customHeight="1">
      <c r="A32" s="25"/>
      <c r="B32" s="26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</row>
    <row r="33" spans="1:16">
      <c r="A33" s="182" t="s">
        <v>44</v>
      </c>
      <c r="B33" s="183"/>
      <c r="C33" s="183"/>
      <c r="D33" s="169">
        <f>SUM(D13+D16+D19+D22+D25+D28)</f>
        <v>145623.16999999998</v>
      </c>
      <c r="E33" s="169"/>
      <c r="F33" s="169">
        <f t="shared" ref="F33" si="5">SUM(F13+F16+F19+F22+F25+F28)</f>
        <v>6063.97</v>
      </c>
      <c r="G33" s="169"/>
      <c r="H33" s="169">
        <f t="shared" ref="H33" si="6">SUM(H13+H16+H19+H22+H25+H28)</f>
        <v>6063.97</v>
      </c>
      <c r="I33" s="169"/>
      <c r="J33" s="169">
        <f t="shared" ref="J33" si="7">SUM(J13+J16+J19+J22+J25+J28)</f>
        <v>6063.97</v>
      </c>
      <c r="K33" s="169"/>
      <c r="L33" s="169">
        <f t="shared" ref="L33" si="8">SUM(L13+L16+L19+L22+L25+L28)</f>
        <v>6063.97</v>
      </c>
      <c r="M33" s="169"/>
      <c r="N33" s="169">
        <f t="shared" ref="N33" si="9">SUM(N13+N16+N19+N22+N25+N28)</f>
        <v>148372.54999999999</v>
      </c>
      <c r="O33" s="169"/>
      <c r="P33" s="190">
        <f>ORÇAMENTO!I72</f>
        <v>318251.61</v>
      </c>
    </row>
    <row r="34" spans="1:16">
      <c r="A34" s="182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91"/>
    </row>
    <row r="35" spans="1:16">
      <c r="A35" s="182" t="s">
        <v>45</v>
      </c>
      <c r="B35" s="183"/>
      <c r="C35" s="183"/>
      <c r="D35" s="176">
        <f>ROUND(D37/$P$33,4)</f>
        <v>0.45760000000000001</v>
      </c>
      <c r="E35" s="176"/>
      <c r="F35" s="176">
        <f t="shared" ref="F35" si="10">ROUND(F37/$P$33,4)</f>
        <v>0.47660000000000002</v>
      </c>
      <c r="G35" s="176"/>
      <c r="H35" s="176">
        <f t="shared" ref="H35" si="11">ROUND(H37/$P$33,4)</f>
        <v>0.49569999999999997</v>
      </c>
      <c r="I35" s="176"/>
      <c r="J35" s="176">
        <f t="shared" ref="J35" si="12">ROUND(J37/$P$33,4)</f>
        <v>0.51470000000000005</v>
      </c>
      <c r="K35" s="176"/>
      <c r="L35" s="176">
        <f t="shared" ref="L35" si="13">ROUND(L37/$P$33,4)</f>
        <v>0.53380000000000005</v>
      </c>
      <c r="M35" s="176"/>
      <c r="N35" s="176">
        <f t="shared" ref="N35" si="14">ROUND(N37/$P$33,4)</f>
        <v>1</v>
      </c>
      <c r="O35" s="176"/>
      <c r="P35" s="191"/>
    </row>
    <row r="36" spans="1:16">
      <c r="A36" s="182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91"/>
    </row>
    <row r="37" spans="1:16" ht="12.75" thickBot="1">
      <c r="A37" s="184" t="s">
        <v>46</v>
      </c>
      <c r="B37" s="185"/>
      <c r="C37" s="185"/>
      <c r="D37" s="186">
        <f>SUM(D33)</f>
        <v>145623.16999999998</v>
      </c>
      <c r="E37" s="186"/>
      <c r="F37" s="186">
        <f>F33+D37</f>
        <v>151687.13999999998</v>
      </c>
      <c r="G37" s="186"/>
      <c r="H37" s="196">
        <f t="shared" ref="H37" si="15">H33+F37</f>
        <v>157751.10999999999</v>
      </c>
      <c r="I37" s="197"/>
      <c r="J37" s="196">
        <f t="shared" ref="J37" si="16">J33+H37</f>
        <v>163815.07999999999</v>
      </c>
      <c r="K37" s="197"/>
      <c r="L37" s="196">
        <f t="shared" ref="L37" si="17">L33+J37</f>
        <v>169879.05</v>
      </c>
      <c r="M37" s="197"/>
      <c r="N37" s="196">
        <f t="shared" ref="N37" si="18">N33+L37</f>
        <v>318251.59999999998</v>
      </c>
      <c r="O37" s="197"/>
      <c r="P37" s="192"/>
    </row>
    <row r="38" spans="1:16" ht="7.5" customHeight="1">
      <c r="A38" s="30"/>
      <c r="B38" s="3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</row>
    <row r="39" spans="1:16">
      <c r="A39" s="13"/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</row>
    <row r="40" spans="1:16">
      <c r="A40" s="163" t="s">
        <v>47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</row>
    <row r="41" spans="1:16" ht="7.5" customHeight="1">
      <c r="A41" s="163" t="s">
        <v>153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5"/>
    </row>
    <row r="42" spans="1:16">
      <c r="A42" s="163" t="s">
        <v>48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5"/>
    </row>
    <row r="43" spans="1:16" ht="12.75" thickBot="1">
      <c r="A43" s="166" t="s">
        <v>154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8"/>
    </row>
    <row r="44" spans="1:16" ht="7.5" customHeight="1"/>
  </sheetData>
  <mergeCells count="126">
    <mergeCell ref="A28:A30"/>
    <mergeCell ref="B28:B30"/>
    <mergeCell ref="F33:G33"/>
    <mergeCell ref="H33:I33"/>
    <mergeCell ref="J33:K33"/>
    <mergeCell ref="L33:M33"/>
    <mergeCell ref="N33:O33"/>
    <mergeCell ref="H37:I37"/>
    <mergeCell ref="F37:G37"/>
    <mergeCell ref="J37:K37"/>
    <mergeCell ref="L37:M37"/>
    <mergeCell ref="N37:O37"/>
    <mergeCell ref="D28:E28"/>
    <mergeCell ref="F28:G28"/>
    <mergeCell ref="H28:I28"/>
    <mergeCell ref="N35:O35"/>
    <mergeCell ref="F35:G35"/>
    <mergeCell ref="H35:I35"/>
    <mergeCell ref="D30:E30"/>
    <mergeCell ref="F30:G30"/>
    <mergeCell ref="H30:I30"/>
    <mergeCell ref="J30:K30"/>
    <mergeCell ref="L30:M30"/>
    <mergeCell ref="N30:O30"/>
    <mergeCell ref="H27:I27"/>
    <mergeCell ref="J27:K27"/>
    <mergeCell ref="L27:M27"/>
    <mergeCell ref="N27:O27"/>
    <mergeCell ref="N25:O25"/>
    <mergeCell ref="D25:E25"/>
    <mergeCell ref="D24:E24"/>
    <mergeCell ref="F24:G24"/>
    <mergeCell ref="H24:I24"/>
    <mergeCell ref="J24:K24"/>
    <mergeCell ref="L24:M24"/>
    <mergeCell ref="N24:O24"/>
    <mergeCell ref="A1:P2"/>
    <mergeCell ref="A36:O36"/>
    <mergeCell ref="A37:C37"/>
    <mergeCell ref="D37:E37"/>
    <mergeCell ref="A35:C35"/>
    <mergeCell ref="D35:E35"/>
    <mergeCell ref="A31:P31"/>
    <mergeCell ref="A33:C33"/>
    <mergeCell ref="P33:P37"/>
    <mergeCell ref="A34:O34"/>
    <mergeCell ref="D21:E21"/>
    <mergeCell ref="A19:A21"/>
    <mergeCell ref="B19:B21"/>
    <mergeCell ref="D19:E19"/>
    <mergeCell ref="F16:G16"/>
    <mergeCell ref="H16:I16"/>
    <mergeCell ref="J16:K16"/>
    <mergeCell ref="F18:G18"/>
    <mergeCell ref="H19:I19"/>
    <mergeCell ref="J19:K19"/>
    <mergeCell ref="F21:G21"/>
    <mergeCell ref="H21:I21"/>
    <mergeCell ref="F22:G22"/>
    <mergeCell ref="H22:I22"/>
    <mergeCell ref="J21:K21"/>
    <mergeCell ref="F11:G12"/>
    <mergeCell ref="N16:O16"/>
    <mergeCell ref="N18:O18"/>
    <mergeCell ref="L16:M16"/>
    <mergeCell ref="L18:M18"/>
    <mergeCell ref="N19:O19"/>
    <mergeCell ref="N21:O21"/>
    <mergeCell ref="H18:I18"/>
    <mergeCell ref="L21:M21"/>
    <mergeCell ref="L19:M19"/>
    <mergeCell ref="J18:K18"/>
    <mergeCell ref="A41:P41"/>
    <mergeCell ref="A43:P43"/>
    <mergeCell ref="A40:P40"/>
    <mergeCell ref="A42:P42"/>
    <mergeCell ref="D33:E33"/>
    <mergeCell ref="A22:A24"/>
    <mergeCell ref="B22:B24"/>
    <mergeCell ref="D22:E22"/>
    <mergeCell ref="L35:M35"/>
    <mergeCell ref="J28:K28"/>
    <mergeCell ref="J35:K35"/>
    <mergeCell ref="F25:G25"/>
    <mergeCell ref="H25:I25"/>
    <mergeCell ref="J25:K25"/>
    <mergeCell ref="L25:M25"/>
    <mergeCell ref="A25:A27"/>
    <mergeCell ref="B25:B27"/>
    <mergeCell ref="L28:M28"/>
    <mergeCell ref="N28:O28"/>
    <mergeCell ref="J22:K22"/>
    <mergeCell ref="L22:M22"/>
    <mergeCell ref="N22:O22"/>
    <mergeCell ref="D27:E27"/>
    <mergeCell ref="F27:G27"/>
    <mergeCell ref="P11:P12"/>
    <mergeCell ref="A13:A15"/>
    <mergeCell ref="B13:B15"/>
    <mergeCell ref="D13:E13"/>
    <mergeCell ref="N11:O12"/>
    <mergeCell ref="N13:O13"/>
    <mergeCell ref="N15:O15"/>
    <mergeCell ref="L15:M15"/>
    <mergeCell ref="L11:M12"/>
    <mergeCell ref="L13:M13"/>
    <mergeCell ref="H11:I12"/>
    <mergeCell ref="J11:K12"/>
    <mergeCell ref="F13:G13"/>
    <mergeCell ref="H13:I13"/>
    <mergeCell ref="J13:K13"/>
    <mergeCell ref="F15:G15"/>
    <mergeCell ref="H15:I15"/>
    <mergeCell ref="J15:K15"/>
    <mergeCell ref="A4:D4"/>
    <mergeCell ref="A7:D8"/>
    <mergeCell ref="A11:A12"/>
    <mergeCell ref="B11:B12"/>
    <mergeCell ref="C11:C12"/>
    <mergeCell ref="D11:E12"/>
    <mergeCell ref="D15:E15"/>
    <mergeCell ref="F19:G19"/>
    <mergeCell ref="D18:E18"/>
    <mergeCell ref="A16:A18"/>
    <mergeCell ref="B16:B18"/>
    <mergeCell ref="D16:E1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8"/>
  <sheetViews>
    <sheetView tabSelected="1" view="pageBreakPreview" topLeftCell="A75" zoomScale="70" zoomScaleSheetLayoutView="70" workbookViewId="0">
      <selection activeCell="C73" sqref="C73:D73"/>
    </sheetView>
  </sheetViews>
  <sheetFormatPr defaultRowHeight="15"/>
  <cols>
    <col min="1" max="1" width="11" style="1" bestFit="1" customWidth="1"/>
    <col min="2" max="2" width="8" style="1" bestFit="1" customWidth="1"/>
    <col min="3" max="3" width="9.28515625" style="1" bestFit="1" customWidth="1"/>
    <col min="4" max="4" width="55" style="1" bestFit="1" customWidth="1"/>
    <col min="5" max="5" width="8.5703125" style="1" bestFit="1" customWidth="1"/>
    <col min="6" max="6" width="15.140625" style="1" bestFit="1" customWidth="1"/>
    <col min="7" max="7" width="14.28515625" style="4" customWidth="1"/>
    <col min="8" max="8" width="13.7109375" style="4" bestFit="1" customWidth="1"/>
    <col min="9" max="9" width="22" style="4" bestFit="1" customWidth="1"/>
    <col min="10" max="16384" width="9.140625" style="1"/>
  </cols>
  <sheetData>
    <row r="1" spans="1:9" ht="18">
      <c r="A1" s="209" t="s">
        <v>155</v>
      </c>
      <c r="B1" s="210"/>
      <c r="C1" s="210"/>
      <c r="D1" s="210"/>
      <c r="E1" s="210"/>
      <c r="F1" s="210"/>
      <c r="G1" s="210"/>
      <c r="H1" s="210"/>
      <c r="I1" s="210"/>
    </row>
    <row r="2" spans="1:9" ht="22.5">
      <c r="A2" s="64" t="s">
        <v>156</v>
      </c>
      <c r="B2" s="211"/>
      <c r="C2" s="211"/>
      <c r="D2" s="211"/>
      <c r="E2" s="211"/>
      <c r="F2" s="211"/>
      <c r="G2" s="211"/>
      <c r="H2" s="211"/>
      <c r="I2" s="211"/>
    </row>
    <row r="3" spans="1:9">
      <c r="A3" s="64" t="s">
        <v>157</v>
      </c>
      <c r="B3" s="212"/>
      <c r="C3" s="212"/>
      <c r="D3" s="212"/>
      <c r="E3" s="212"/>
      <c r="F3" s="212"/>
      <c r="G3" s="212"/>
      <c r="H3" s="212"/>
      <c r="I3" s="212"/>
    </row>
    <row r="4" spans="1:9">
      <c r="A4" s="205" t="s">
        <v>158</v>
      </c>
      <c r="B4" s="206"/>
      <c r="C4" s="206"/>
      <c r="D4" s="206"/>
      <c r="E4" s="206"/>
      <c r="F4" s="206"/>
      <c r="G4" s="206"/>
      <c r="H4" s="206"/>
      <c r="I4" s="206"/>
    </row>
    <row r="5" spans="1:9">
      <c r="A5" s="205"/>
      <c r="B5" s="206"/>
      <c r="C5" s="206"/>
      <c r="D5" s="206"/>
      <c r="E5" s="206"/>
      <c r="F5" s="206"/>
      <c r="G5" s="206"/>
      <c r="H5" s="206"/>
      <c r="I5" s="206"/>
    </row>
    <row r="6" spans="1:9" ht="16.5" thickBot="1">
      <c r="A6" s="207" t="s">
        <v>232</v>
      </c>
      <c r="B6" s="208"/>
      <c r="C6" s="208"/>
      <c r="D6" s="208"/>
      <c r="E6" s="208"/>
      <c r="F6" s="208"/>
      <c r="G6" s="208"/>
      <c r="H6" s="208"/>
      <c r="I6" s="208"/>
    </row>
    <row r="7" spans="1:9">
      <c r="A7" s="200" t="s">
        <v>152</v>
      </c>
      <c r="B7" s="201"/>
      <c r="C7" s="201"/>
      <c r="D7" s="201"/>
      <c r="E7" s="201"/>
      <c r="F7" s="202"/>
      <c r="G7" s="35" t="s">
        <v>33</v>
      </c>
      <c r="H7" s="9"/>
      <c r="I7" s="11" t="s">
        <v>34</v>
      </c>
    </row>
    <row r="8" spans="1:9" ht="7.5" customHeight="1">
      <c r="A8" s="203"/>
      <c r="B8" s="203"/>
      <c r="C8" s="203"/>
      <c r="D8" s="203"/>
      <c r="E8" s="203"/>
      <c r="F8" s="203"/>
      <c r="G8" s="203"/>
      <c r="H8" s="203"/>
      <c r="I8" s="203"/>
    </row>
    <row r="9" spans="1:9" ht="45">
      <c r="A9" s="2" t="s">
        <v>0</v>
      </c>
      <c r="B9" s="2" t="s">
        <v>1</v>
      </c>
      <c r="C9" s="2" t="s">
        <v>2</v>
      </c>
      <c r="D9" s="2" t="s">
        <v>3</v>
      </c>
      <c r="E9" s="2" t="s">
        <v>5</v>
      </c>
      <c r="F9" s="2" t="s">
        <v>4</v>
      </c>
      <c r="G9" s="3" t="s">
        <v>6</v>
      </c>
      <c r="H9" s="3" t="s">
        <v>7</v>
      </c>
      <c r="I9" s="3" t="s">
        <v>8</v>
      </c>
    </row>
    <row r="10" spans="1:9" s="42" customFormat="1">
      <c r="A10" s="49" t="s">
        <v>103</v>
      </c>
      <c r="B10" s="51"/>
      <c r="C10" s="52"/>
      <c r="D10" s="59" t="s">
        <v>161</v>
      </c>
      <c r="E10" s="54"/>
      <c r="F10" s="44"/>
      <c r="G10" s="56"/>
      <c r="H10" s="45"/>
      <c r="I10" s="47">
        <f>I11+I13+I28+I37+I45</f>
        <v>0</v>
      </c>
    </row>
    <row r="11" spans="1:9" s="42" customFormat="1">
      <c r="A11" s="49" t="s">
        <v>12</v>
      </c>
      <c r="B11" s="51"/>
      <c r="C11" s="52"/>
      <c r="D11" s="59" t="s">
        <v>136</v>
      </c>
      <c r="E11" s="54"/>
      <c r="F11" s="44"/>
      <c r="G11" s="56"/>
      <c r="H11" s="45"/>
      <c r="I11" s="47">
        <f>I12</f>
        <v>0</v>
      </c>
    </row>
    <row r="12" spans="1:9" s="42" customFormat="1">
      <c r="A12" s="58" t="s">
        <v>49</v>
      </c>
      <c r="B12" s="60" t="s">
        <v>16</v>
      </c>
      <c r="C12" s="48" t="s">
        <v>18</v>
      </c>
      <c r="D12" s="50" t="s">
        <v>21</v>
      </c>
      <c r="E12" s="62" t="s">
        <v>22</v>
      </c>
      <c r="F12" s="43">
        <v>6</v>
      </c>
      <c r="G12" s="131"/>
      <c r="H12" s="46">
        <f>ROUND(G12*(1+$H$7),2)</f>
        <v>0</v>
      </c>
      <c r="I12" s="46">
        <f>ROUND(H12*F12,2)</f>
        <v>0</v>
      </c>
    </row>
    <row r="13" spans="1:9" s="42" customFormat="1" ht="15.75">
      <c r="A13" s="49" t="s">
        <v>13</v>
      </c>
      <c r="B13" s="51" t="s">
        <v>16</v>
      </c>
      <c r="C13" s="52"/>
      <c r="D13" s="59" t="s">
        <v>67</v>
      </c>
      <c r="E13" s="54"/>
      <c r="F13" s="44"/>
      <c r="G13" s="114"/>
      <c r="H13" s="47"/>
      <c r="I13" s="47">
        <f>SUM(I14:I27)</f>
        <v>0</v>
      </c>
    </row>
    <row r="14" spans="1:9" s="42" customFormat="1" ht="38.25">
      <c r="A14" s="58" t="s">
        <v>50</v>
      </c>
      <c r="B14" s="60" t="s">
        <v>17</v>
      </c>
      <c r="C14" s="48" t="s">
        <v>124</v>
      </c>
      <c r="D14" s="50" t="s">
        <v>69</v>
      </c>
      <c r="E14" s="62" t="s">
        <v>22</v>
      </c>
      <c r="F14" s="43">
        <v>1318.75</v>
      </c>
      <c r="G14" s="131"/>
      <c r="H14" s="46">
        <f t="shared" ref="H14:H69" si="0">ROUND(G14*(1+$H$7),2)</f>
        <v>0</v>
      </c>
      <c r="I14" s="46">
        <f>ROUND(H14*F14,2)</f>
        <v>0</v>
      </c>
    </row>
    <row r="15" spans="1:9" s="42" customFormat="1" ht="25.5">
      <c r="A15" s="58" t="s">
        <v>51</v>
      </c>
      <c r="B15" s="55" t="s">
        <v>17</v>
      </c>
      <c r="C15" s="48" t="s">
        <v>162</v>
      </c>
      <c r="D15" s="50" t="s">
        <v>163</v>
      </c>
      <c r="E15" s="62" t="s">
        <v>22</v>
      </c>
      <c r="F15" s="43">
        <v>1318.75</v>
      </c>
      <c r="G15" s="131"/>
      <c r="H15" s="46">
        <f t="shared" si="0"/>
        <v>0</v>
      </c>
      <c r="I15" s="46">
        <f t="shared" ref="I15:I27" si="1">ROUND(H15*F15,2)</f>
        <v>0</v>
      </c>
    </row>
    <row r="16" spans="1:9" s="42" customFormat="1">
      <c r="A16" s="58" t="s">
        <v>52</v>
      </c>
      <c r="B16" s="60" t="s">
        <v>89</v>
      </c>
      <c r="C16" s="48" t="s">
        <v>164</v>
      </c>
      <c r="D16" s="50" t="s">
        <v>165</v>
      </c>
      <c r="E16" s="62" t="s">
        <v>82</v>
      </c>
      <c r="F16" s="43">
        <v>98.69</v>
      </c>
      <c r="G16" s="131"/>
      <c r="H16" s="46">
        <f t="shared" si="0"/>
        <v>0</v>
      </c>
      <c r="I16" s="46">
        <f t="shared" si="1"/>
        <v>0</v>
      </c>
    </row>
    <row r="17" spans="1:9" s="42" customFormat="1" ht="25.5">
      <c r="A17" s="58" t="s">
        <v>53</v>
      </c>
      <c r="B17" s="60" t="s">
        <v>17</v>
      </c>
      <c r="C17" s="53" t="s">
        <v>166</v>
      </c>
      <c r="D17" s="50" t="s">
        <v>167</v>
      </c>
      <c r="E17" s="62" t="s">
        <v>22</v>
      </c>
      <c r="F17" s="43">
        <v>39.75</v>
      </c>
      <c r="G17" s="131"/>
      <c r="H17" s="46">
        <f t="shared" si="0"/>
        <v>0</v>
      </c>
      <c r="I17" s="46">
        <f t="shared" si="1"/>
        <v>0</v>
      </c>
    </row>
    <row r="18" spans="1:9" s="42" customFormat="1">
      <c r="A18" s="58" t="s">
        <v>54</v>
      </c>
      <c r="B18" s="60" t="s">
        <v>17</v>
      </c>
      <c r="C18" s="48" t="s">
        <v>123</v>
      </c>
      <c r="D18" s="50" t="s">
        <v>68</v>
      </c>
      <c r="E18" s="62" t="s">
        <v>24</v>
      </c>
      <c r="F18" s="43">
        <v>16.63</v>
      </c>
      <c r="G18" s="131"/>
      <c r="H18" s="46">
        <f t="shared" si="0"/>
        <v>0</v>
      </c>
      <c r="I18" s="46">
        <f t="shared" si="1"/>
        <v>0</v>
      </c>
    </row>
    <row r="19" spans="1:9" s="42" customFormat="1" ht="51">
      <c r="A19" s="58" t="s">
        <v>55</v>
      </c>
      <c r="B19" s="60" t="s">
        <v>16</v>
      </c>
      <c r="C19" s="53" t="s">
        <v>168</v>
      </c>
      <c r="D19" s="50" t="s">
        <v>169</v>
      </c>
      <c r="E19" s="62" t="s">
        <v>22</v>
      </c>
      <c r="F19" s="43">
        <v>221.5</v>
      </c>
      <c r="G19" s="131"/>
      <c r="H19" s="46">
        <f t="shared" si="0"/>
        <v>0</v>
      </c>
      <c r="I19" s="46">
        <f t="shared" si="1"/>
        <v>0</v>
      </c>
    </row>
    <row r="20" spans="1:9" s="42" customFormat="1" ht="76.5">
      <c r="A20" s="58" t="s">
        <v>56</v>
      </c>
      <c r="B20" s="55" t="s">
        <v>16</v>
      </c>
      <c r="C20" s="48" t="s">
        <v>70</v>
      </c>
      <c r="D20" s="50" t="s">
        <v>71</v>
      </c>
      <c r="E20" s="62" t="s">
        <v>24</v>
      </c>
      <c r="F20" s="43">
        <v>145.4</v>
      </c>
      <c r="G20" s="131"/>
      <c r="H20" s="46">
        <f t="shared" si="0"/>
        <v>0</v>
      </c>
      <c r="I20" s="46">
        <f t="shared" si="1"/>
        <v>0</v>
      </c>
    </row>
    <row r="21" spans="1:9" s="42" customFormat="1" ht="63.75">
      <c r="A21" s="58" t="s">
        <v>57</v>
      </c>
      <c r="B21" s="60" t="s">
        <v>16</v>
      </c>
      <c r="C21" s="53" t="s">
        <v>72</v>
      </c>
      <c r="D21" s="50" t="s">
        <v>73</v>
      </c>
      <c r="E21" s="62" t="s">
        <v>24</v>
      </c>
      <c r="F21" s="43">
        <v>96.75</v>
      </c>
      <c r="G21" s="131"/>
      <c r="H21" s="46">
        <f t="shared" si="0"/>
        <v>0</v>
      </c>
      <c r="I21" s="46">
        <f t="shared" si="1"/>
        <v>0</v>
      </c>
    </row>
    <row r="22" spans="1:9" s="42" customFormat="1" ht="25.5">
      <c r="A22" s="58" t="s">
        <v>58</v>
      </c>
      <c r="B22" s="60" t="s">
        <v>16</v>
      </c>
      <c r="C22" s="53" t="s">
        <v>19</v>
      </c>
      <c r="D22" s="50" t="s">
        <v>23</v>
      </c>
      <c r="E22" s="62" t="s">
        <v>24</v>
      </c>
      <c r="F22" s="43">
        <v>330.11</v>
      </c>
      <c r="G22" s="131"/>
      <c r="H22" s="46">
        <f t="shared" si="0"/>
        <v>0</v>
      </c>
      <c r="I22" s="46">
        <f t="shared" si="1"/>
        <v>0</v>
      </c>
    </row>
    <row r="23" spans="1:9" s="42" customFormat="1" ht="51">
      <c r="A23" s="58" t="s">
        <v>59</v>
      </c>
      <c r="B23" s="60" t="s">
        <v>16</v>
      </c>
      <c r="C23" s="53" t="s">
        <v>74</v>
      </c>
      <c r="D23" s="50" t="s">
        <v>75</v>
      </c>
      <c r="E23" s="62" t="s">
        <v>24</v>
      </c>
      <c r="F23" s="43">
        <v>48.65</v>
      </c>
      <c r="G23" s="131"/>
      <c r="H23" s="46">
        <f t="shared" si="0"/>
        <v>0</v>
      </c>
      <c r="I23" s="46">
        <f t="shared" si="1"/>
        <v>0</v>
      </c>
    </row>
    <row r="24" spans="1:9" s="42" customFormat="1">
      <c r="A24" s="58" t="s">
        <v>60</v>
      </c>
      <c r="B24" s="60" t="s">
        <v>17</v>
      </c>
      <c r="C24" s="53" t="s">
        <v>125</v>
      </c>
      <c r="D24" s="50" t="s">
        <v>25</v>
      </c>
      <c r="E24" s="62" t="s">
        <v>26</v>
      </c>
      <c r="F24" s="43">
        <v>4806.3999999999996</v>
      </c>
      <c r="G24" s="131"/>
      <c r="H24" s="46">
        <f t="shared" si="0"/>
        <v>0</v>
      </c>
      <c r="I24" s="46">
        <f t="shared" si="1"/>
        <v>0</v>
      </c>
    </row>
    <row r="25" spans="1:9" s="42" customFormat="1">
      <c r="A25" s="58" t="s">
        <v>109</v>
      </c>
      <c r="B25" s="60" t="s">
        <v>17</v>
      </c>
      <c r="C25" s="53" t="s">
        <v>126</v>
      </c>
      <c r="D25" s="50" t="s">
        <v>76</v>
      </c>
      <c r="E25" s="62" t="s">
        <v>26</v>
      </c>
      <c r="F25" s="43">
        <v>653.86</v>
      </c>
      <c r="G25" s="131"/>
      <c r="H25" s="46">
        <f t="shared" si="0"/>
        <v>0</v>
      </c>
      <c r="I25" s="46">
        <f t="shared" si="1"/>
        <v>0</v>
      </c>
    </row>
    <row r="26" spans="1:9" s="42" customFormat="1" ht="51">
      <c r="A26" s="108" t="s">
        <v>170</v>
      </c>
      <c r="B26" s="109" t="s">
        <v>16</v>
      </c>
      <c r="C26" s="110" t="s">
        <v>171</v>
      </c>
      <c r="D26" s="111" t="s">
        <v>172</v>
      </c>
      <c r="E26" s="112" t="s">
        <v>22</v>
      </c>
      <c r="F26" s="113">
        <v>20.7</v>
      </c>
      <c r="G26" s="131"/>
      <c r="H26" s="46">
        <f t="shared" si="0"/>
        <v>0</v>
      </c>
      <c r="I26" s="107">
        <f t="shared" si="1"/>
        <v>0</v>
      </c>
    </row>
    <row r="27" spans="1:9" s="42" customFormat="1" ht="51">
      <c r="A27" s="58" t="s">
        <v>173</v>
      </c>
      <c r="B27" s="55" t="s">
        <v>16</v>
      </c>
      <c r="C27" s="48" t="s">
        <v>127</v>
      </c>
      <c r="D27" s="50" t="s">
        <v>137</v>
      </c>
      <c r="E27" s="62" t="s">
        <v>22</v>
      </c>
      <c r="F27" s="43">
        <v>57.6</v>
      </c>
      <c r="G27" s="131"/>
      <c r="H27" s="46">
        <f t="shared" si="0"/>
        <v>0</v>
      </c>
      <c r="I27" s="46">
        <f t="shared" si="1"/>
        <v>0</v>
      </c>
    </row>
    <row r="28" spans="1:9" s="42" customFormat="1" ht="15.75">
      <c r="A28" s="49" t="s">
        <v>14</v>
      </c>
      <c r="B28" s="51" t="s">
        <v>16</v>
      </c>
      <c r="C28" s="52"/>
      <c r="D28" s="59" t="s">
        <v>77</v>
      </c>
      <c r="E28" s="54"/>
      <c r="F28" s="44"/>
      <c r="G28" s="114"/>
      <c r="H28" s="47"/>
      <c r="I28" s="47">
        <f>SUM(I29:I36)</f>
        <v>0</v>
      </c>
    </row>
    <row r="29" spans="1:9" s="42" customFormat="1" ht="51">
      <c r="A29" s="58" t="s">
        <v>110</v>
      </c>
      <c r="B29" s="60" t="s">
        <v>16</v>
      </c>
      <c r="C29" s="53" t="s">
        <v>78</v>
      </c>
      <c r="D29" s="50" t="s">
        <v>79</v>
      </c>
      <c r="E29" s="62" t="s">
        <v>24</v>
      </c>
      <c r="F29" s="43">
        <v>16.47</v>
      </c>
      <c r="G29" s="131"/>
      <c r="H29" s="46">
        <f t="shared" si="0"/>
        <v>0</v>
      </c>
      <c r="I29" s="46">
        <f t="shared" ref="I29:I69" si="2">ROUND(H29*F29,2)</f>
        <v>0</v>
      </c>
    </row>
    <row r="30" spans="1:9" s="42" customFormat="1" ht="63.75">
      <c r="A30" s="58" t="s">
        <v>111</v>
      </c>
      <c r="B30" s="60" t="s">
        <v>16</v>
      </c>
      <c r="C30" s="48" t="s">
        <v>80</v>
      </c>
      <c r="D30" s="50" t="s">
        <v>81</v>
      </c>
      <c r="E30" s="62" t="s">
        <v>82</v>
      </c>
      <c r="F30" s="43">
        <v>11.5</v>
      </c>
      <c r="G30" s="131"/>
      <c r="H30" s="46">
        <f t="shared" si="0"/>
        <v>0</v>
      </c>
      <c r="I30" s="46">
        <f t="shared" si="2"/>
        <v>0</v>
      </c>
    </row>
    <row r="31" spans="1:9" s="42" customFormat="1" ht="63.75">
      <c r="A31" s="58" t="s">
        <v>112</v>
      </c>
      <c r="B31" s="60" t="s">
        <v>16</v>
      </c>
      <c r="C31" s="48" t="s">
        <v>83</v>
      </c>
      <c r="D31" s="50" t="s">
        <v>84</v>
      </c>
      <c r="E31" s="62" t="s">
        <v>82</v>
      </c>
      <c r="F31" s="43">
        <v>32</v>
      </c>
      <c r="G31" s="131"/>
      <c r="H31" s="46">
        <f t="shared" si="0"/>
        <v>0</v>
      </c>
      <c r="I31" s="46">
        <f t="shared" si="2"/>
        <v>0</v>
      </c>
    </row>
    <row r="32" spans="1:9" s="42" customFormat="1" ht="51">
      <c r="A32" s="101" t="s">
        <v>113</v>
      </c>
      <c r="B32" s="102" t="s">
        <v>16</v>
      </c>
      <c r="C32" s="103" t="s">
        <v>85</v>
      </c>
      <c r="D32" s="104" t="s">
        <v>86</v>
      </c>
      <c r="E32" s="105" t="s">
        <v>28</v>
      </c>
      <c r="F32" s="106">
        <v>3</v>
      </c>
      <c r="G32" s="131"/>
      <c r="H32" s="46">
        <f t="shared" si="0"/>
        <v>0</v>
      </c>
      <c r="I32" s="100">
        <f t="shared" si="2"/>
        <v>0</v>
      </c>
    </row>
    <row r="33" spans="1:9" s="42" customFormat="1" ht="51">
      <c r="A33" s="101" t="s">
        <v>114</v>
      </c>
      <c r="B33" s="102" t="s">
        <v>16</v>
      </c>
      <c r="C33" s="103" t="s">
        <v>87</v>
      </c>
      <c r="D33" s="104" t="s">
        <v>88</v>
      </c>
      <c r="E33" s="105" t="s">
        <v>28</v>
      </c>
      <c r="F33" s="106">
        <v>11</v>
      </c>
      <c r="G33" s="131"/>
      <c r="H33" s="46">
        <f t="shared" si="0"/>
        <v>0</v>
      </c>
      <c r="I33" s="100">
        <f t="shared" si="2"/>
        <v>0</v>
      </c>
    </row>
    <row r="34" spans="1:9" s="42" customFormat="1" ht="25.5">
      <c r="A34" s="58" t="s">
        <v>174</v>
      </c>
      <c r="B34" s="55" t="s">
        <v>17</v>
      </c>
      <c r="C34" s="53" t="s">
        <v>134</v>
      </c>
      <c r="D34" s="50" t="s">
        <v>27</v>
      </c>
      <c r="E34" s="62" t="s">
        <v>28</v>
      </c>
      <c r="F34" s="43">
        <v>1</v>
      </c>
      <c r="G34" s="131"/>
      <c r="H34" s="46">
        <f t="shared" si="0"/>
        <v>0</v>
      </c>
      <c r="I34" s="46">
        <f t="shared" si="2"/>
        <v>0</v>
      </c>
    </row>
    <row r="35" spans="1:9" s="42" customFormat="1">
      <c r="A35" s="58" t="s">
        <v>175</v>
      </c>
      <c r="B35" s="60" t="s">
        <v>17</v>
      </c>
      <c r="C35" s="48" t="s">
        <v>176</v>
      </c>
      <c r="D35" s="50" t="s">
        <v>177</v>
      </c>
      <c r="E35" s="62" t="s">
        <v>28</v>
      </c>
      <c r="F35" s="43">
        <v>3</v>
      </c>
      <c r="G35" s="131"/>
      <c r="H35" s="46">
        <f t="shared" si="0"/>
        <v>0</v>
      </c>
      <c r="I35" s="46">
        <f t="shared" si="2"/>
        <v>0</v>
      </c>
    </row>
    <row r="36" spans="1:9" s="42" customFormat="1" ht="25.5">
      <c r="A36" s="58" t="s">
        <v>178</v>
      </c>
      <c r="B36" s="55" t="s">
        <v>89</v>
      </c>
      <c r="C36" s="53" t="s">
        <v>179</v>
      </c>
      <c r="D36" s="50" t="s">
        <v>180</v>
      </c>
      <c r="E36" s="62" t="s">
        <v>82</v>
      </c>
      <c r="F36" s="43">
        <v>20</v>
      </c>
      <c r="G36" s="131"/>
      <c r="H36" s="46">
        <f t="shared" si="0"/>
        <v>0</v>
      </c>
      <c r="I36" s="46">
        <f t="shared" si="2"/>
        <v>0</v>
      </c>
    </row>
    <row r="37" spans="1:9" s="42" customFormat="1" ht="15.75">
      <c r="A37" s="49" t="s">
        <v>15</v>
      </c>
      <c r="B37" s="51" t="s">
        <v>16</v>
      </c>
      <c r="C37" s="52"/>
      <c r="D37" s="59" t="s">
        <v>181</v>
      </c>
      <c r="E37" s="54"/>
      <c r="F37" s="44"/>
      <c r="G37" s="114"/>
      <c r="H37" s="47"/>
      <c r="I37" s="47">
        <f>SUM(I38:I44)</f>
        <v>0</v>
      </c>
    </row>
    <row r="38" spans="1:9" s="42" customFormat="1" ht="38.25">
      <c r="A38" s="101" t="s">
        <v>182</v>
      </c>
      <c r="B38" s="102" t="s">
        <v>16</v>
      </c>
      <c r="C38" s="103" t="s">
        <v>93</v>
      </c>
      <c r="D38" s="104" t="s">
        <v>138</v>
      </c>
      <c r="E38" s="105" t="s">
        <v>24</v>
      </c>
      <c r="F38" s="106">
        <v>157.76</v>
      </c>
      <c r="G38" s="131"/>
      <c r="H38" s="46">
        <f t="shared" si="0"/>
        <v>0</v>
      </c>
      <c r="I38" s="46">
        <f t="shared" si="2"/>
        <v>0</v>
      </c>
    </row>
    <row r="39" spans="1:9" s="42" customFormat="1" ht="38.25">
      <c r="A39" s="58" t="s">
        <v>183</v>
      </c>
      <c r="B39" s="60" t="s">
        <v>16</v>
      </c>
      <c r="C39" s="48" t="s">
        <v>94</v>
      </c>
      <c r="D39" s="50" t="s">
        <v>95</v>
      </c>
      <c r="E39" s="62" t="s">
        <v>24</v>
      </c>
      <c r="F39" s="43">
        <v>157.76</v>
      </c>
      <c r="G39" s="131"/>
      <c r="H39" s="46">
        <f t="shared" si="0"/>
        <v>0</v>
      </c>
      <c r="I39" s="46">
        <f t="shared" si="2"/>
        <v>0</v>
      </c>
    </row>
    <row r="40" spans="1:9" s="42" customFormat="1">
      <c r="A40" s="58" t="s">
        <v>184</v>
      </c>
      <c r="B40" s="60" t="s">
        <v>16</v>
      </c>
      <c r="C40" s="48" t="s">
        <v>96</v>
      </c>
      <c r="D40" s="50" t="s">
        <v>97</v>
      </c>
      <c r="E40" s="62" t="s">
        <v>26</v>
      </c>
      <c r="F40" s="43">
        <v>1419.84</v>
      </c>
      <c r="G40" s="131"/>
      <c r="H40" s="46">
        <f t="shared" si="0"/>
        <v>0</v>
      </c>
      <c r="I40" s="46">
        <f t="shared" si="2"/>
        <v>0</v>
      </c>
    </row>
    <row r="41" spans="1:9" s="42" customFormat="1" ht="25.5">
      <c r="A41" s="58" t="s">
        <v>185</v>
      </c>
      <c r="B41" s="60" t="s">
        <v>16</v>
      </c>
      <c r="C41" s="48" t="s">
        <v>91</v>
      </c>
      <c r="D41" s="50" t="s">
        <v>92</v>
      </c>
      <c r="E41" s="62" t="s">
        <v>22</v>
      </c>
      <c r="F41" s="43">
        <v>1318.75</v>
      </c>
      <c r="G41" s="131"/>
      <c r="H41" s="46">
        <f t="shared" si="0"/>
        <v>0</v>
      </c>
      <c r="I41" s="46">
        <f t="shared" si="2"/>
        <v>0</v>
      </c>
    </row>
    <row r="42" spans="1:9" s="42" customFormat="1" ht="38.25">
      <c r="A42" s="58" t="s">
        <v>186</v>
      </c>
      <c r="B42" s="60" t="s">
        <v>17</v>
      </c>
      <c r="C42" s="53" t="s">
        <v>128</v>
      </c>
      <c r="D42" s="50" t="s">
        <v>98</v>
      </c>
      <c r="E42" s="62" t="s">
        <v>82</v>
      </c>
      <c r="F42" s="43">
        <v>229.16</v>
      </c>
      <c r="G42" s="131"/>
      <c r="H42" s="46">
        <f t="shared" si="0"/>
        <v>0</v>
      </c>
      <c r="I42" s="46">
        <f t="shared" si="2"/>
        <v>0</v>
      </c>
    </row>
    <row r="43" spans="1:9" s="42" customFormat="1" ht="25.5">
      <c r="A43" s="58" t="s">
        <v>187</v>
      </c>
      <c r="B43" s="55" t="s">
        <v>17</v>
      </c>
      <c r="C43" s="53" t="s">
        <v>129</v>
      </c>
      <c r="D43" s="50" t="s">
        <v>99</v>
      </c>
      <c r="E43" s="62" t="s">
        <v>24</v>
      </c>
      <c r="F43" s="43">
        <v>14.39</v>
      </c>
      <c r="G43" s="131"/>
      <c r="H43" s="46">
        <f t="shared" si="0"/>
        <v>0</v>
      </c>
      <c r="I43" s="46">
        <f t="shared" si="2"/>
        <v>0</v>
      </c>
    </row>
    <row r="44" spans="1:9" s="42" customFormat="1" ht="51">
      <c r="A44" s="58" t="s">
        <v>188</v>
      </c>
      <c r="B44" s="55" t="s">
        <v>16</v>
      </c>
      <c r="C44" s="53" t="s">
        <v>100</v>
      </c>
      <c r="D44" s="50" t="s">
        <v>101</v>
      </c>
      <c r="E44" s="62" t="s">
        <v>24</v>
      </c>
      <c r="F44" s="43">
        <v>21.8</v>
      </c>
      <c r="G44" s="131"/>
      <c r="H44" s="46">
        <f t="shared" si="0"/>
        <v>0</v>
      </c>
      <c r="I44" s="46">
        <f t="shared" si="2"/>
        <v>0</v>
      </c>
    </row>
    <row r="45" spans="1:9" s="42" customFormat="1" ht="15.75">
      <c r="A45" s="49" t="s">
        <v>115</v>
      </c>
      <c r="B45" s="51" t="s">
        <v>16</v>
      </c>
      <c r="C45" s="52"/>
      <c r="D45" s="59" t="s">
        <v>142</v>
      </c>
      <c r="E45" s="54"/>
      <c r="F45" s="44"/>
      <c r="G45" s="117"/>
      <c r="H45" s="45"/>
      <c r="I45" s="45">
        <f>SUM(I46)</f>
        <v>0</v>
      </c>
    </row>
    <row r="46" spans="1:9" s="42" customFormat="1" ht="15.75">
      <c r="A46" s="49" t="s">
        <v>189</v>
      </c>
      <c r="B46" s="51" t="s">
        <v>16</v>
      </c>
      <c r="C46" s="52"/>
      <c r="D46" s="59" t="s">
        <v>144</v>
      </c>
      <c r="E46" s="54"/>
      <c r="F46" s="44"/>
      <c r="G46" s="117"/>
      <c r="H46" s="45"/>
      <c r="I46" s="45">
        <f>SUM(I47)</f>
        <v>0</v>
      </c>
    </row>
    <row r="47" spans="1:9" s="42" customFormat="1" ht="25.5">
      <c r="A47" s="58" t="s">
        <v>190</v>
      </c>
      <c r="B47" s="60" t="s">
        <v>16</v>
      </c>
      <c r="C47" s="53" t="s">
        <v>133</v>
      </c>
      <c r="D47" s="50" t="s">
        <v>143</v>
      </c>
      <c r="E47" s="62" t="s">
        <v>28</v>
      </c>
      <c r="F47" s="43">
        <v>2</v>
      </c>
      <c r="G47" s="131"/>
      <c r="H47" s="46">
        <f t="shared" si="0"/>
        <v>0</v>
      </c>
      <c r="I47" s="46">
        <f t="shared" si="2"/>
        <v>0</v>
      </c>
    </row>
    <row r="48" spans="1:9" s="42" customFormat="1" ht="15.75">
      <c r="A48" s="49" t="s">
        <v>61</v>
      </c>
      <c r="B48" s="51" t="s">
        <v>16</v>
      </c>
      <c r="C48" s="52"/>
      <c r="D48" s="59" t="s">
        <v>191</v>
      </c>
      <c r="E48" s="54"/>
      <c r="F48" s="44"/>
      <c r="G48" s="117"/>
      <c r="H48" s="45">
        <f t="shared" si="0"/>
        <v>0</v>
      </c>
      <c r="I48" s="45">
        <f>SUM(I49)</f>
        <v>0</v>
      </c>
    </row>
    <row r="49" spans="1:9" s="42" customFormat="1" ht="15.75">
      <c r="A49" s="49" t="s">
        <v>62</v>
      </c>
      <c r="B49" s="51" t="s">
        <v>16</v>
      </c>
      <c r="C49" s="52"/>
      <c r="D49" s="59" t="s">
        <v>192</v>
      </c>
      <c r="E49" s="54"/>
      <c r="F49" s="44"/>
      <c r="G49" s="117"/>
      <c r="H49" s="45">
        <f t="shared" si="0"/>
        <v>0</v>
      </c>
      <c r="I49" s="45">
        <f>SUM(I50:I69)</f>
        <v>0</v>
      </c>
    </row>
    <row r="50" spans="1:9" s="42" customFormat="1" ht="38.25">
      <c r="A50" s="58" t="s">
        <v>63</v>
      </c>
      <c r="B50" s="60" t="s">
        <v>16</v>
      </c>
      <c r="C50" s="53" t="s">
        <v>193</v>
      </c>
      <c r="D50" s="50" t="s">
        <v>194</v>
      </c>
      <c r="E50" s="62" t="s">
        <v>24</v>
      </c>
      <c r="F50" s="43">
        <v>95.55</v>
      </c>
      <c r="G50" s="131"/>
      <c r="H50" s="46">
        <f t="shared" si="0"/>
        <v>0</v>
      </c>
      <c r="I50" s="46">
        <f t="shared" si="2"/>
        <v>0</v>
      </c>
    </row>
    <row r="51" spans="1:9" s="42" customFormat="1" ht="51">
      <c r="A51" s="58" t="s">
        <v>64</v>
      </c>
      <c r="B51" s="60" t="s">
        <v>16</v>
      </c>
      <c r="C51" s="53" t="s">
        <v>74</v>
      </c>
      <c r="D51" s="50" t="s">
        <v>75</v>
      </c>
      <c r="E51" s="62" t="s">
        <v>24</v>
      </c>
      <c r="F51" s="43">
        <v>95.55</v>
      </c>
      <c r="G51" s="131"/>
      <c r="H51" s="46">
        <f t="shared" si="0"/>
        <v>0</v>
      </c>
      <c r="I51" s="46">
        <f t="shared" si="2"/>
        <v>0</v>
      </c>
    </row>
    <row r="52" spans="1:9" s="42" customFormat="1" ht="51">
      <c r="A52" s="58" t="s">
        <v>65</v>
      </c>
      <c r="B52" s="60" t="s">
        <v>16</v>
      </c>
      <c r="C52" s="53" t="s">
        <v>168</v>
      </c>
      <c r="D52" s="50" t="s">
        <v>169</v>
      </c>
      <c r="E52" s="62" t="s">
        <v>22</v>
      </c>
      <c r="F52" s="43">
        <v>27.3</v>
      </c>
      <c r="G52" s="131"/>
      <c r="H52" s="46">
        <f t="shared" si="0"/>
        <v>0</v>
      </c>
      <c r="I52" s="46">
        <f t="shared" si="2"/>
        <v>0</v>
      </c>
    </row>
    <row r="53" spans="1:9" s="42" customFormat="1">
      <c r="A53" s="58" t="s">
        <v>66</v>
      </c>
      <c r="B53" s="60" t="s">
        <v>17</v>
      </c>
      <c r="C53" s="53" t="s">
        <v>195</v>
      </c>
      <c r="D53" s="50" t="s">
        <v>196</v>
      </c>
      <c r="E53" s="62" t="s">
        <v>24</v>
      </c>
      <c r="F53" s="43">
        <v>86</v>
      </c>
      <c r="G53" s="131"/>
      <c r="H53" s="46">
        <f t="shared" si="0"/>
        <v>0</v>
      </c>
      <c r="I53" s="46">
        <f t="shared" si="2"/>
        <v>0</v>
      </c>
    </row>
    <row r="54" spans="1:9" s="42" customFormat="1">
      <c r="A54" s="58" t="s">
        <v>116</v>
      </c>
      <c r="B54" s="60" t="s">
        <v>89</v>
      </c>
      <c r="C54" s="48" t="s">
        <v>130</v>
      </c>
      <c r="D54" s="50" t="s">
        <v>139</v>
      </c>
      <c r="E54" s="62" t="s">
        <v>24</v>
      </c>
      <c r="F54" s="43">
        <v>16.91</v>
      </c>
      <c r="G54" s="131"/>
      <c r="H54" s="46">
        <f t="shared" si="0"/>
        <v>0</v>
      </c>
      <c r="I54" s="46">
        <f t="shared" si="2"/>
        <v>0</v>
      </c>
    </row>
    <row r="55" spans="1:9" s="42" customFormat="1">
      <c r="A55" s="58" t="s">
        <v>117</v>
      </c>
      <c r="B55" s="60" t="s">
        <v>89</v>
      </c>
      <c r="C55" s="48" t="s">
        <v>197</v>
      </c>
      <c r="D55" s="50" t="s">
        <v>198</v>
      </c>
      <c r="E55" s="62" t="s">
        <v>24</v>
      </c>
      <c r="F55" s="43">
        <v>16.91</v>
      </c>
      <c r="G55" s="131"/>
      <c r="H55" s="46">
        <f t="shared" si="0"/>
        <v>0</v>
      </c>
      <c r="I55" s="46">
        <f t="shared" si="2"/>
        <v>0</v>
      </c>
    </row>
    <row r="56" spans="1:9" s="42" customFormat="1">
      <c r="A56" s="58" t="s">
        <v>118</v>
      </c>
      <c r="B56" s="60" t="s">
        <v>122</v>
      </c>
      <c r="C56" s="48" t="s">
        <v>199</v>
      </c>
      <c r="D56" s="50" t="s">
        <v>200</v>
      </c>
      <c r="E56" s="62" t="s">
        <v>90</v>
      </c>
      <c r="F56" s="43">
        <v>1025</v>
      </c>
      <c r="G56" s="131"/>
      <c r="H56" s="46">
        <f t="shared" si="0"/>
        <v>0</v>
      </c>
      <c r="I56" s="46">
        <f t="shared" si="2"/>
        <v>0</v>
      </c>
    </row>
    <row r="57" spans="1:9" s="42" customFormat="1" ht="38.25">
      <c r="A57" s="58" t="s">
        <v>119</v>
      </c>
      <c r="B57" s="60" t="s">
        <v>16</v>
      </c>
      <c r="C57" s="53" t="s">
        <v>201</v>
      </c>
      <c r="D57" s="50" t="s">
        <v>202</v>
      </c>
      <c r="E57" s="62" t="s">
        <v>90</v>
      </c>
      <c r="F57" s="43">
        <v>1025</v>
      </c>
      <c r="G57" s="131"/>
      <c r="H57" s="46">
        <f t="shared" si="0"/>
        <v>0</v>
      </c>
      <c r="I57" s="46">
        <f t="shared" si="2"/>
        <v>0</v>
      </c>
    </row>
    <row r="58" spans="1:9" s="42" customFormat="1">
      <c r="A58" s="58" t="s">
        <v>120</v>
      </c>
      <c r="B58" s="60" t="s">
        <v>122</v>
      </c>
      <c r="C58" s="48" t="s">
        <v>131</v>
      </c>
      <c r="D58" s="50" t="s">
        <v>140</v>
      </c>
      <c r="E58" s="62" t="s">
        <v>90</v>
      </c>
      <c r="F58" s="43">
        <v>1139</v>
      </c>
      <c r="G58" s="131"/>
      <c r="H58" s="46">
        <f t="shared" si="0"/>
        <v>0</v>
      </c>
      <c r="I58" s="46">
        <f t="shared" si="2"/>
        <v>0</v>
      </c>
    </row>
    <row r="59" spans="1:9" s="42" customFormat="1" ht="38.25">
      <c r="A59" s="58" t="s">
        <v>121</v>
      </c>
      <c r="B59" s="60" t="s">
        <v>16</v>
      </c>
      <c r="C59" s="53" t="s">
        <v>203</v>
      </c>
      <c r="D59" s="50" t="s">
        <v>204</v>
      </c>
      <c r="E59" s="62" t="s">
        <v>90</v>
      </c>
      <c r="F59" s="43">
        <v>1139</v>
      </c>
      <c r="G59" s="131"/>
      <c r="H59" s="46">
        <f t="shared" si="0"/>
        <v>0</v>
      </c>
      <c r="I59" s="46">
        <f t="shared" si="2"/>
        <v>0</v>
      </c>
    </row>
    <row r="60" spans="1:9" s="42" customFormat="1">
      <c r="A60" s="58" t="s">
        <v>205</v>
      </c>
      <c r="B60" s="60" t="s">
        <v>122</v>
      </c>
      <c r="C60" s="53" t="s">
        <v>206</v>
      </c>
      <c r="D60" s="50" t="s">
        <v>207</v>
      </c>
      <c r="E60" s="62" t="s">
        <v>90</v>
      </c>
      <c r="F60" s="43">
        <v>1722</v>
      </c>
      <c r="G60" s="131"/>
      <c r="H60" s="46">
        <f t="shared" si="0"/>
        <v>0</v>
      </c>
      <c r="I60" s="46">
        <f t="shared" si="2"/>
        <v>0</v>
      </c>
    </row>
    <row r="61" spans="1:9" s="42" customFormat="1" ht="38.25">
      <c r="A61" s="58" t="s">
        <v>208</v>
      </c>
      <c r="B61" s="60" t="s">
        <v>16</v>
      </c>
      <c r="C61" s="53" t="s">
        <v>209</v>
      </c>
      <c r="D61" s="50" t="s">
        <v>210</v>
      </c>
      <c r="E61" s="62" t="s">
        <v>90</v>
      </c>
      <c r="F61" s="43">
        <v>1722</v>
      </c>
      <c r="G61" s="131"/>
      <c r="H61" s="46">
        <f t="shared" si="0"/>
        <v>0</v>
      </c>
      <c r="I61" s="46">
        <f t="shared" si="2"/>
        <v>0</v>
      </c>
    </row>
    <row r="62" spans="1:9" s="42" customFormat="1">
      <c r="A62" s="58" t="s">
        <v>211</v>
      </c>
      <c r="B62" s="60" t="s">
        <v>122</v>
      </c>
      <c r="C62" s="53" t="s">
        <v>132</v>
      </c>
      <c r="D62" s="50" t="s">
        <v>141</v>
      </c>
      <c r="E62" s="62" t="s">
        <v>90</v>
      </c>
      <c r="F62" s="43">
        <v>170</v>
      </c>
      <c r="G62" s="131"/>
      <c r="H62" s="46">
        <f t="shared" si="0"/>
        <v>0</v>
      </c>
      <c r="I62" s="46">
        <f t="shared" si="2"/>
        <v>0</v>
      </c>
    </row>
    <row r="63" spans="1:9" s="42" customFormat="1" ht="25.5">
      <c r="A63" s="58" t="s">
        <v>212</v>
      </c>
      <c r="B63" s="60" t="s">
        <v>16</v>
      </c>
      <c r="C63" s="53" t="s">
        <v>213</v>
      </c>
      <c r="D63" s="50" t="s">
        <v>214</v>
      </c>
      <c r="E63" s="62" t="s">
        <v>90</v>
      </c>
      <c r="F63" s="43">
        <v>170</v>
      </c>
      <c r="G63" s="131"/>
      <c r="H63" s="46">
        <f t="shared" si="0"/>
        <v>0</v>
      </c>
      <c r="I63" s="46">
        <f t="shared" si="2"/>
        <v>0</v>
      </c>
    </row>
    <row r="64" spans="1:9" s="42" customFormat="1" ht="25.5">
      <c r="A64" s="58" t="s">
        <v>215</v>
      </c>
      <c r="B64" s="60" t="s">
        <v>16</v>
      </c>
      <c r="C64" s="53" t="s">
        <v>216</v>
      </c>
      <c r="D64" s="50" t="s">
        <v>217</v>
      </c>
      <c r="E64" s="62" t="s">
        <v>22</v>
      </c>
      <c r="F64" s="43">
        <v>27.3</v>
      </c>
      <c r="G64" s="131"/>
      <c r="H64" s="46">
        <f t="shared" si="0"/>
        <v>0</v>
      </c>
      <c r="I64" s="46">
        <f t="shared" si="2"/>
        <v>0</v>
      </c>
    </row>
    <row r="65" spans="1:9" s="42" customFormat="1" ht="25.5">
      <c r="A65" s="58" t="s">
        <v>218</v>
      </c>
      <c r="B65" s="60" t="s">
        <v>17</v>
      </c>
      <c r="C65" s="53" t="s">
        <v>219</v>
      </c>
      <c r="D65" s="50" t="s">
        <v>220</v>
      </c>
      <c r="E65" s="62" t="s">
        <v>22</v>
      </c>
      <c r="F65" s="43">
        <v>77.319999999999993</v>
      </c>
      <c r="G65" s="131"/>
      <c r="H65" s="46">
        <f t="shared" si="0"/>
        <v>0</v>
      </c>
      <c r="I65" s="46">
        <f t="shared" si="2"/>
        <v>0</v>
      </c>
    </row>
    <row r="66" spans="1:9" s="42" customFormat="1" ht="25.5">
      <c r="A66" s="101" t="s">
        <v>221</v>
      </c>
      <c r="B66" s="102" t="s">
        <v>17</v>
      </c>
      <c r="C66" s="103" t="s">
        <v>222</v>
      </c>
      <c r="D66" s="104" t="s">
        <v>223</v>
      </c>
      <c r="E66" s="105" t="s">
        <v>82</v>
      </c>
      <c r="F66" s="106">
        <v>112</v>
      </c>
      <c r="G66" s="131"/>
      <c r="H66" s="100">
        <f t="shared" si="0"/>
        <v>0</v>
      </c>
      <c r="I66" s="46">
        <f t="shared" si="2"/>
        <v>0</v>
      </c>
    </row>
    <row r="67" spans="1:9" s="42" customFormat="1" ht="25.5">
      <c r="A67" s="101" t="s">
        <v>224</v>
      </c>
      <c r="B67" s="102" t="s">
        <v>16</v>
      </c>
      <c r="C67" s="103" t="s">
        <v>135</v>
      </c>
      <c r="D67" s="104" t="s">
        <v>145</v>
      </c>
      <c r="E67" s="105" t="s">
        <v>82</v>
      </c>
      <c r="F67" s="106">
        <v>5</v>
      </c>
      <c r="G67" s="131"/>
      <c r="H67" s="100">
        <f t="shared" si="0"/>
        <v>0</v>
      </c>
      <c r="I67" s="46">
        <f t="shared" si="2"/>
        <v>0</v>
      </c>
    </row>
    <row r="68" spans="1:9" s="42" customFormat="1">
      <c r="A68" s="101" t="s">
        <v>225</v>
      </c>
      <c r="B68" s="102" t="s">
        <v>16</v>
      </c>
      <c r="C68" s="103" t="s">
        <v>226</v>
      </c>
      <c r="D68" s="104" t="s">
        <v>227</v>
      </c>
      <c r="E68" s="105" t="s">
        <v>22</v>
      </c>
      <c r="F68" s="106">
        <v>31.5</v>
      </c>
      <c r="G68" s="131"/>
      <c r="H68" s="100">
        <f t="shared" si="0"/>
        <v>0</v>
      </c>
      <c r="I68" s="100">
        <f t="shared" si="2"/>
        <v>0</v>
      </c>
    </row>
    <row r="69" spans="1:9" s="42" customFormat="1">
      <c r="A69" s="101" t="s">
        <v>228</v>
      </c>
      <c r="B69" s="102" t="s">
        <v>16</v>
      </c>
      <c r="C69" s="103" t="s">
        <v>229</v>
      </c>
      <c r="D69" s="104" t="s">
        <v>230</v>
      </c>
      <c r="E69" s="105" t="s">
        <v>24</v>
      </c>
      <c r="F69" s="106">
        <v>9.4499999999999993</v>
      </c>
      <c r="G69" s="131"/>
      <c r="H69" s="100">
        <f t="shared" si="0"/>
        <v>0</v>
      </c>
      <c r="I69" s="100">
        <f t="shared" si="2"/>
        <v>0</v>
      </c>
    </row>
    <row r="70" spans="1:9" s="42" customFormat="1" ht="15.75" thickBot="1">
      <c r="A70" s="1"/>
      <c r="B70" s="1"/>
      <c r="C70" s="1"/>
      <c r="D70" s="1"/>
      <c r="E70" s="1"/>
      <c r="F70" s="1"/>
      <c r="G70" s="4"/>
      <c r="H70" s="4"/>
      <c r="I70" s="4"/>
    </row>
    <row r="71" spans="1:9" s="42" customFormat="1" ht="15.75" thickBot="1">
      <c r="A71" s="1"/>
      <c r="B71" s="1"/>
      <c r="C71" s="1"/>
      <c r="D71" s="1"/>
      <c r="E71" s="1"/>
      <c r="F71" s="1"/>
      <c r="G71" s="4"/>
      <c r="H71" s="38" t="s">
        <v>29</v>
      </c>
      <c r="I71" s="5">
        <f>I10+I48</f>
        <v>0</v>
      </c>
    </row>
    <row r="72" spans="1:9" s="42" customFormat="1">
      <c r="A72" s="1"/>
      <c r="B72" s="1"/>
      <c r="C72" s="1"/>
      <c r="D72" s="1"/>
      <c r="E72" s="1"/>
      <c r="F72" s="1"/>
      <c r="G72" s="4"/>
      <c r="H72" s="4"/>
      <c r="I72" s="4"/>
    </row>
    <row r="73" spans="1:9" s="42" customFormat="1">
      <c r="A73" s="7"/>
      <c r="B73" s="6" t="s">
        <v>159</v>
      </c>
      <c r="C73" s="199"/>
      <c r="D73" s="199"/>
      <c r="E73" s="7"/>
      <c r="F73" s="7"/>
      <c r="G73" s="7"/>
      <c r="H73" s="7"/>
      <c r="I73" s="7"/>
    </row>
    <row r="74" spans="1:9" s="42" customFormat="1" ht="15.75" thickBot="1">
      <c r="A74" s="7"/>
      <c r="B74" s="7"/>
      <c r="C74" s="7"/>
      <c r="D74" s="7"/>
      <c r="E74" s="7"/>
      <c r="F74" s="57"/>
      <c r="G74" s="57"/>
      <c r="H74" s="57"/>
      <c r="I74" s="57"/>
    </row>
    <row r="75" spans="1:9" s="42" customFormat="1">
      <c r="A75" s="7"/>
      <c r="B75" s="7"/>
      <c r="C75" s="7"/>
      <c r="D75" s="7"/>
      <c r="E75" s="7"/>
      <c r="F75" s="63"/>
      <c r="G75" s="7"/>
      <c r="H75" s="7"/>
      <c r="I75" s="7"/>
    </row>
    <row r="76" spans="1:9" s="42" customFormat="1">
      <c r="A76" s="7"/>
      <c r="B76" s="7"/>
      <c r="C76" s="7"/>
      <c r="D76" s="7"/>
      <c r="E76" s="7"/>
      <c r="F76" s="63" t="s">
        <v>10</v>
      </c>
      <c r="G76" s="204"/>
      <c r="H76" s="204"/>
      <c r="I76" s="204"/>
    </row>
    <row r="77" spans="1:9" s="42" customFormat="1">
      <c r="A77" s="7"/>
      <c r="B77" s="7"/>
      <c r="C77" s="7"/>
      <c r="D77" s="7"/>
      <c r="E77" s="7"/>
      <c r="F77" s="63" t="s">
        <v>11</v>
      </c>
      <c r="G77" s="198"/>
      <c r="H77" s="198"/>
      <c r="I77" s="198"/>
    </row>
    <row r="78" spans="1:9" s="42" customFormat="1">
      <c r="A78" s="1"/>
      <c r="B78" s="1"/>
      <c r="C78" s="1"/>
      <c r="D78" s="1"/>
      <c r="E78" s="1"/>
      <c r="F78" s="1"/>
      <c r="G78" s="4"/>
      <c r="H78" s="4"/>
      <c r="I78" s="4"/>
    </row>
    <row r="79" spans="1:9" s="42" customFormat="1">
      <c r="A79" s="1"/>
      <c r="B79" s="1"/>
      <c r="C79" s="1"/>
      <c r="D79" s="1"/>
      <c r="E79" s="1"/>
      <c r="F79" s="1"/>
      <c r="G79" s="4"/>
      <c r="H79" s="4"/>
      <c r="I79" s="4"/>
    </row>
    <row r="80" spans="1:9" s="42" customFormat="1">
      <c r="A80" s="1"/>
      <c r="B80" s="1"/>
      <c r="C80" s="1"/>
      <c r="D80" s="1"/>
      <c r="E80" s="1"/>
      <c r="F80" s="1"/>
      <c r="G80" s="4"/>
      <c r="H80" s="4"/>
      <c r="I80" s="4"/>
    </row>
    <row r="81" spans="1:9" s="42" customFormat="1">
      <c r="A81" s="1"/>
      <c r="B81" s="1"/>
      <c r="C81" s="1"/>
      <c r="D81" s="1"/>
      <c r="E81" s="1"/>
      <c r="F81" s="1"/>
      <c r="G81" s="4"/>
      <c r="H81" s="4"/>
      <c r="I81" s="4"/>
    </row>
    <row r="82" spans="1:9" s="42" customFormat="1">
      <c r="A82" s="1"/>
      <c r="B82" s="1"/>
      <c r="C82" s="1"/>
      <c r="D82" s="1"/>
      <c r="E82" s="1"/>
      <c r="F82" s="1"/>
      <c r="G82" s="4"/>
      <c r="H82" s="4"/>
      <c r="I82" s="4"/>
    </row>
    <row r="83" spans="1:9" s="42" customFormat="1">
      <c r="A83" s="1"/>
      <c r="B83" s="1"/>
      <c r="C83" s="1"/>
      <c r="D83" s="1"/>
      <c r="E83" s="1"/>
      <c r="F83" s="1"/>
      <c r="G83" s="4"/>
      <c r="H83" s="4"/>
      <c r="I83" s="4"/>
    </row>
    <row r="84" spans="1:9" s="42" customFormat="1">
      <c r="A84" s="1"/>
      <c r="B84" s="1"/>
      <c r="C84" s="1"/>
      <c r="D84" s="1"/>
      <c r="E84" s="1"/>
      <c r="F84" s="1"/>
      <c r="G84" s="4"/>
      <c r="H84" s="4"/>
      <c r="I84" s="4"/>
    </row>
    <row r="85" spans="1:9" s="42" customFormat="1">
      <c r="A85" s="1"/>
      <c r="B85" s="1"/>
      <c r="C85" s="1"/>
      <c r="D85" s="1"/>
      <c r="E85" s="1"/>
      <c r="F85" s="1"/>
      <c r="G85" s="4"/>
      <c r="H85" s="4"/>
      <c r="I85" s="4"/>
    </row>
    <row r="86" spans="1:9" s="42" customFormat="1">
      <c r="A86" s="1"/>
      <c r="B86" s="1"/>
      <c r="C86" s="1"/>
      <c r="D86" s="1"/>
      <c r="E86" s="1"/>
      <c r="F86" s="1"/>
      <c r="G86" s="4"/>
      <c r="H86" s="4"/>
      <c r="I86" s="4"/>
    </row>
    <row r="87" spans="1:9" s="42" customFormat="1">
      <c r="A87" s="1"/>
      <c r="B87" s="1"/>
      <c r="C87" s="1"/>
      <c r="D87" s="1"/>
      <c r="E87" s="1"/>
      <c r="F87" s="1"/>
      <c r="G87" s="4"/>
      <c r="H87" s="4"/>
      <c r="I87" s="4"/>
    </row>
    <row r="88" spans="1:9" s="42" customFormat="1">
      <c r="A88" s="1"/>
      <c r="B88" s="1"/>
      <c r="C88" s="1"/>
      <c r="D88" s="1"/>
      <c r="E88" s="1"/>
      <c r="F88" s="1"/>
      <c r="G88" s="4"/>
      <c r="H88" s="4"/>
      <c r="I88" s="4"/>
    </row>
    <row r="89" spans="1:9" s="42" customFormat="1">
      <c r="A89" s="1"/>
      <c r="B89" s="1"/>
      <c r="C89" s="1"/>
      <c r="D89" s="1"/>
      <c r="E89" s="1"/>
      <c r="F89" s="1"/>
      <c r="G89" s="4"/>
      <c r="H89" s="4"/>
      <c r="I89" s="4"/>
    </row>
    <row r="90" spans="1:9" s="42" customFormat="1">
      <c r="A90" s="1"/>
      <c r="B90" s="1"/>
      <c r="C90" s="1"/>
      <c r="D90" s="1"/>
      <c r="E90" s="1"/>
      <c r="F90" s="1"/>
      <c r="G90" s="4"/>
      <c r="H90" s="4"/>
      <c r="I90" s="4"/>
    </row>
    <row r="91" spans="1:9" s="42" customFormat="1">
      <c r="A91" s="1"/>
      <c r="B91" s="1"/>
      <c r="C91" s="1"/>
      <c r="D91" s="1"/>
      <c r="E91" s="1"/>
      <c r="F91" s="1"/>
      <c r="G91" s="4"/>
      <c r="H91" s="4"/>
      <c r="I91" s="4"/>
    </row>
    <row r="92" spans="1:9" s="42" customFormat="1">
      <c r="A92" s="1"/>
      <c r="B92" s="1"/>
      <c r="C92" s="1"/>
      <c r="D92" s="1"/>
      <c r="E92" s="1"/>
      <c r="F92" s="1"/>
      <c r="G92" s="4"/>
      <c r="H92" s="4"/>
      <c r="I92" s="4"/>
    </row>
    <row r="93" spans="1:9" s="42" customFormat="1">
      <c r="A93" s="1"/>
      <c r="B93" s="1"/>
      <c r="C93" s="1"/>
      <c r="D93" s="1"/>
      <c r="E93" s="1"/>
      <c r="F93" s="1"/>
      <c r="G93" s="4"/>
      <c r="H93" s="4"/>
      <c r="I93" s="4"/>
    </row>
    <row r="94" spans="1:9" s="42" customFormat="1">
      <c r="A94" s="1"/>
      <c r="B94" s="1"/>
      <c r="C94" s="1"/>
      <c r="D94" s="1"/>
      <c r="E94" s="1"/>
      <c r="F94" s="1"/>
      <c r="G94" s="4"/>
      <c r="H94" s="4"/>
      <c r="I94" s="4"/>
    </row>
    <row r="95" spans="1:9" s="42" customFormat="1">
      <c r="A95" s="1"/>
      <c r="B95" s="1"/>
      <c r="C95" s="1"/>
      <c r="D95" s="1"/>
      <c r="E95" s="1"/>
      <c r="F95" s="1"/>
      <c r="G95" s="4"/>
      <c r="H95" s="4"/>
      <c r="I95" s="4"/>
    </row>
    <row r="96" spans="1:9" s="42" customFormat="1">
      <c r="A96" s="1"/>
      <c r="B96" s="1"/>
      <c r="C96" s="1"/>
      <c r="D96" s="1"/>
      <c r="E96" s="1"/>
      <c r="F96" s="1"/>
      <c r="G96" s="4"/>
      <c r="H96" s="4"/>
      <c r="I96" s="4"/>
    </row>
    <row r="97" spans="1:9" s="42" customFormat="1">
      <c r="A97" s="1"/>
      <c r="B97" s="1"/>
      <c r="C97" s="1"/>
      <c r="D97" s="1"/>
      <c r="E97" s="1"/>
      <c r="F97" s="1"/>
      <c r="G97" s="4"/>
      <c r="H97" s="4"/>
      <c r="I97" s="4"/>
    </row>
    <row r="98" spans="1:9" s="42" customFormat="1">
      <c r="A98" s="1"/>
      <c r="B98" s="1"/>
      <c r="C98" s="1"/>
      <c r="D98" s="1"/>
      <c r="E98" s="1"/>
      <c r="F98" s="1"/>
      <c r="G98" s="4"/>
      <c r="H98" s="4"/>
      <c r="I98" s="4"/>
    </row>
    <row r="99" spans="1:9" s="42" customFormat="1">
      <c r="A99" s="1"/>
      <c r="B99" s="1"/>
      <c r="C99" s="1"/>
      <c r="D99" s="1"/>
      <c r="E99" s="1"/>
      <c r="F99" s="1"/>
      <c r="G99" s="4"/>
      <c r="H99" s="4"/>
      <c r="I99" s="4"/>
    </row>
    <row r="100" spans="1:9" s="42" customFormat="1">
      <c r="A100" s="1"/>
      <c r="B100" s="1"/>
      <c r="C100" s="1"/>
      <c r="D100" s="1"/>
      <c r="E100" s="1"/>
      <c r="F100" s="1"/>
      <c r="G100" s="4"/>
      <c r="H100" s="4"/>
      <c r="I100" s="4"/>
    </row>
    <row r="101" spans="1:9" s="42" customFormat="1">
      <c r="A101" s="1"/>
      <c r="B101" s="1"/>
      <c r="C101" s="1"/>
      <c r="D101" s="1"/>
      <c r="E101" s="1"/>
      <c r="F101" s="1"/>
      <c r="G101" s="4"/>
      <c r="H101" s="4"/>
      <c r="I101" s="4"/>
    </row>
    <row r="102" spans="1:9" s="42" customFormat="1">
      <c r="A102" s="1"/>
      <c r="B102" s="1"/>
      <c r="C102" s="1"/>
      <c r="D102" s="1"/>
      <c r="E102" s="1"/>
      <c r="F102" s="1"/>
      <c r="G102" s="4"/>
      <c r="H102" s="4"/>
      <c r="I102" s="4"/>
    </row>
    <row r="103" spans="1:9" s="42" customFormat="1">
      <c r="A103" s="1"/>
      <c r="B103" s="1"/>
      <c r="C103" s="1"/>
      <c r="D103" s="1"/>
      <c r="E103" s="1"/>
      <c r="F103" s="1"/>
      <c r="G103" s="4"/>
      <c r="H103" s="4"/>
      <c r="I103" s="4"/>
    </row>
    <row r="104" spans="1:9" s="42" customFormat="1">
      <c r="A104" s="1"/>
      <c r="B104" s="1"/>
      <c r="C104" s="1"/>
      <c r="D104" s="1"/>
      <c r="E104" s="1"/>
      <c r="F104" s="1"/>
      <c r="G104" s="4"/>
      <c r="H104" s="4"/>
      <c r="I104" s="4"/>
    </row>
    <row r="105" spans="1:9" s="42" customFormat="1">
      <c r="A105" s="1"/>
      <c r="B105" s="1"/>
      <c r="C105" s="1"/>
      <c r="D105" s="1"/>
      <c r="E105" s="1"/>
      <c r="F105" s="1"/>
      <c r="G105" s="4"/>
      <c r="H105" s="4"/>
      <c r="I105" s="4"/>
    </row>
    <row r="106" spans="1:9" s="42" customFormat="1">
      <c r="A106" s="1"/>
      <c r="B106" s="1"/>
      <c r="C106" s="1"/>
      <c r="D106" s="1"/>
      <c r="E106" s="1"/>
      <c r="F106" s="1"/>
      <c r="G106" s="4"/>
      <c r="H106" s="4"/>
      <c r="I106" s="4"/>
    </row>
    <row r="107" spans="1:9" s="42" customFormat="1">
      <c r="A107" s="1"/>
      <c r="B107" s="1"/>
      <c r="C107" s="1"/>
      <c r="D107" s="1"/>
      <c r="E107" s="1"/>
      <c r="F107" s="1"/>
      <c r="G107" s="4"/>
      <c r="H107" s="4"/>
      <c r="I107" s="4"/>
    </row>
    <row r="108" spans="1:9" s="42" customFormat="1">
      <c r="A108" s="1"/>
      <c r="B108" s="1"/>
      <c r="C108" s="1"/>
      <c r="D108" s="1"/>
      <c r="E108" s="1"/>
      <c r="F108" s="1"/>
      <c r="G108" s="4"/>
      <c r="H108" s="4"/>
      <c r="I108" s="4"/>
    </row>
    <row r="109" spans="1:9" s="42" customFormat="1">
      <c r="A109" s="1"/>
      <c r="B109" s="1"/>
      <c r="C109" s="1"/>
      <c r="D109" s="1"/>
      <c r="E109" s="1"/>
      <c r="F109" s="1"/>
      <c r="G109" s="4"/>
      <c r="H109" s="4"/>
      <c r="I109" s="4"/>
    </row>
    <row r="110" spans="1:9" s="42" customFormat="1">
      <c r="A110" s="1"/>
      <c r="B110" s="1"/>
      <c r="C110" s="1"/>
      <c r="D110" s="1"/>
      <c r="E110" s="1"/>
      <c r="F110" s="1"/>
      <c r="G110" s="4"/>
      <c r="H110" s="4"/>
      <c r="I110" s="4"/>
    </row>
    <row r="114" spans="10:13">
      <c r="J114" s="61"/>
      <c r="K114" s="7"/>
      <c r="L114" s="7"/>
      <c r="M114" s="7"/>
    </row>
    <row r="115" spans="10:13">
      <c r="J115" s="61"/>
      <c r="K115" s="7"/>
      <c r="L115" s="7"/>
      <c r="M115" s="7"/>
    </row>
    <row r="116" spans="10:13">
      <c r="J116" s="61"/>
      <c r="K116" s="7"/>
      <c r="L116" s="7"/>
      <c r="M116" s="7"/>
    </row>
    <row r="117" spans="10:13">
      <c r="J117" s="61"/>
      <c r="K117" s="7"/>
      <c r="L117" s="7"/>
      <c r="M117" s="7"/>
    </row>
    <row r="118" spans="10:13">
      <c r="J118" s="61"/>
      <c r="K118" s="7"/>
      <c r="L118" s="7"/>
      <c r="M118" s="7"/>
    </row>
  </sheetData>
  <sheetProtection password="C11B" sheet="1" objects="1" scenarios="1" selectLockedCells="1"/>
  <mergeCells count="11">
    <mergeCell ref="A5:I5"/>
    <mergeCell ref="A6:I6"/>
    <mergeCell ref="A1:I1"/>
    <mergeCell ref="B2:I2"/>
    <mergeCell ref="B3:I3"/>
    <mergeCell ref="A4:I4"/>
    <mergeCell ref="G77:I77"/>
    <mergeCell ref="C73:D73"/>
    <mergeCell ref="A7:F7"/>
    <mergeCell ref="A8:I8"/>
    <mergeCell ref="G76:I76"/>
  </mergeCells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</vt:lpstr>
      <vt:lpstr>PLANILHA EMPRESA</vt:lpstr>
      <vt:lpstr>ORÇAMENTO!Titulos_de_impressao</vt:lpstr>
      <vt:lpstr>'PLANILHA EMPRESA'!Titulos_de_impressao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bentord</dc:creator>
  <cp:lastModifiedBy>bentord</cp:lastModifiedBy>
  <cp:lastPrinted>2020-01-28T17:29:25Z</cp:lastPrinted>
  <dcterms:created xsi:type="dcterms:W3CDTF">2019-12-02T17:32:59Z</dcterms:created>
  <dcterms:modified xsi:type="dcterms:W3CDTF">2020-01-28T17:29:27Z</dcterms:modified>
</cp:coreProperties>
</file>