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rojetos PMM\LICITACOES\LICITA 2023\PA 6700 2022 CASA AFRO\_para publi\"/>
    </mc:Choice>
  </mc:AlternateContent>
  <bookViews>
    <workbookView xWindow="-120" yWindow="-120" windowWidth="24240" windowHeight="13140"/>
  </bookViews>
  <sheets>
    <sheet name="Modelo" sheetId="1" r:id="rId1"/>
  </sheets>
  <definedNames>
    <definedName name="_xlnm.Print_Area" localSheetId="0">Modelo!$B$3:$J$371</definedName>
    <definedName name="_xlnm.Print_Titles" localSheetId="0">Modelo!$3:$13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0" i="1" l="1"/>
  <c r="I344" i="1" l="1"/>
  <c r="J344" i="1" s="1"/>
  <c r="I356" i="1"/>
  <c r="J356" i="1" s="1"/>
  <c r="I355" i="1"/>
  <c r="J355" i="1" s="1"/>
  <c r="I354" i="1"/>
  <c r="J354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3" i="1"/>
  <c r="J343" i="1" s="1"/>
  <c r="I341" i="1"/>
  <c r="J341" i="1" s="1"/>
  <c r="I340" i="1"/>
  <c r="J340" i="1" s="1"/>
  <c r="I339" i="1"/>
  <c r="J339" i="1" s="1"/>
  <c r="I338" i="1"/>
  <c r="J338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6" i="1"/>
  <c r="J326" i="1" s="1"/>
  <c r="I325" i="1"/>
  <c r="J325" i="1" s="1"/>
  <c r="I324" i="1"/>
  <c r="J324" i="1" s="1"/>
  <c r="I323" i="1"/>
  <c r="J323" i="1" s="1"/>
  <c r="I320" i="1"/>
  <c r="J320" i="1" s="1"/>
  <c r="I319" i="1"/>
  <c r="J319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J310" i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7" i="1"/>
  <c r="J237" i="1" s="1"/>
  <c r="J236" i="1" s="1"/>
  <c r="I235" i="1"/>
  <c r="J235" i="1" s="1"/>
  <c r="J234" i="1" s="1"/>
  <c r="I232" i="1"/>
  <c r="J232" i="1" s="1"/>
  <c r="I231" i="1"/>
  <c r="J231" i="1" s="1"/>
  <c r="I230" i="1"/>
  <c r="J230" i="1" s="1"/>
  <c r="I228" i="1"/>
  <c r="J228" i="1" s="1"/>
  <c r="I227" i="1"/>
  <c r="J227" i="1" s="1"/>
  <c r="I226" i="1"/>
  <c r="J226" i="1" s="1"/>
  <c r="I225" i="1"/>
  <c r="J225" i="1" s="1"/>
  <c r="I222" i="1"/>
  <c r="J222" i="1" s="1"/>
  <c r="I221" i="1"/>
  <c r="J221" i="1" s="1"/>
  <c r="I219" i="1"/>
  <c r="J219" i="1" s="1"/>
  <c r="I218" i="1"/>
  <c r="J218" i="1" s="1"/>
  <c r="I217" i="1"/>
  <c r="J217" i="1" s="1"/>
  <c r="I216" i="1"/>
  <c r="J216" i="1" s="1"/>
  <c r="I213" i="1"/>
  <c r="J213" i="1" s="1"/>
  <c r="J212" i="1" s="1"/>
  <c r="I211" i="1"/>
  <c r="J211" i="1" s="1"/>
  <c r="I210" i="1"/>
  <c r="J210" i="1" s="1"/>
  <c r="I208" i="1"/>
  <c r="J208" i="1" s="1"/>
  <c r="J206" i="1" s="1"/>
  <c r="I207" i="1"/>
  <c r="J207" i="1" s="1"/>
  <c r="I205" i="1"/>
  <c r="J205" i="1" s="1"/>
  <c r="I204" i="1"/>
  <c r="J204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3" i="1"/>
  <c r="J193" i="1" s="1"/>
  <c r="I192" i="1"/>
  <c r="J192" i="1" s="1"/>
  <c r="I191" i="1"/>
  <c r="J191" i="1" s="1"/>
  <c r="I188" i="1"/>
  <c r="J188" i="1" s="1"/>
  <c r="I187" i="1"/>
  <c r="J187" i="1" s="1"/>
  <c r="I185" i="1"/>
  <c r="J185" i="1" s="1"/>
  <c r="J184" i="1" s="1"/>
  <c r="I183" i="1"/>
  <c r="J183" i="1" s="1"/>
  <c r="J182" i="1" s="1"/>
  <c r="I180" i="1"/>
  <c r="J180" i="1" s="1"/>
  <c r="I179" i="1"/>
  <c r="J179" i="1" s="1"/>
  <c r="I178" i="1"/>
  <c r="J178" i="1" s="1"/>
  <c r="I177" i="1"/>
  <c r="J177" i="1" s="1"/>
  <c r="I174" i="1"/>
  <c r="J174" i="1" s="1"/>
  <c r="I173" i="1"/>
  <c r="J173" i="1" s="1"/>
  <c r="I172" i="1"/>
  <c r="J172" i="1" s="1"/>
  <c r="I170" i="1"/>
  <c r="J170" i="1" s="1"/>
  <c r="I169" i="1"/>
  <c r="J169" i="1" s="1"/>
  <c r="I168" i="1"/>
  <c r="J168" i="1" s="1"/>
  <c r="I166" i="1"/>
  <c r="J166" i="1" s="1"/>
  <c r="I165" i="1"/>
  <c r="J165" i="1" s="1"/>
  <c r="I164" i="1"/>
  <c r="J164" i="1" s="1"/>
  <c r="I161" i="1"/>
  <c r="J161" i="1" s="1"/>
  <c r="I160" i="1"/>
  <c r="J160" i="1" s="1"/>
  <c r="I159" i="1"/>
  <c r="J159" i="1" s="1"/>
  <c r="I158" i="1"/>
  <c r="J158" i="1" s="1"/>
  <c r="I156" i="1"/>
  <c r="J156" i="1" s="1"/>
  <c r="I155" i="1"/>
  <c r="J155" i="1" s="1"/>
  <c r="I154" i="1"/>
  <c r="J154" i="1" s="1"/>
  <c r="I153" i="1"/>
  <c r="J153" i="1" s="1"/>
  <c r="I152" i="1"/>
  <c r="J152" i="1" s="1"/>
  <c r="I148" i="1"/>
  <c r="J148" i="1" s="1"/>
  <c r="J147" i="1" s="1"/>
  <c r="I146" i="1"/>
  <c r="J146" i="1" s="1"/>
  <c r="J145" i="1"/>
  <c r="I143" i="1"/>
  <c r="J143" i="1" s="1"/>
  <c r="I142" i="1"/>
  <c r="J142" i="1" s="1"/>
  <c r="I141" i="1"/>
  <c r="J141" i="1" s="1"/>
  <c r="I139" i="1"/>
  <c r="J139" i="1" s="1"/>
  <c r="J138" i="1" s="1"/>
  <c r="I137" i="1"/>
  <c r="J137" i="1" s="1"/>
  <c r="J136" i="1" s="1"/>
  <c r="I135" i="1"/>
  <c r="J135" i="1" s="1"/>
  <c r="J134" i="1" s="1"/>
  <c r="I131" i="1"/>
  <c r="J131" i="1" s="1"/>
  <c r="I130" i="1"/>
  <c r="J130" i="1" s="1"/>
  <c r="I127" i="1"/>
  <c r="J127" i="1" s="1"/>
  <c r="J126" i="1" s="1"/>
  <c r="I125" i="1"/>
  <c r="J125" i="1" s="1"/>
  <c r="J124" i="1" s="1"/>
  <c r="I123" i="1"/>
  <c r="J123" i="1" s="1"/>
  <c r="J122" i="1" s="1"/>
  <c r="I121" i="1"/>
  <c r="J121" i="1" s="1"/>
  <c r="I120" i="1"/>
  <c r="J120" i="1" s="1"/>
  <c r="J119" i="1"/>
  <c r="I119" i="1"/>
  <c r="I117" i="1"/>
  <c r="J117" i="1" s="1"/>
  <c r="I116" i="1"/>
  <c r="J116" i="1" s="1"/>
  <c r="I115" i="1"/>
  <c r="J115" i="1" s="1"/>
  <c r="I112" i="1"/>
  <c r="J112" i="1" s="1"/>
  <c r="I111" i="1"/>
  <c r="J111" i="1" s="1"/>
  <c r="I110" i="1"/>
  <c r="J110" i="1" s="1"/>
  <c r="I107" i="1"/>
  <c r="J107" i="1" s="1"/>
  <c r="J106" i="1" s="1"/>
  <c r="I105" i="1"/>
  <c r="J105" i="1" s="1"/>
  <c r="I104" i="1"/>
  <c r="J104" i="1" s="1"/>
  <c r="I103" i="1"/>
  <c r="J103" i="1" s="1"/>
  <c r="J102" i="1" s="1"/>
  <c r="I101" i="1"/>
  <c r="J101" i="1" s="1"/>
  <c r="I100" i="1"/>
  <c r="J100" i="1" s="1"/>
  <c r="I99" i="1"/>
  <c r="J99" i="1" s="1"/>
  <c r="I98" i="1"/>
  <c r="J98" i="1" s="1"/>
  <c r="I95" i="1"/>
  <c r="J95" i="1" s="1"/>
  <c r="I94" i="1"/>
  <c r="J94" i="1" s="1"/>
  <c r="I93" i="1"/>
  <c r="J93" i="1" s="1"/>
  <c r="I92" i="1"/>
  <c r="J92" i="1" s="1"/>
  <c r="I90" i="1"/>
  <c r="J90" i="1" s="1"/>
  <c r="I89" i="1"/>
  <c r="J89" i="1" s="1"/>
  <c r="I88" i="1"/>
  <c r="J88" i="1" s="1"/>
  <c r="I87" i="1"/>
  <c r="J87" i="1" s="1"/>
  <c r="I83" i="1"/>
  <c r="J83" i="1" s="1"/>
  <c r="I82" i="1"/>
  <c r="J82" i="1" s="1"/>
  <c r="I80" i="1"/>
  <c r="J80" i="1" s="1"/>
  <c r="I79" i="1"/>
  <c r="J79" i="1" s="1"/>
  <c r="I77" i="1"/>
  <c r="J77" i="1" s="1"/>
  <c r="I76" i="1"/>
  <c r="J76" i="1" s="1"/>
  <c r="I75" i="1"/>
  <c r="J75" i="1" s="1"/>
  <c r="I72" i="1"/>
  <c r="J72" i="1" s="1"/>
  <c r="I71" i="1"/>
  <c r="J71" i="1" s="1"/>
  <c r="I69" i="1"/>
  <c r="J69" i="1" s="1"/>
  <c r="I68" i="1"/>
  <c r="J68" i="1" s="1"/>
  <c r="I67" i="1"/>
  <c r="J67" i="1" s="1"/>
  <c r="I65" i="1"/>
  <c r="J65" i="1" s="1"/>
  <c r="I64" i="1"/>
  <c r="J64" i="1" s="1"/>
  <c r="I63" i="1"/>
  <c r="J63" i="1" s="1"/>
  <c r="I60" i="1"/>
  <c r="J60" i="1" s="1"/>
  <c r="I59" i="1"/>
  <c r="J59" i="1" s="1"/>
  <c r="I57" i="1"/>
  <c r="J57" i="1" s="1"/>
  <c r="I56" i="1"/>
  <c r="J56" i="1" s="1"/>
  <c r="I55" i="1"/>
  <c r="J55" i="1" s="1"/>
  <c r="I54" i="1"/>
  <c r="J54" i="1" s="1"/>
  <c r="I53" i="1"/>
  <c r="J53" i="1" s="1"/>
  <c r="I50" i="1"/>
  <c r="J50" i="1" s="1"/>
  <c r="I49" i="1"/>
  <c r="J49" i="1" s="1"/>
  <c r="I48" i="1"/>
  <c r="J48" i="1" s="1"/>
  <c r="I47" i="1"/>
  <c r="J47" i="1" s="1"/>
  <c r="I45" i="1"/>
  <c r="J45" i="1" s="1"/>
  <c r="J44" i="1" s="1"/>
  <c r="I43" i="1"/>
  <c r="J43" i="1" s="1"/>
  <c r="I42" i="1"/>
  <c r="J42" i="1" s="1"/>
  <c r="I41" i="1"/>
  <c r="J41" i="1" s="1"/>
  <c r="I40" i="1"/>
  <c r="J40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5" i="1"/>
  <c r="J25" i="1" s="1"/>
  <c r="I24" i="1"/>
  <c r="J24" i="1" s="1"/>
  <c r="I23" i="1"/>
  <c r="J23" i="1" s="1"/>
  <c r="I22" i="1"/>
  <c r="J22" i="1" s="1"/>
  <c r="I20" i="1"/>
  <c r="J20" i="1" s="1"/>
  <c r="I19" i="1"/>
  <c r="J19" i="1" s="1"/>
  <c r="I16" i="1"/>
  <c r="J16" i="1" s="1"/>
  <c r="J15" i="1" s="1"/>
  <c r="J167" i="1" l="1"/>
  <c r="J81" i="1"/>
  <c r="J62" i="1"/>
  <c r="J114" i="1"/>
  <c r="J151" i="1"/>
  <c r="J342" i="1"/>
  <c r="J109" i="1"/>
  <c r="J163" i="1"/>
  <c r="J162" i="1" s="1"/>
  <c r="J233" i="1"/>
  <c r="J129" i="1"/>
  <c r="J128" i="1" s="1"/>
  <c r="J176" i="1"/>
  <c r="J353" i="1"/>
  <c r="J194" i="1"/>
  <c r="J18" i="1"/>
  <c r="J70" i="1"/>
  <c r="J74" i="1"/>
  <c r="J73" i="1" s="1"/>
  <c r="J78" i="1"/>
  <c r="J97" i="1"/>
  <c r="J96" i="1" s="1"/>
  <c r="J140" i="1"/>
  <c r="J157" i="1"/>
  <c r="J58" i="1"/>
  <c r="J209" i="1"/>
  <c r="J322" i="1"/>
  <c r="J321" i="1" s="1"/>
  <c r="J186" i="1"/>
  <c r="J220" i="1"/>
  <c r="J21" i="1"/>
  <c r="J39" i="1"/>
  <c r="J118" i="1"/>
  <c r="J113" i="1" s="1"/>
  <c r="J108" i="1" s="1"/>
  <c r="J133" i="1"/>
  <c r="J171" i="1"/>
  <c r="J190" i="1"/>
  <c r="J203" i="1"/>
  <c r="J202" i="1" s="1"/>
  <c r="J224" i="1"/>
  <c r="J223" i="1" s="1"/>
  <c r="J17" i="1"/>
  <c r="J52" i="1"/>
  <c r="J66" i="1"/>
  <c r="J61" i="1" s="1"/>
  <c r="J86" i="1"/>
  <c r="J238" i="1"/>
  <c r="J337" i="1"/>
  <c r="J26" i="1"/>
  <c r="J46" i="1"/>
  <c r="J91" i="1"/>
  <c r="J181" i="1"/>
  <c r="J215" i="1"/>
  <c r="J229" i="1"/>
  <c r="J328" i="1"/>
  <c r="J144" i="1"/>
  <c r="J318" i="1"/>
  <c r="J175" i="1" l="1"/>
  <c r="J150" i="1"/>
  <c r="J149" i="1" s="1"/>
  <c r="J51" i="1"/>
  <c r="J189" i="1"/>
  <c r="J214" i="1"/>
  <c r="J132" i="1"/>
  <c r="J201" i="1"/>
  <c r="J38" i="1"/>
  <c r="J85" i="1"/>
  <c r="J84" i="1" s="1"/>
  <c r="J327" i="1"/>
  <c r="J14" i="1" l="1"/>
  <c r="J358" i="1" s="1"/>
</calcChain>
</file>

<file path=xl/sharedStrings.xml><?xml version="1.0" encoding="utf-8"?>
<sst xmlns="http://schemas.openxmlformats.org/spreadsheetml/2006/main" count="1475" uniqueCount="876">
  <si>
    <t>ITEM</t>
  </si>
  <si>
    <t>FONTE</t>
  </si>
  <si>
    <t>COD.</t>
  </si>
  <si>
    <t>DESCRIÇÃO DOS SERVIÇOS</t>
  </si>
  <si>
    <t>UN.</t>
  </si>
  <si>
    <t>QUANT.</t>
  </si>
  <si>
    <t>CUSTO UNIT. COM BDI (R$)</t>
  </si>
  <si>
    <t>PREÇO TOTAL 
(R$)</t>
  </si>
  <si>
    <t>CDHU</t>
  </si>
  <si>
    <t>SINAPI</t>
  </si>
  <si>
    <t>95875</t>
  </si>
  <si>
    <t>INFRA</t>
  </si>
  <si>
    <t>M2</t>
  </si>
  <si>
    <t>M3</t>
  </si>
  <si>
    <t>TRANSPORTE COM CAMINHÃO BASCULANTE DE 10 M³, EM VIA URBANA PAVIMENTADA, DMT ATÉ 30 KM (UNIDADE: M3XKM). AF_07/2020</t>
  </si>
  <si>
    <t>M3XKM</t>
  </si>
  <si>
    <t>M</t>
  </si>
  <si>
    <t>UN</t>
  </si>
  <si>
    <t>PREFEITURA DO MUNICÍPIO DE MAUÁ - SECRETARIA DE OBRAS</t>
  </si>
  <si>
    <t>EMPRESA:</t>
  </si>
  <si>
    <t>CNPJ:</t>
  </si>
  <si>
    <t>OBJETO:</t>
  </si>
  <si>
    <t>Assinatura</t>
  </si>
  <si>
    <t>Representante Legal:</t>
  </si>
  <si>
    <t>Responsável Técnico</t>
  </si>
  <si>
    <t>CREA CAU Nº</t>
  </si>
  <si>
    <t>Preencher somente as células em amarelo</t>
  </si>
  <si>
    <t>Foi considerado arredondamento de duas casas decimais para Quantidade; Custo Unitário; BDI; Preço Unitário; Preço Total.</t>
  </si>
  <si>
    <t>02.02.130</t>
  </si>
  <si>
    <t>PLACA DE OBRA EM CHAPA DE AÇO GALVANIZADO</t>
  </si>
  <si>
    <t>Locação de container tipo escritório com 1 vaso sanitário, 1 lavatório e 1 ponto para chuveiro - área mínima de 13,80 m²</t>
  </si>
  <si>
    <t>UNMES</t>
  </si>
  <si>
    <t>CUSTO UNIT.  (R$)</t>
  </si>
  <si>
    <t>BDI  =</t>
  </si>
  <si>
    <t>PAPEL COM TIMBRE DA EMPRESA</t>
  </si>
  <si>
    <t>CP Nº ______/2.023</t>
  </si>
  <si>
    <t>1.</t>
  </si>
  <si>
    <t>CONSTRUÇÃO EDIFICAÇÃO</t>
  </si>
  <si>
    <t>1.1.</t>
  </si>
  <si>
    <t>SERVIÇOS PRELIMINARES</t>
  </si>
  <si>
    <t>1.1.0.1.</t>
  </si>
  <si>
    <t>02.10.020</t>
  </si>
  <si>
    <t>1.2.</t>
  </si>
  <si>
    <t>FUNDAÇÕES</t>
  </si>
  <si>
    <t>1.2.1.</t>
  </si>
  <si>
    <t>FUNDAÇÕES PROFUNDAS</t>
  </si>
  <si>
    <t>1.2.1.1.</t>
  </si>
  <si>
    <t>12.12.016</t>
  </si>
  <si>
    <t>1.2.1.2.</t>
  </si>
  <si>
    <t>12.12.010</t>
  </si>
  <si>
    <t>1.2.2.</t>
  </si>
  <si>
    <t>ALVENARIA DE EMBASAMENTO - FUNDAÇÃO</t>
  </si>
  <si>
    <t>1.2.2.1.</t>
  </si>
  <si>
    <t>14.05.050</t>
  </si>
  <si>
    <t>32.17.010</t>
  </si>
  <si>
    <t>1.2.1.3.</t>
  </si>
  <si>
    <t>07.02.020</t>
  </si>
  <si>
    <t>1.2.1.4.</t>
  </si>
  <si>
    <t>06.11.040</t>
  </si>
  <si>
    <t>1.3.</t>
  </si>
  <si>
    <t>INFRAESTRUTURA DE CONCRETO ARMADO</t>
  </si>
  <si>
    <t>1.3.0.1.</t>
  </si>
  <si>
    <t>06.02.020</t>
  </si>
  <si>
    <t>1.3.0.2.</t>
  </si>
  <si>
    <t>08.01.040</t>
  </si>
  <si>
    <t>1.3.0.3.</t>
  </si>
  <si>
    <t>07.11.020</t>
  </si>
  <si>
    <t>1.3.0.4.</t>
  </si>
  <si>
    <t>11.02.060</t>
  </si>
  <si>
    <t>1.3.0.5.</t>
  </si>
  <si>
    <t>11.16.020</t>
  </si>
  <si>
    <t>1.3.0.6.</t>
  </si>
  <si>
    <t>11.01.290</t>
  </si>
  <si>
    <t>1.3.0.7.</t>
  </si>
  <si>
    <t>11.16.080</t>
  </si>
  <si>
    <t>1.3.0.8.</t>
  </si>
  <si>
    <t>09.01.020</t>
  </si>
  <si>
    <t>1.3.0.9.</t>
  </si>
  <si>
    <t>17.01.020</t>
  </si>
  <si>
    <t>1.3.0.10.</t>
  </si>
  <si>
    <t>10.01.040</t>
  </si>
  <si>
    <t>1.3.0.11.</t>
  </si>
  <si>
    <t>10.01.060</t>
  </si>
  <si>
    <t>1.4.</t>
  </si>
  <si>
    <t>ALVENARIA</t>
  </si>
  <si>
    <t>1.4.1.</t>
  </si>
  <si>
    <t>ALVENARIA ESTRUTURAL COM BLOCO CERAMICO APARENTE</t>
  </si>
  <si>
    <t>1.4.1.1.</t>
  </si>
  <si>
    <t>1.4.1.2.</t>
  </si>
  <si>
    <t>11.05.040</t>
  </si>
  <si>
    <t>1.4.1.3.</t>
  </si>
  <si>
    <t>11.16.060</t>
  </si>
  <si>
    <t>1.4.1.4.</t>
  </si>
  <si>
    <t>14.20.010</t>
  </si>
  <si>
    <t>1.4.2.</t>
  </si>
  <si>
    <t>ALVENARIA DE VEDAÇÃO</t>
  </si>
  <si>
    <t>1.4.2.1.</t>
  </si>
  <si>
    <t>14.04.200</t>
  </si>
  <si>
    <t>1.4.3.</t>
  </si>
  <si>
    <t>ALVENARIA PARA BASE ELEVADA - ESPAÇO CULINÁRIO</t>
  </si>
  <si>
    <t>1.4.3.1.</t>
  </si>
  <si>
    <t>1.4.3.2.</t>
  </si>
  <si>
    <t>11.18.110</t>
  </si>
  <si>
    <t>1.4.3.3.</t>
  </si>
  <si>
    <t>17.02.020</t>
  </si>
  <si>
    <t>1.4.3.4.</t>
  </si>
  <si>
    <t>17.02.120</t>
  </si>
  <si>
    <t>1.5.</t>
  </si>
  <si>
    <t xml:space="preserve">SUPERESTRUTURA DE CONCRETO ARMADO  </t>
  </si>
  <si>
    <t>1.5.1.</t>
  </si>
  <si>
    <t>ESTRUTURAS DE CONCRETO - PILARES E VIGAS</t>
  </si>
  <si>
    <t>1.5.1.1.</t>
  </si>
  <si>
    <t>09.02.020</t>
  </si>
  <si>
    <t>1.5.1.2.</t>
  </si>
  <si>
    <t>1.5.1.3.</t>
  </si>
  <si>
    <t>1.5.1.4.</t>
  </si>
  <si>
    <t>1.5.1.5.</t>
  </si>
  <si>
    <t>1.5.2.</t>
  </si>
  <si>
    <t>LAJE</t>
  </si>
  <si>
    <t>1.5.2.1.</t>
  </si>
  <si>
    <t>13.01.130</t>
  </si>
  <si>
    <t>1.5.2.2.</t>
  </si>
  <si>
    <t>10.02.020</t>
  </si>
  <si>
    <t>1.6.</t>
  </si>
  <si>
    <t>COBERTURA</t>
  </si>
  <si>
    <t>1.6.1.</t>
  </si>
  <si>
    <t>TELHAMENTO</t>
  </si>
  <si>
    <t>1.6.1.1.</t>
  </si>
  <si>
    <t>16.13.130</t>
  </si>
  <si>
    <t>1.6.1.2.</t>
  </si>
  <si>
    <t>16.12.040</t>
  </si>
  <si>
    <t>1.6.1.3.</t>
  </si>
  <si>
    <t>16.12.200</t>
  </si>
  <si>
    <t>1.6.2.</t>
  </si>
  <si>
    <t>RUFOS</t>
  </si>
  <si>
    <t>1.6.2.1.</t>
  </si>
  <si>
    <t>16.33.022</t>
  </si>
  <si>
    <t>1.6.2.2.</t>
  </si>
  <si>
    <t>16.33.052</t>
  </si>
  <si>
    <t>1.6.2.3.</t>
  </si>
  <si>
    <t>33.11.050</t>
  </si>
  <si>
    <t>1.6.3.</t>
  </si>
  <si>
    <t>CALHA COLETORA</t>
  </si>
  <si>
    <t>1.6.3.1.</t>
  </si>
  <si>
    <t>16.33.062</t>
  </si>
  <si>
    <t>1.7.</t>
  </si>
  <si>
    <t>REVESTIMENTOS</t>
  </si>
  <si>
    <t>1.7.1.</t>
  </si>
  <si>
    <t>INTERNO - PAREDES</t>
  </si>
  <si>
    <t>1.7.1.1.</t>
  </si>
  <si>
    <t>1.7.1.2.</t>
  </si>
  <si>
    <t>1.7.1.3.</t>
  </si>
  <si>
    <t>18.11.042</t>
  </si>
  <si>
    <t>1.7.2.</t>
  </si>
  <si>
    <t>INTERNO - TETO</t>
  </si>
  <si>
    <t>1.7.2.1.</t>
  </si>
  <si>
    <t>1.7.3.</t>
  </si>
  <si>
    <t>EXTERNO - BARRADO</t>
  </si>
  <si>
    <t>1.7.3.1.</t>
  </si>
  <si>
    <t>1.8.</t>
  </si>
  <si>
    <t>PISO</t>
  </si>
  <si>
    <t>1.8.1.</t>
  </si>
  <si>
    <t xml:space="preserve">INTERNO </t>
  </si>
  <si>
    <t>1.8.1.1.</t>
  </si>
  <si>
    <t>CONTRAPISO</t>
  </si>
  <si>
    <t>1.8.1.1.1.</t>
  </si>
  <si>
    <t>11.18.060</t>
  </si>
  <si>
    <t>1.8.1.1.2.</t>
  </si>
  <si>
    <t>1.8.1.1.3.</t>
  </si>
  <si>
    <t>11.18.040</t>
  </si>
  <si>
    <t>1.8.1.1.4.</t>
  </si>
  <si>
    <t>17.01.040</t>
  </si>
  <si>
    <t>1.8.1.2.</t>
  </si>
  <si>
    <t>ACABAMENTO DE PISO</t>
  </si>
  <si>
    <t>1.8.1.2.1.</t>
  </si>
  <si>
    <t>18.06.182</t>
  </si>
  <si>
    <t>1.8.1.2.2.</t>
  </si>
  <si>
    <t>18.06.400</t>
  </si>
  <si>
    <t>1.8.1.2.3.</t>
  </si>
  <si>
    <t>17.10.020</t>
  </si>
  <si>
    <t>1.8.1.2.4.</t>
  </si>
  <si>
    <t>17.10.200</t>
  </si>
  <si>
    <t>1.9.</t>
  </si>
  <si>
    <t>EXTERNO - CALÇADA</t>
  </si>
  <si>
    <t>1.9.1.</t>
  </si>
  <si>
    <t>1.9.1.1.</t>
  </si>
  <si>
    <t>09.02.120</t>
  </si>
  <si>
    <t>1.9.1.2.</t>
  </si>
  <si>
    <t>1.9.1.3.</t>
  </si>
  <si>
    <t>1.9.1.4.</t>
  </si>
  <si>
    <t>1.9.2.</t>
  </si>
  <si>
    <t>PISO PODOTÁTIL</t>
  </si>
  <si>
    <t>1.9.2.1.</t>
  </si>
  <si>
    <t>30.04.030</t>
  </si>
  <si>
    <t>1.9.2.2.</t>
  </si>
  <si>
    <t>30.04.070</t>
  </si>
  <si>
    <t>1.9.2.3.</t>
  </si>
  <si>
    <t>30.04.020</t>
  </si>
  <si>
    <t>1.10.</t>
  </si>
  <si>
    <t>IMPERMEABILIZAÇÃO</t>
  </si>
  <si>
    <t>1.10.0.1.</t>
  </si>
  <si>
    <t>32.17.030</t>
  </si>
  <si>
    <t>1.11.</t>
  </si>
  <si>
    <t>ESQUADRIAS METÁLICAS E DE VIDRO</t>
  </si>
  <si>
    <t>1.11.1.</t>
  </si>
  <si>
    <t>PORTAS METÁLICAS</t>
  </si>
  <si>
    <t>1.11.1.1.</t>
  </si>
  <si>
    <t>24.02.010</t>
  </si>
  <si>
    <t>1.11.1.2.</t>
  </si>
  <si>
    <t>26.01.040</t>
  </si>
  <si>
    <t>1.11.1.3.</t>
  </si>
  <si>
    <t>25.02.110</t>
  </si>
  <si>
    <t>1.11.2.</t>
  </si>
  <si>
    <t>JANELAS E CAIXILHOS DE VIDRO FIXO</t>
  </si>
  <si>
    <t>1.11.2.1.</t>
  </si>
  <si>
    <t>CAIXILHO FIXO</t>
  </si>
  <si>
    <t>1.11.2.1.1.</t>
  </si>
  <si>
    <t>26.01.168</t>
  </si>
  <si>
    <t>1.11.2.1.2.</t>
  </si>
  <si>
    <t>15.03.150</t>
  </si>
  <si>
    <t>1.11.2.1.3.</t>
  </si>
  <si>
    <t>1.11.2.2.</t>
  </si>
  <si>
    <t>JANELAS MAXIM-AR</t>
  </si>
  <si>
    <t>1.11.2.2.1.</t>
  </si>
  <si>
    <t>25.01.060</t>
  </si>
  <si>
    <t>1.11.2.2.2.</t>
  </si>
  <si>
    <t>25.01.020</t>
  </si>
  <si>
    <t>1.11.2.2.3.</t>
  </si>
  <si>
    <t>1.11.3.</t>
  </si>
  <si>
    <t>PORTA DE VIDRO</t>
  </si>
  <si>
    <t>1.11.3.1.</t>
  </si>
  <si>
    <t>EDIF</t>
  </si>
  <si>
    <t>171073</t>
  </si>
  <si>
    <t>1.11.4.</t>
  </si>
  <si>
    <t>PORTINHOLA DE ALUMINIO - ACESSO LATERAL COBERTURA</t>
  </si>
  <si>
    <t>1.11.4.1.</t>
  </si>
  <si>
    <t>25.02.070</t>
  </si>
  <si>
    <t>1.11.5.</t>
  </si>
  <si>
    <t>GRELHA DE VENTILAÇÃO PERMANENTE</t>
  </si>
  <si>
    <t>1.11.5.1.</t>
  </si>
  <si>
    <t>FDE</t>
  </si>
  <si>
    <t>09.80.008</t>
  </si>
  <si>
    <t>1.12.</t>
  </si>
  <si>
    <t>ESQUADRIAS DE MADEIRA E FERRAGENS</t>
  </si>
  <si>
    <t>1.12.1.</t>
  </si>
  <si>
    <t>PORTAS INTERNAS</t>
  </si>
  <si>
    <t>1.12.1.1.</t>
  </si>
  <si>
    <t>23.09.550</t>
  </si>
  <si>
    <t>1.12.1.2.</t>
  </si>
  <si>
    <t>1.13.</t>
  </si>
  <si>
    <t>PINTURA</t>
  </si>
  <si>
    <t>1.13.1.</t>
  </si>
  <si>
    <t>VERNIZ ALVENARIA</t>
  </si>
  <si>
    <t>1.13.1.1.</t>
  </si>
  <si>
    <t>EXTERNO</t>
  </si>
  <si>
    <t>1.13.1.1.1.</t>
  </si>
  <si>
    <t>33.03.750</t>
  </si>
  <si>
    <t>1.13.1.2.</t>
  </si>
  <si>
    <t>INTERNO</t>
  </si>
  <si>
    <t>1.13.1.2.1.</t>
  </si>
  <si>
    <t>1.13.2.</t>
  </si>
  <si>
    <t>PINTURA INTERNA</t>
  </si>
  <si>
    <t>1.13.2.1.</t>
  </si>
  <si>
    <t>33.10.020</t>
  </si>
  <si>
    <t>1.13.3.</t>
  </si>
  <si>
    <t>PINTURA EXTERNA - BARRADO E ÁREA DA LOGOMARCA</t>
  </si>
  <si>
    <t>1.13.3.1.</t>
  </si>
  <si>
    <t>33.10.050</t>
  </si>
  <si>
    <t>1.13.3.2.</t>
  </si>
  <si>
    <t>1.13.3.3.</t>
  </si>
  <si>
    <t>1.14.</t>
  </si>
  <si>
    <t>COMPLEMENTOS</t>
  </si>
  <si>
    <t>1.14.1.</t>
  </si>
  <si>
    <t>SOLEIRA</t>
  </si>
  <si>
    <t>1.14.1.1.</t>
  </si>
  <si>
    <t>19.01.062</t>
  </si>
  <si>
    <t>1.14.2.</t>
  </si>
  <si>
    <t>PEITORIS E ABAS</t>
  </si>
  <si>
    <t>1.14.2.1.</t>
  </si>
  <si>
    <t>1.15.</t>
  </si>
  <si>
    <t>APARELHOS E METAIS SANITÁRIOS</t>
  </si>
  <si>
    <t>1.15.1.</t>
  </si>
  <si>
    <t>LOUÇAS E METAIS</t>
  </si>
  <si>
    <t>1.15.1.1.</t>
  </si>
  <si>
    <t>LOUÇAS, TAMPAS, BANCADAS E ACESSÓRIOS</t>
  </si>
  <si>
    <t>1.15.1.1.1.</t>
  </si>
  <si>
    <t>44.01.800</t>
  </si>
  <si>
    <t>1.15.1.1.2.</t>
  </si>
  <si>
    <t>44.20.280</t>
  </si>
  <si>
    <t>1.15.1.1.3.</t>
  </si>
  <si>
    <t>44.01.240</t>
  </si>
  <si>
    <t>1.15.1.1.4.</t>
  </si>
  <si>
    <t>44.02.062</t>
  </si>
  <si>
    <t>1.15.1.1.5.</t>
  </si>
  <si>
    <t>44.01.270</t>
  </si>
  <si>
    <t>1.15.1.2.</t>
  </si>
  <si>
    <t>APARELHO E METAIS HIDRÁULICOS</t>
  </si>
  <si>
    <t>1.15.1.2.1.</t>
  </si>
  <si>
    <t>44.03.645</t>
  </si>
  <si>
    <t>1.15.1.2.2.</t>
  </si>
  <si>
    <t>44.20.640</t>
  </si>
  <si>
    <t>1.15.1.2.3.</t>
  </si>
  <si>
    <t>44.03.590</t>
  </si>
  <si>
    <t>1.15.1.2.4.</t>
  </si>
  <si>
    <t>44.06.330</t>
  </si>
  <si>
    <t>1.15.2.</t>
  </si>
  <si>
    <t>ACESSÓRIOS - ACESSIBILIDADE</t>
  </si>
  <si>
    <t>1.15.2.1.</t>
  </si>
  <si>
    <t>BARRAS DE APOIO</t>
  </si>
  <si>
    <t>1.15.2.1.1.</t>
  </si>
  <si>
    <t>30.01.030</t>
  </si>
  <si>
    <t>1.15.2.1.2.</t>
  </si>
  <si>
    <t>30.01.010</t>
  </si>
  <si>
    <t>1.15.2.1.3.</t>
  </si>
  <si>
    <t>30.01.061</t>
  </si>
  <si>
    <t>1.15.2.2.</t>
  </si>
  <si>
    <t>SÓCULO PARA BACIA SANITÁRIA - BANHEIROS ACESSÍVEIS</t>
  </si>
  <si>
    <t>1.15.2.2.1.</t>
  </si>
  <si>
    <t>03.03.020</t>
  </si>
  <si>
    <t>1.15.2.2.2.</t>
  </si>
  <si>
    <t>1.15.2.2.3.</t>
  </si>
  <si>
    <t>11.03.090</t>
  </si>
  <si>
    <t>1.15.3.</t>
  </si>
  <si>
    <t>EXAUSTÃO FORÇADA</t>
  </si>
  <si>
    <t>1.15.3.1.</t>
  </si>
  <si>
    <t>43.05.030</t>
  </si>
  <si>
    <t>1.15.3.2.</t>
  </si>
  <si>
    <t>61.10.310</t>
  </si>
  <si>
    <t>1.15.3.3.</t>
  </si>
  <si>
    <t>61.10.564</t>
  </si>
  <si>
    <t>1.16.</t>
  </si>
  <si>
    <t>DIVISÓRIAS E PAREDE DRYWALL</t>
  </si>
  <si>
    <t>1.16.1.</t>
  </si>
  <si>
    <t>DIVISÓRIA SANITÁRIA</t>
  </si>
  <si>
    <t>1.16.1.1.</t>
  </si>
  <si>
    <t>14.30.020</t>
  </si>
  <si>
    <t>1.16.1.2.</t>
  </si>
  <si>
    <t>23.09.420</t>
  </si>
  <si>
    <t>1.16.1.3.</t>
  </si>
  <si>
    <t>28.01.070</t>
  </si>
  <si>
    <t>1.16.1.4.</t>
  </si>
  <si>
    <t>33.12.011</t>
  </si>
  <si>
    <t>1.16.2.</t>
  </si>
  <si>
    <t>PAREDE DRYWALL</t>
  </si>
  <si>
    <t>1.16.2.1.</t>
  </si>
  <si>
    <t>PAREDE DRYWALL BANHEIROS - RESISTENTE À UMIDADE</t>
  </si>
  <si>
    <t>1.16.2.1.1.</t>
  </si>
  <si>
    <t>14.30.410</t>
  </si>
  <si>
    <t>1.16.2.2.</t>
  </si>
  <si>
    <t>PAREDE DRYWALL PARA SALAS DE ATENDIMENTO - COM ISOLAMENTO ACÚSTICO</t>
  </si>
  <si>
    <t>1.16.2.2.1.</t>
  </si>
  <si>
    <t>1.16.3.</t>
  </si>
  <si>
    <t>DIVISÓRIA DE VIDRO</t>
  </si>
  <si>
    <t>1.16.3.1.</t>
  </si>
  <si>
    <t>29.01.030</t>
  </si>
  <si>
    <t>1.16.3.2.</t>
  </si>
  <si>
    <t>26.02.060</t>
  </si>
  <si>
    <t>1.17.</t>
  </si>
  <si>
    <t>ESTRUTURA METÁLICA</t>
  </si>
  <si>
    <t>1.17.1.</t>
  </si>
  <si>
    <t>ESTRUTURA METÁLICA - COBERTURA CENTRAL</t>
  </si>
  <si>
    <t>1.17.1.1.</t>
  </si>
  <si>
    <t>15.03.131</t>
  </si>
  <si>
    <t>1.17.1.2.</t>
  </si>
  <si>
    <t>15.03.030</t>
  </si>
  <si>
    <t>1.17.1.3.</t>
  </si>
  <si>
    <t>33.07.102</t>
  </si>
  <si>
    <t>1.17.2.</t>
  </si>
  <si>
    <t>ESTRUTURA METÁLICA - COBERTURA SOBRE LAJE (LATERAIS) COM PONTALETES</t>
  </si>
  <si>
    <t>1.17.2.1.</t>
  </si>
  <si>
    <t>1.17.2.2.</t>
  </si>
  <si>
    <t>1.17.2.3.</t>
  </si>
  <si>
    <t>14.11.231</t>
  </si>
  <si>
    <t>1.17.2.4.</t>
  </si>
  <si>
    <t>1.17.2.5.</t>
  </si>
  <si>
    <t>1.17.2.6.</t>
  </si>
  <si>
    <t>1.18.</t>
  </si>
  <si>
    <t>INSTALAÇÕES HIDRÁULICAS</t>
  </si>
  <si>
    <t>1.18.1.</t>
  </si>
  <si>
    <t>ÁGUA FRIA</t>
  </si>
  <si>
    <t>1.18.1.1.</t>
  </si>
  <si>
    <t>TUBOS E CONEXÕES</t>
  </si>
  <si>
    <t>1.18.1.1.1.</t>
  </si>
  <si>
    <t>46.01.020</t>
  </si>
  <si>
    <t>1.18.1.1.2.</t>
  </si>
  <si>
    <t>46.01.030</t>
  </si>
  <si>
    <t>1.18.1.2.</t>
  </si>
  <si>
    <t>REGISTRO</t>
  </si>
  <si>
    <t>1.18.1.2.1.</t>
  </si>
  <si>
    <t>47.02.020</t>
  </si>
  <si>
    <t>1.18.1.2.2.</t>
  </si>
  <si>
    <t>47.02.030</t>
  </si>
  <si>
    <t>1.18.1.3.</t>
  </si>
  <si>
    <t>CAIXA D'ÁGUA</t>
  </si>
  <si>
    <t>1.18.1.3.1.</t>
  </si>
  <si>
    <t>48.02.401</t>
  </si>
  <si>
    <t>1.18.1.3.2.</t>
  </si>
  <si>
    <t>48.05.010</t>
  </si>
  <si>
    <t>1.18.1.4.</t>
  </si>
  <si>
    <t>CAVALETE</t>
  </si>
  <si>
    <t>1.18.1.4.1.</t>
  </si>
  <si>
    <t>45.01.020</t>
  </si>
  <si>
    <t>1.18.2.</t>
  </si>
  <si>
    <t>ESGOTO</t>
  </si>
  <si>
    <t>1.18.2.1.</t>
  </si>
  <si>
    <t>1.18.2.1.1.</t>
  </si>
  <si>
    <t>46.02.010</t>
  </si>
  <si>
    <t>1.18.2.1.2.</t>
  </si>
  <si>
    <t>46.02.050</t>
  </si>
  <si>
    <t>1.18.2.1.3.</t>
  </si>
  <si>
    <t>46.02.070</t>
  </si>
  <si>
    <t>1.18.2.1.4.</t>
  </si>
  <si>
    <t>46.02.060</t>
  </si>
  <si>
    <t>1.18.2.2.</t>
  </si>
  <si>
    <t>CAIXAS E RALOS</t>
  </si>
  <si>
    <t>1.18.2.2.1.</t>
  </si>
  <si>
    <t>49.03.020</t>
  </si>
  <si>
    <t>1.18.2.2.2.</t>
  </si>
  <si>
    <t>49.01.020</t>
  </si>
  <si>
    <t>1.18.3.</t>
  </si>
  <si>
    <t>ÁGUAS PLUVIAIS</t>
  </si>
  <si>
    <t>1.18.3.1.</t>
  </si>
  <si>
    <t>1.18.3.1.1.</t>
  </si>
  <si>
    <t>1.18.3.1.2.</t>
  </si>
  <si>
    <t>61.20.450</t>
  </si>
  <si>
    <t>1.18.3.1.3.</t>
  </si>
  <si>
    <t>46.03.040</t>
  </si>
  <si>
    <t>1.18.3.1.4.</t>
  </si>
  <si>
    <t>1.18.4.</t>
  </si>
  <si>
    <t>INSTALAÇÕES DE PROTEÇÃO E COMBATE À INCÊNDIO</t>
  </si>
  <si>
    <t>1.18.4.1.</t>
  </si>
  <si>
    <t>50.10.100</t>
  </si>
  <si>
    <t>1.18.4.2.</t>
  </si>
  <si>
    <t>50.10.110</t>
  </si>
  <si>
    <t>1.18.4.3.</t>
  </si>
  <si>
    <t>50.10.140</t>
  </si>
  <si>
    <t>1.18.5.</t>
  </si>
  <si>
    <t>INSTALAÇÕES DE GÁS COMBUSTÍVEL</t>
  </si>
  <si>
    <t>1.18.5.1.</t>
  </si>
  <si>
    <t>1.18.5.1.1.</t>
  </si>
  <si>
    <t>46.10.010</t>
  </si>
  <si>
    <t>1.18.5.2.</t>
  </si>
  <si>
    <t>CENTRAL GLP</t>
  </si>
  <si>
    <t>1.18.5.2.1.</t>
  </si>
  <si>
    <t>08.02.005</t>
  </si>
  <si>
    <t>1.19.</t>
  </si>
  <si>
    <t>INSTALAÇÕES ELÉTRICAS</t>
  </si>
  <si>
    <t>1.19.0.1.</t>
  </si>
  <si>
    <t>40.02.040</t>
  </si>
  <si>
    <t>1.19.0.2.</t>
  </si>
  <si>
    <t>40.02.060</t>
  </si>
  <si>
    <t>1.19.0.3.</t>
  </si>
  <si>
    <t>50.05.312</t>
  </si>
  <si>
    <t>1.19.0.4.</t>
  </si>
  <si>
    <t>41.14.070</t>
  </si>
  <si>
    <t>1.19.0.5.</t>
  </si>
  <si>
    <t>41.31.087</t>
  </si>
  <si>
    <t>1.19.0.6.</t>
  </si>
  <si>
    <t>41.13.200</t>
  </si>
  <si>
    <t>1.19.0.7.</t>
  </si>
  <si>
    <t>41.02.551</t>
  </si>
  <si>
    <t>1.19.0.8.</t>
  </si>
  <si>
    <t>41.02.580</t>
  </si>
  <si>
    <t>1.19.0.9.</t>
  </si>
  <si>
    <t>30.06.064</t>
  </si>
  <si>
    <t>1.19.0.10.</t>
  </si>
  <si>
    <t>40.11.010</t>
  </si>
  <si>
    <t>1.19.0.11.</t>
  </si>
  <si>
    <t>38.07.030</t>
  </si>
  <si>
    <t>1.19.0.12.</t>
  </si>
  <si>
    <t>38.07.130</t>
  </si>
  <si>
    <t>1.19.0.13.</t>
  </si>
  <si>
    <t>38.07.134</t>
  </si>
  <si>
    <t>1.19.0.14.</t>
  </si>
  <si>
    <t>38.07.300</t>
  </si>
  <si>
    <t>1.19.0.15.</t>
  </si>
  <si>
    <t>38.07.050</t>
  </si>
  <si>
    <t>1.19.0.16.</t>
  </si>
  <si>
    <t>38.07.310</t>
  </si>
  <si>
    <t>1.19.0.17.</t>
  </si>
  <si>
    <t>40.04.230</t>
  </si>
  <si>
    <t>1.19.0.18.</t>
  </si>
  <si>
    <t>38.07.210</t>
  </si>
  <si>
    <t>1.19.0.19.</t>
  </si>
  <si>
    <t>1.19.0.20.</t>
  </si>
  <si>
    <t>38.05.120</t>
  </si>
  <si>
    <t>1.19.0.21.</t>
  </si>
  <si>
    <t>38.06.060</t>
  </si>
  <si>
    <t>1.19.0.22.</t>
  </si>
  <si>
    <t>38.06.040</t>
  </si>
  <si>
    <t>1.19.0.23.</t>
  </si>
  <si>
    <t>40.06.040</t>
  </si>
  <si>
    <t>1.19.0.24.</t>
  </si>
  <si>
    <t>40.07.010</t>
  </si>
  <si>
    <t>1.19.0.25.</t>
  </si>
  <si>
    <t>40.04.450</t>
  </si>
  <si>
    <t>1.19.0.26.</t>
  </si>
  <si>
    <t>40.04.460</t>
  </si>
  <si>
    <t>1.19.0.27.</t>
  </si>
  <si>
    <t>40.05.020</t>
  </si>
  <si>
    <t>1.19.0.28.</t>
  </si>
  <si>
    <t>40.05.100</t>
  </si>
  <si>
    <t>1.19.0.29.</t>
  </si>
  <si>
    <t>38.13.020</t>
  </si>
  <si>
    <t>1.19.0.30.</t>
  </si>
  <si>
    <t>38.19.210</t>
  </si>
  <si>
    <t>1.19.0.31.</t>
  </si>
  <si>
    <t>38.19.220</t>
  </si>
  <si>
    <t>1.19.0.32.</t>
  </si>
  <si>
    <t>38.19.030</t>
  </si>
  <si>
    <t>1.19.0.33.</t>
  </si>
  <si>
    <t>40.07.040</t>
  </si>
  <si>
    <t>1.19.0.34.</t>
  </si>
  <si>
    <t>40.07.020</t>
  </si>
  <si>
    <t>1.19.0.35.</t>
  </si>
  <si>
    <t>61.15.020</t>
  </si>
  <si>
    <t>1.19.0.36.</t>
  </si>
  <si>
    <t>37.04.300</t>
  </si>
  <si>
    <t>1.19.0.37.</t>
  </si>
  <si>
    <t>37.10.010</t>
  </si>
  <si>
    <t>1.19.0.38.</t>
  </si>
  <si>
    <t>37.13.800</t>
  </si>
  <si>
    <t>1.19.0.39.</t>
  </si>
  <si>
    <t>37.13.840</t>
  </si>
  <si>
    <t>1.19.0.40.</t>
  </si>
  <si>
    <t>37.13.880</t>
  </si>
  <si>
    <t>1.19.0.41.</t>
  </si>
  <si>
    <t>37.20.080</t>
  </si>
  <si>
    <t>1.19.0.42.</t>
  </si>
  <si>
    <t>37.17.110</t>
  </si>
  <si>
    <t>1.19.0.43.</t>
  </si>
  <si>
    <t>37.17.060</t>
  </si>
  <si>
    <t>1.19.0.44.</t>
  </si>
  <si>
    <t>37.20.010</t>
  </si>
  <si>
    <t>1.19.0.45.</t>
  </si>
  <si>
    <t>42.05.100</t>
  </si>
  <si>
    <t>1.19.0.46.</t>
  </si>
  <si>
    <t>42.05.380</t>
  </si>
  <si>
    <t>1.19.0.47.</t>
  </si>
  <si>
    <t>39.04.080</t>
  </si>
  <si>
    <t>1.19.0.48.</t>
  </si>
  <si>
    <t>42.20.160</t>
  </si>
  <si>
    <t>1.19.0.49.</t>
  </si>
  <si>
    <t>42.20.320</t>
  </si>
  <si>
    <t>1.19.0.50.</t>
  </si>
  <si>
    <t>42.05.650</t>
  </si>
  <si>
    <t>1.19.0.51.</t>
  </si>
  <si>
    <t>42.05.440</t>
  </si>
  <si>
    <t>1.19.0.52.</t>
  </si>
  <si>
    <t>42.05.520</t>
  </si>
  <si>
    <t>1.19.0.53.</t>
  </si>
  <si>
    <t>42.05.450</t>
  </si>
  <si>
    <t>1.19.0.54.</t>
  </si>
  <si>
    <t>39.10.130</t>
  </si>
  <si>
    <t>1.19.0.55.</t>
  </si>
  <si>
    <t>39.10.160</t>
  </si>
  <si>
    <t>1.19.0.56.</t>
  </si>
  <si>
    <t>42.01.098</t>
  </si>
  <si>
    <t>1.19.0.57.</t>
  </si>
  <si>
    <t>39.29.111</t>
  </si>
  <si>
    <t>1.19.0.58.</t>
  </si>
  <si>
    <t>39.29.112</t>
  </si>
  <si>
    <t>1.19.0.59.</t>
  </si>
  <si>
    <t>39.26.060</t>
  </si>
  <si>
    <t>1.19.0.60.</t>
  </si>
  <si>
    <t>39.10.080</t>
  </si>
  <si>
    <t>1.19.0.61.</t>
  </si>
  <si>
    <t>1.19.0.62.</t>
  </si>
  <si>
    <t>1.19.0.63.</t>
  </si>
  <si>
    <t>11.18.020</t>
  </si>
  <si>
    <t>1.19.0.64.</t>
  </si>
  <si>
    <t>1.19.0.65.</t>
  </si>
  <si>
    <t>46.13.020</t>
  </si>
  <si>
    <t>1.19.0.66.</t>
  </si>
  <si>
    <t>1.19.0.67.</t>
  </si>
  <si>
    <t>1.19.0.68.</t>
  </si>
  <si>
    <t>1.19.0.69.</t>
  </si>
  <si>
    <t>29.01.020</t>
  </si>
  <si>
    <t>1.19.0.70.</t>
  </si>
  <si>
    <t>37.01.020</t>
  </si>
  <si>
    <t>1.19.0.71.</t>
  </si>
  <si>
    <t>39.11.090</t>
  </si>
  <si>
    <t>1.19.0.72.</t>
  </si>
  <si>
    <t>69.20.130</t>
  </si>
  <si>
    <t>Bloco de ligação interna para 10 pares, BLI-10</t>
  </si>
  <si>
    <t>1.19.0.73.</t>
  </si>
  <si>
    <t>40.04.090</t>
  </si>
  <si>
    <t>1.19.0.74.</t>
  </si>
  <si>
    <t>40.20.120</t>
  </si>
  <si>
    <t>1.19.0.75.</t>
  </si>
  <si>
    <t>40.20.310</t>
  </si>
  <si>
    <t>1.19.0.76.</t>
  </si>
  <si>
    <t>40.04.390</t>
  </si>
  <si>
    <t>1.19.0.77.</t>
  </si>
  <si>
    <t>1.19.0.78.</t>
  </si>
  <si>
    <t>37.13.870</t>
  </si>
  <si>
    <t>1.19.0.79.</t>
  </si>
  <si>
    <t>40.02.010</t>
  </si>
  <si>
    <t>1.20.</t>
  </si>
  <si>
    <t>LOGO MARCA E ACABAMENTOS</t>
  </si>
  <si>
    <t>1.20.0.1.</t>
  </si>
  <si>
    <t>1.20.0.2.</t>
  </si>
  <si>
    <t>1.21.</t>
  </si>
  <si>
    <t>ÁREA EXTERNA - CAMINHO DE ACESSO</t>
  </si>
  <si>
    <t>1.21.1.</t>
  </si>
  <si>
    <t>CONTRA PISO</t>
  </si>
  <si>
    <t>1.21.1.1.</t>
  </si>
  <si>
    <t>1.21.1.2.</t>
  </si>
  <si>
    <t>1.21.1.3.</t>
  </si>
  <si>
    <t>1.21.1.4.</t>
  </si>
  <si>
    <t>09.02.040</t>
  </si>
  <si>
    <t>2.</t>
  </si>
  <si>
    <t>IMPLANTAÇÃO E ENTORNO</t>
  </si>
  <si>
    <t>2.1.</t>
  </si>
  <si>
    <t>2.1.0.2.</t>
  </si>
  <si>
    <t>173002</t>
  </si>
  <si>
    <t>2.1.0.3.</t>
  </si>
  <si>
    <t>2.1.0.4.</t>
  </si>
  <si>
    <t>90156</t>
  </si>
  <si>
    <t>2.1.0.5.</t>
  </si>
  <si>
    <t>100101</t>
  </si>
  <si>
    <t>2.1.0.6.</t>
  </si>
  <si>
    <t>95673</t>
  </si>
  <si>
    <t>2.1.0.7.</t>
  </si>
  <si>
    <t>97902</t>
  </si>
  <si>
    <t>2.1.0.8.</t>
  </si>
  <si>
    <t>91796</t>
  </si>
  <si>
    <t>2.1.0.9.</t>
  </si>
  <si>
    <t>102264</t>
  </si>
  <si>
    <t>2.2.</t>
  </si>
  <si>
    <t>MOVIMENTAÇÃO DE TERRA</t>
  </si>
  <si>
    <t>2.2.0.1.</t>
  </si>
  <si>
    <t>43300</t>
  </si>
  <si>
    <t>2.2.0.2.</t>
  </si>
  <si>
    <t>10305</t>
  </si>
  <si>
    <t>2.2.0.3.</t>
  </si>
  <si>
    <t>2.2.0.4.</t>
  </si>
  <si>
    <t>07.12.030</t>
  </si>
  <si>
    <t>2.3.</t>
  </si>
  <si>
    <t>FECHAMENTO</t>
  </si>
  <si>
    <t>2.3.0.1.</t>
  </si>
  <si>
    <t>40400</t>
  </si>
  <si>
    <t>2.3.0.2.</t>
  </si>
  <si>
    <t>2.3.0.3.</t>
  </si>
  <si>
    <t>100324</t>
  </si>
  <si>
    <t>2.3.0.4.</t>
  </si>
  <si>
    <t>96545</t>
  </si>
  <si>
    <t>2.3.0.5.</t>
  </si>
  <si>
    <t>96543</t>
  </si>
  <si>
    <t>2.3.0.6.</t>
  </si>
  <si>
    <t>20511</t>
  </si>
  <si>
    <t>2.3.0.7.</t>
  </si>
  <si>
    <t>30330</t>
  </si>
  <si>
    <t>2.3.0.8.</t>
  </si>
  <si>
    <t>170183</t>
  </si>
  <si>
    <t>2.3.0.9.</t>
  </si>
  <si>
    <t>101199</t>
  </si>
  <si>
    <t>2.3.0.10.</t>
  </si>
  <si>
    <t>24.02.630</t>
  </si>
  <si>
    <t>2.4.</t>
  </si>
  <si>
    <t>URBANIZAÇÃO E SERVIÇOS EXTERNOS</t>
  </si>
  <si>
    <t>2.4.0.1.</t>
  </si>
  <si>
    <t>98504</t>
  </si>
  <si>
    <t>2.4.0.2.</t>
  </si>
  <si>
    <t>2.4.0.3.</t>
  </si>
  <si>
    <t>94994</t>
  </si>
  <si>
    <t>Locação de obra de edificação</t>
  </si>
  <si>
    <t>Estaca tipo hélice contínua, diâmetro de 30 cm em solo</t>
  </si>
  <si>
    <t>Taxa de mobilização e desmobilização de equipamentos para execução de estaca tipo hélice contínua em solo</t>
  </si>
  <si>
    <t>TX</t>
  </si>
  <si>
    <t>Alvenaria de bloco cerâmico estrutural, uso revestido, de 14 cm</t>
  </si>
  <si>
    <t>Impermeabilização em argamassa impermeável com aditivo hidrófugo</t>
  </si>
  <si>
    <t>Escavação mecanizada de valas ou cavas com profundidade de até 2 m</t>
  </si>
  <si>
    <t>Reaterro manual apiloado sem controle de compactação</t>
  </si>
  <si>
    <t>Escavação manual em solo de 1ª e 2ª categoria em vala ou cava até 1,5 m</t>
  </si>
  <si>
    <t>Escoramento de solo descontínuo</t>
  </si>
  <si>
    <t>Reaterro compactado mecanizado de vala ou cava com compactador</t>
  </si>
  <si>
    <t>Concreto usinado não estrutural mínimo 300 kg cimento / m³</t>
  </si>
  <si>
    <t>Lançamento, espalhamento e adensamento de concreto ou massa em lastro e/ou enchimento</t>
  </si>
  <si>
    <t>Concreto usinado, fck = 25 MPa - para bombeamento</t>
  </si>
  <si>
    <t>Lançamento e adensamento de concreto ou massa por bombeamento</t>
  </si>
  <si>
    <t>Forma em madeira comum para fundação</t>
  </si>
  <si>
    <t>Argamassa de regularização e/ou proteção</t>
  </si>
  <si>
    <t>Armadura em barra de aço CA-50 (A ou B) fyk = 500 MPa</t>
  </si>
  <si>
    <t>KG</t>
  </si>
  <si>
    <t>Armadura em barra de aço CA-60 (A ou B) fyk = 600 MPa</t>
  </si>
  <si>
    <t>Argamassa graute</t>
  </si>
  <si>
    <t>Lançamento e adensamento de concreto ou massa em estrutura</t>
  </si>
  <si>
    <t>Vergas, contravergas e pilaretes de concreto armado</t>
  </si>
  <si>
    <t>Alvenaria de bloco cerâmico de vedação, uso revestido, de 9 cm</t>
  </si>
  <si>
    <t>Enchimento de nichos em geral, com material proveniente de entulho</t>
  </si>
  <si>
    <t>Chapisco</t>
  </si>
  <si>
    <t>Emboço comum</t>
  </si>
  <si>
    <t>Forma plana em compensado para estrutura convencional</t>
  </si>
  <si>
    <t>Laje pré-fabricada mista vigota treliçada/lajota cerâmica - LT 12 (8+4) e capa com concreto de 25 MPa</t>
  </si>
  <si>
    <t>Armadura em tela soldada de aço</t>
  </si>
  <si>
    <t>Telhamento em chapa de aço com pintura poliéster, tipo sanduíche, espessura de 0,50 mm, com poliestireno expandido</t>
  </si>
  <si>
    <t>Telhamento em chapa de aço pré-pintada com epóxi e poliéster, perfil ondulado calandrado, com espessura de 0,80 mm</t>
  </si>
  <si>
    <t>Cumeeira em chapa de aço pré-pintada com epóxi e poliéster, perfil trapezoidal, com espessura de 0,50 mm</t>
  </si>
  <si>
    <t>Calha, rufo, afins em chapa galvanizada nº 24 - corte 0,33 m</t>
  </si>
  <si>
    <t>Calha, rufo, afins em chapa galvanizada nº 24 - corte 0,50 m</t>
  </si>
  <si>
    <t>Esmalte à base água em superfície metálica, inclusive preparo</t>
  </si>
  <si>
    <t>Calha, rufo, afins em chapa galvanizada nº 24 - corte 1,00 m</t>
  </si>
  <si>
    <t>Revestimento em placa cerâmica esmaltada de 20x20 cm, tipo monocolor, assentado e rejuntado com argamassa industrializada</t>
  </si>
  <si>
    <t>Lona plástica</t>
  </si>
  <si>
    <t>Lastro de pedra britada</t>
  </si>
  <si>
    <t>Lastro de concreto impermeabilizado</t>
  </si>
  <si>
    <t>Placa cerâmica esmaltada rústica PEI-5 para área interna com saída para o exterior, grupo de absorção BIIb, resistência química B, assentado com argamassa colante industrializada</t>
  </si>
  <si>
    <t>Rejuntamento em placas cerâmicas com cimento branco, juntas acima de 3 até 5 mm</t>
  </si>
  <si>
    <t>Piso em granilite moldado no local</t>
  </si>
  <si>
    <t>Rodapé qualquer em granilite moldado no local até 10 cm</t>
  </si>
  <si>
    <t>Forma ripada de 5 cm na vertical</t>
  </si>
  <si>
    <t>Piso em ladrilho hidráulico podotátil várias cores (25x25cm), assentado com argamassa mista</t>
  </si>
  <si>
    <t>Rejuntamento de piso em ladrilho hidráulico (25x25cm) com argamassa industrializada para rejunte, juntas de 2 mm</t>
  </si>
  <si>
    <t>Revestimento em borracha sintética colorida de 5 mm, para sinalização tátil de alerta / direcional - colado</t>
  </si>
  <si>
    <t>Impermeabilização em argamassa polimérica para umidade e água de percolação</t>
  </si>
  <si>
    <t>Porta em ferro de abrir, para receber vidro, sob medida</t>
  </si>
  <si>
    <t>Vidro liso transparente de 4 mm</t>
  </si>
  <si>
    <t>Porta veneziana de abrir em alumínio, sob medida</t>
  </si>
  <si>
    <t>Vidro liso laminado incolor de 6 mm</t>
  </si>
  <si>
    <t>Fornecimento e montagem de estrutura metálica em perfil metalon, sem pintura</t>
  </si>
  <si>
    <t>Caixilho em alumínio maxim-ar, sob medida</t>
  </si>
  <si>
    <t>Caixilho em alumínio fixo, sob medida</t>
  </si>
  <si>
    <t>PORTA DE VIDRO TEMPERADO 10MM OPACO COM FERRAGENS 82X210CM</t>
  </si>
  <si>
    <t>Portinhola tipo veneziana em alumínio, linha comercial</t>
  </si>
  <si>
    <t>JANELA DE VENTILACAO PADRAO ELETROPAULO DE 0,40 X 0,40 X 0,15 M</t>
  </si>
  <si>
    <t>Porta lisa com batente metálico - 80 x 210 cm</t>
  </si>
  <si>
    <t>Verniz acrílico</t>
  </si>
  <si>
    <t>Tinta látex em massa, inclusive preparo</t>
  </si>
  <si>
    <t>Tinta acrílica em massa, inclusive preparo</t>
  </si>
  <si>
    <t>Peitoril e/ou soleira em granito, espessura de 2 cm e largura até 20 cm, acabamento polido</t>
  </si>
  <si>
    <t>Bacia sifonada com caixa de descarga acoplada sem tampa - 6 litros</t>
  </si>
  <si>
    <t>CJ</t>
  </si>
  <si>
    <t>Tampa de plástico para bacia sanitária</t>
  </si>
  <si>
    <t>Lavatório em louça com coluna suspensa</t>
  </si>
  <si>
    <t>Tampo/bancada em granito, com frontão, espessura de 2 cm, acabamento polido</t>
  </si>
  <si>
    <t>Cuba de louça de embutir oval</t>
  </si>
  <si>
    <t>Torneira de mesa automática, acionamento hidromecânico, em latão cromado, DN= 1/2´ou 3/4´</t>
  </si>
  <si>
    <t>Válvula de metal cromado de 1 1/2´</t>
  </si>
  <si>
    <t>Torneira de mesa para pia com bica móvel e arejador em latão fundido cromado</t>
  </si>
  <si>
    <t>Cuba em aço inoxidável simples de 500x400x400mm</t>
  </si>
  <si>
    <t>Barra de apoio reta, para pessoas com mobilidade reduzida, em tubo de aço inoxidável de 1 1/2´ x 800 mm</t>
  </si>
  <si>
    <t>Barra de apoio reta, para pessoas com mobilidade reduzida, em tubo de aço inoxidável de 1 1/2´</t>
  </si>
  <si>
    <t>Barra de apoio lateral para lavatório, para pessoas com mobilidade reduzida, em tubo de aço inoxidável de 1.1/4", comprimento 25 a 30 cm</t>
  </si>
  <si>
    <t>Apicoamento manual de piso, parede ou teto</t>
  </si>
  <si>
    <t>Concreto preparado no local, fck = 20 MPa</t>
  </si>
  <si>
    <t>Exaustor elétrico em plástico, vazão de 150 a 190m³/h</t>
  </si>
  <si>
    <t>Duto flexível aluminizado, seção circular de 15cm (6´)</t>
  </si>
  <si>
    <t>Grelha de insuflação de ar em alumínio anodizado, de dupla deflexão, tamanho: até 0,10 m²</t>
  </si>
  <si>
    <t>Divisória em placas de granilite com espessura de 3 cm</t>
  </si>
  <si>
    <t>Porta lisa com batente em alumínio, largura 60 cm, altura de 105 a 200 cm</t>
  </si>
  <si>
    <t>Ferragem completa para porta de box de WC tipo livre/ocupado</t>
  </si>
  <si>
    <t>Esmalte à base de água em madeira, inclusive preparo</t>
  </si>
  <si>
    <t>Divisória em placas de gesso acartonado, resistência ao fogo 30 minutos, espessura 100/70mm - 1RU / 1RU</t>
  </si>
  <si>
    <t>Perfil em alumínio natural</t>
  </si>
  <si>
    <t>Vidro temperado incolor de 10 mm</t>
  </si>
  <si>
    <t>Fornecimento e montagem de estrutura em aço ASTM-A572 Grau 50, sem pintura</t>
  </si>
  <si>
    <t>Fornecimento e montagem de estrutura em aço ASTM-A36, sem pintura</t>
  </si>
  <si>
    <t>Esmalte a base de água em estrutura metálica</t>
  </si>
  <si>
    <t>Alvenaria de bloco de concreto estrutural 19 x 19 x 39 cm - classe B</t>
  </si>
  <si>
    <t>Tubo de PVC rígido soldável marrom, DN= 25 mm, (3/4´), inclusive conexões</t>
  </si>
  <si>
    <t>Tubo de PVC rígido soldável marrom, DN= 32 mm, (1´), inclusive conexões</t>
  </si>
  <si>
    <t>Registro de gaveta em latão fundido cromado com canopla, DN= 3/4´ - linha especial</t>
  </si>
  <si>
    <t>Registro de gaveta em latão fundido cromado com canopla, DN= 1´ - linha especial</t>
  </si>
  <si>
    <t>Reservatório em polietileno com tampa de rosca - capacidade de 500 litros</t>
  </si>
  <si>
    <t>Torneira de boia, DN= 3/4´</t>
  </si>
  <si>
    <t>Entrada completa de água com abrigo e registro de gaveta, DN= 3/4´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</si>
  <si>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</si>
  <si>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</si>
  <si>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100 mm, inclusive conexões</t>
  </si>
  <si>
    <t>Tubo de PVC rígido branco PxB com virola e anel de borracha, linha esgoto série normal, DN= 75 mm, inclusive conexões</t>
  </si>
  <si>
    <t>Caixa de gordura em alvenaria, 600 x 600 x 600 mm</t>
  </si>
  <si>
    <t>Caixa sifonada de PVC rígido de 100 x 150 x 50 mm, com grelha</t>
  </si>
  <si>
    <t>Duto em chapa de aço galvanizado</t>
  </si>
  <si>
    <t>Tubo de PVC rígido PxB com virola e anel de borracha, linha esgoto série reforçada ´R´, DN= 75 mm, inclusive conexões</t>
  </si>
  <si>
    <t>Extintor manual de água pressurizada - capacidade de 10 litros</t>
  </si>
  <si>
    <t>Extintor manual de pó químico seco ABC - capacidade de 4 kg</t>
  </si>
  <si>
    <t>Extintor manual de gás carbônico 5 BC - capacidade de 6 kg</t>
  </si>
  <si>
    <t>Tubo de cobre classe A, DN= 15mm (1/2´), inclusive conexões</t>
  </si>
  <si>
    <t>AG-08 ABRIGO PARA GAS COM 2 BUJOES DE 13 KG</t>
  </si>
  <si>
    <t>Caixa de passagem em chapa, com tampa parafusada, 150 x 150 x 80 mm</t>
  </si>
  <si>
    <t>Caixa de passagem em chapa, com tampa parafusada, 200 x 200 x 100 mm</t>
  </si>
  <si>
    <t>Bloco autônomo de iluminação de emergência LED, com autonomia mínima de 3 horas, fluxo luminoso de 2.000 até 3.000 lúmens, equipado com 2 faróis</t>
  </si>
  <si>
    <t>Luminária retangular de sobrepor tipo calha aberta, para 2 lâmpadas fluorescentes tubulares de 32 W</t>
  </si>
  <si>
    <t>Luminária LED redonda de sobrepor com difusor recuado translucido, 4000 K, fluxo luminoso de 1900 a 2000 lm, potência de 17 W a 19 W</t>
  </si>
  <si>
    <t>Luminária blindada oval de sobrepor ou arandela, para lâmpada fluorescentes compacta</t>
  </si>
  <si>
    <t>Lâmpada LED tubular T8 com base G13, de 1850 até 2000 Im - 18 a 20 W</t>
  </si>
  <si>
    <t>Lâmpada LED 13,5W, com base E-27, 1400 até 1510 lm</t>
  </si>
  <si>
    <t>Sistema de alarme PNE com indicador audiovisual, sistema sem fio (Wireless), para pessoas com mobilidade reduzida ou cadeirante</t>
  </si>
  <si>
    <t>Relé fotoelétrico 50/60 Hz, 110/220 V, 1200 VA, completo</t>
  </si>
  <si>
    <t>Grampo tipo ´C´ diâmetro 3/8`, com balancim tamanho grande</t>
  </si>
  <si>
    <t>Saída lateral simples, diâmetro de 3/4´</t>
  </si>
  <si>
    <t>Saída lateral simples, diâmetro de 1´</t>
  </si>
  <si>
    <t>Perfilado perfurado 38 x 38 mm em chapa 14 pré-zincada, com acessórios</t>
  </si>
  <si>
    <t>Tampa de pressão para perfilado de 38 x 38 mm</t>
  </si>
  <si>
    <t>Perfilado perfurado 38 x 76 mm em chapa 14 pré-zincada, com acessórios</t>
  </si>
  <si>
    <t>Tomada de canaleta/perfilado universal 2P+T, com caixa e tampa</t>
  </si>
  <si>
    <t>Vergalhão com rosca, porca e arruela de diâmetro 1/4´ (tirante)</t>
  </si>
  <si>
    <t>Eletroduto galvanizado a quente conforme NBR6323 - 2´ com acessórios</t>
  </si>
  <si>
    <t>Eletroduto galvanizado a quente conforme NBR5598 - 1´ com acessórios</t>
  </si>
  <si>
    <t>Eletroduto galvanizado a quente conforme NBR5598 - 3/4´ com acessórios</t>
  </si>
  <si>
    <t>Condulete metálico de 3/4´</t>
  </si>
  <si>
    <t>Caixa em PVC de 4´ x 2´</t>
  </si>
  <si>
    <t>Tomada 2P+T de 10 A - 250 V, completa</t>
  </si>
  <si>
    <t>Tomada 2P+T de 20 A - 250 V, completa</t>
  </si>
  <si>
    <t>Interruptor com 1 tecla simples e placa</t>
  </si>
  <si>
    <t>Interruptor com 2 teclas paralelo e placa</t>
  </si>
  <si>
    <t>Eletroduto corrugado em polietileno de alta densidade, DN= 50 mm, com acessórios</t>
  </si>
  <si>
    <t>Eletroduto de PVC corrugado flexível reforçado, diâmetro externo de 25 mm</t>
  </si>
  <si>
    <t>Eletroduto de PVC corrugado flexível reforçado, diâmetro externo de 32 mm</t>
  </si>
  <si>
    <t>Eletroduto de PVC corrugado flexível leve, diâmetro externo de 25 mm</t>
  </si>
  <si>
    <t>Caixa em PVC octogonal de 4´ x 4´</t>
  </si>
  <si>
    <t>Caixa em PVC de 4´ x 4´</t>
  </si>
  <si>
    <t>Tomada simples de sobrepor universal 2P+T - 10 A - 250 V</t>
  </si>
  <si>
    <t>Quadro de distribuição universal de sobrepor, para disjuntores 70 DIN / 50 Bolt-on - 225 A - sem componentes</t>
  </si>
  <si>
    <t>Barramento de cobre nu</t>
  </si>
  <si>
    <t>Mini-disjuntor termomagnético, unipolar 127/220 V, corrente de 10 A até 32 A</t>
  </si>
  <si>
    <t>Mini-disjuntor termomagnético, bipolar 220/380 V, corrente de 10 A até 32 A</t>
  </si>
  <si>
    <t>Mini-disjuntor termomagnético, tripolar 220/380 V, corrente de 10 A até 32 A</t>
  </si>
  <si>
    <t>Barra de neutro e/ou terra</t>
  </si>
  <si>
    <t>Dispositivo diferencial residual de 100 A x 30 mA - 4 polos</t>
  </si>
  <si>
    <t>Dispositivo diferencial residual de 25 A x 30 mA - 2 polos</t>
  </si>
  <si>
    <t>Isolador em epóxi de 1 kV para barramento</t>
  </si>
  <si>
    <t>Caixa de inspeção suspensa</t>
  </si>
  <si>
    <t>Caixa de equalização, de embutir, em aço com barramento, de 200 x 200 mm e tampa</t>
  </si>
  <si>
    <t>Cabo de cobre nu, têmpera mole, classe 2, de 50 mm²</t>
  </si>
  <si>
    <t>Solda exotérmica conexão cabo-cabo horizontal em T, bitola do cabo de 50-50mm² a 95-50mm²</t>
  </si>
  <si>
    <t>Solda exotérmica conexão cabo-superfície de aço, bitola do cabo de 50mm² a 95mm²</t>
  </si>
  <si>
    <t>Malha fechada pré-fabricada em fio de cobre de 16mm e mesch 30 x 30cm para aterramento</t>
  </si>
  <si>
    <t>Barra condutora chata em alumínio de 7/8´ x 1/8´, inclusive acessórios de fixação</t>
  </si>
  <si>
    <t>Suporte para fixação de fita de alumínio 7/8´ x 1/8´, com base plana</t>
  </si>
  <si>
    <t>Conector com rabicho e porca em latão para cabo de 16 a 35 mm²</t>
  </si>
  <si>
    <t>Terminal de pressão/compressão para cabo de 35 mm²</t>
  </si>
  <si>
    <t>Terminal de pressão/compressão para cabo de 50 mm²</t>
  </si>
  <si>
    <t>Captor tipo terminal aéreo, h= 600 mm, diâmetro de 3/8´ galvanizado a fogo</t>
  </si>
  <si>
    <t>Cabo de cobre flexível de 2,5 mm², isolamento 750 V - isolação LSHF/A 70°C - baixa emissão de fumaça e gases</t>
  </si>
  <si>
    <t>Cabo de cobre flexível de 4 mm², isolamento 750 V - isolação LSHF/A 70°C - baixa emissão de fumaça e gases</t>
  </si>
  <si>
    <t>Cabo de cobre flexível de 16 mm², isolamento 0,6/1 kV - isolação HEPR 90°C - baixa emissão de fumaça e gases</t>
  </si>
  <si>
    <t>Terminal de pressão/compressão para cabo de 16 mm²</t>
  </si>
  <si>
    <t>Lastro de areia</t>
  </si>
  <si>
    <t>Tubo em polietileno de alta densidade corrugado perfurado, DN= 4´, inclusive conexões</t>
  </si>
  <si>
    <t>Cantoneira em alumínio perfil sextavado</t>
  </si>
  <si>
    <t>Quadro Telebrás de embutir de 200 x 200 x 120 mm</t>
  </si>
  <si>
    <t>Fio telefônico tipo FI-60, para ligação de aparelhos telefônicos</t>
  </si>
  <si>
    <t>Tomada RJ 11 para telefone, sem placa</t>
  </si>
  <si>
    <t>Placa de 4´ x 2´</t>
  </si>
  <si>
    <t>Placa/espelho em latão escovado 4´ x 4´, para 02 tomadas elétrica</t>
  </si>
  <si>
    <t>Tomada de energia quadrada com rabicho de 10 A - 250 V , para instalação em painel / rodapé / caixa de tomadas</t>
  </si>
  <si>
    <t>Mini-disjuntor termomagnético, bipolar 400 V, corrente de 80 A até 100 A</t>
  </si>
  <si>
    <t>Caixa de tomada em alumínio para piso 4´ x 4´</t>
  </si>
  <si>
    <t>Pintura especial em parede externa de logo marca - Casa da Mulher dimensões 0,90x1,50m</t>
  </si>
  <si>
    <t>Painel Casa da Mulher em chapa melaminica TX E=1.3mm com imagem impressa</t>
  </si>
  <si>
    <t>Forma plana em compensado para estrutura aparente</t>
  </si>
  <si>
    <t>ENTRADA AÉREA DE ENERGIA E TELEFONE - 24 À 30KVA</t>
  </si>
  <si>
    <t>CAVALETE DE ENTRADA - 3/4"</t>
  </si>
  <si>
    <t>HIDRÔMETRO DN 20 (½), 1,5 M³/H  FORNECIMENTO E INSTALAÇÃO. AF_11/2016</t>
  </si>
  <si>
    <t>CAIXA ENTERRADA HIDRÁULICA RETANGULAR EM ALVENARIA COM TIJOLOS CERÂMICOS MACIÇOS, DIMENSÕES INTERNAS: 0,6X0,6X0,6 M PARA REDE DE ESGOTO. AF_12/2020</t>
  </si>
  <si>
    <t>(COMPOSIÇÃO REPRESENTATIVA) DO SERVIÇO DE INSTALAÇÃO DE TUBO DE PVC, SÉRIE NORMAL, ESGOTO PREDIAL, DN 150 MM (INSTALADO EM SUB-COLETOR AÉREO), INCLUSIVE CONEXÕES, CORTES E FIXAÇÕES, PARA PRÉDIOS. AF_10/2015</t>
  </si>
  <si>
    <t>TUBO DE PVC BRANCO PARA REDE COLETORA DE ESGOTO CONDOMINIAL DE PAREDE MACIÇA, DN 100 MM, JUNTA ELÁSTICA - FORNECIMENTO E ASSENTAMENTO. AF_01/2021</t>
  </si>
  <si>
    <t>LIMPEZA MECANIZADA DE TERRENO, INCLUSIVE DE CAMADA VEGETAL ATÉ 30CM DE PROFUNDIDADE, SEM TRANSPORTE</t>
  </si>
  <si>
    <t>FORNECIMENTO DE TERRA, INCLUSIVE CORTE, CARGA, DESCARGA E TRANSPORTE ATÉ 1KM</t>
  </si>
  <si>
    <t>Compactação de aterro mecanizado a 100% PN, sem fornecimento de solo em campo aberto</t>
  </si>
  <si>
    <t>ESCAVAÇÃO MECÂNICA PARA FUNDAÇÕES E VALAS COM PROFUNDIDADE MENOR OU IGUAL À 4,0M</t>
  </si>
  <si>
    <t>LASTRO COM MATERIAL GRANULAR (PEDRA BRITADA N.1 E PEDRA BRITADA N.2), APLICADO EM PISOS OU LAJES SOBRE SOLO, ESPESSURA DE *10 CM*. AF_07/2019</t>
  </si>
  <si>
    <t>ARMAÇÃO DE BLOCO, VIGA BALDRAME OU SAPATA UTILIZANDO AÇO CA-50 DE 8 MM - MONTAGEM. AF_06/2017</t>
  </si>
  <si>
    <t>ARMAÇÃO DE BLOCO, VIGA BALDRAME E SAPATA UTILIZANDO AÇO CA-60 DE 5 MM - MONTAGEM. AF_06/2017</t>
  </si>
  <si>
    <t>CONCRETO FCK=30MPA - USINADO</t>
  </si>
  <si>
    <t>BOMBEAMENTO DE CONCRETO</t>
  </si>
  <si>
    <t>MURETA EM BLOCOS DE CONCRETO H=0,50M (REVESTIDO)</t>
  </si>
  <si>
    <t>CERCA COM MOURÕES DE CONCRETO, SEÇÃO "T" PONTA INCLINADA, 10X10CM, ESPAÇAMENTO DE 2,5M, CRAVADOS 0,5M, COM 11 FIOS DE ARAME MISTO - FORNECIMENTO E INSTALAÇÃO. AF_05/2020</t>
  </si>
  <si>
    <t>Portão de 2 folhas tubular diâmetro de 3´, com tela em aço galvanizado de 2´, altura acima de 3,00 m, completo</t>
  </si>
  <si>
    <t>PLANTIO DE GRAMA BATATAIS EM PLACAS. AF_05/2018</t>
  </si>
  <si>
    <t>EXECUÇÃO DE PASSEIO (CALÇADA) OU PISO DE CONCRETO COM CONCRETO MOLDADO IN LOCO, FEITO EM OBRA, ACABAMENTO CONVENCIONAL, ESPESSURA 8 CM, ARMADO. AF_08/2022</t>
  </si>
  <si>
    <t>TOTAL</t>
  </si>
  <si>
    <t>ANEXO IV - PLANILHA MODELO - PROPOSTA EMPRESA</t>
  </si>
  <si>
    <t>Construção da casa SP AFRO BRASIL - Programa Casa SP Afro Brasil - Parceria com o governo do Estado de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</si>
</sst>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\-yy;@"/>
    <numFmt numFmtId="165" formatCode="mm/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  <font>
      <b/>
      <sz val="16"/>
      <color indexed="8"/>
      <name val="Calibri"/>
      <family val="2"/>
    </font>
    <font>
      <b/>
      <sz val="10"/>
      <name val="Nirmala UI"/>
      <family val="2"/>
    </font>
    <font>
      <b/>
      <sz val="10"/>
      <color theme="1"/>
      <name val="Nirmala UI"/>
      <family val="2"/>
    </font>
    <font>
      <sz val="10"/>
      <name val="Nirmala UI"/>
      <family val="2"/>
    </font>
    <font>
      <b/>
      <sz val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13"/>
        <bgColor indexed="3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99">
    <xf numFmtId="0" fontId="0" fillId="0" borderId="0" xfId="0"/>
    <xf numFmtId="0" fontId="0" fillId="2" borderId="0" xfId="0" applyFill="1"/>
    <xf numFmtId="4" fontId="5" fillId="3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/>
    <xf numFmtId="0" fontId="10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8" fillId="2" borderId="0" xfId="0" applyFont="1" applyFill="1" applyAlignment="1">
      <alignment horizontal="right"/>
    </xf>
    <xf numFmtId="0" fontId="6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8" fillId="2" borderId="0" xfId="0" applyFont="1" applyFill="1"/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11" xfId="0" applyFont="1" applyBorder="1" applyAlignment="1">
      <alignment wrapText="1"/>
    </xf>
    <xf numFmtId="0" fontId="12" fillId="7" borderId="10" xfId="0" applyFont="1" applyFill="1" applyBorder="1" applyAlignment="1" applyProtection="1">
      <alignment wrapText="1"/>
      <protection locked="0"/>
    </xf>
    <xf numFmtId="0" fontId="12" fillId="2" borderId="0" xfId="0" applyFont="1" applyFill="1" applyAlignment="1">
      <alignment horizontal="left" vertical="top"/>
    </xf>
    <xf numFmtId="2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wrapText="1"/>
    </xf>
    <xf numFmtId="0" fontId="4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16" fillId="2" borderId="0" xfId="0" applyFont="1" applyFill="1"/>
    <xf numFmtId="0" fontId="14" fillId="2" borderId="7" xfId="0" applyFont="1" applyFill="1" applyBorder="1" applyAlignment="1">
      <alignment vertical="center" wrapText="1"/>
    </xf>
    <xf numFmtId="49" fontId="19" fillId="8" borderId="1" xfId="4" applyNumberFormat="1" applyFont="1" applyFill="1" applyBorder="1" applyAlignment="1">
      <alignment horizontal="center" vertical="center" wrapText="1"/>
    </xf>
    <xf numFmtId="49" fontId="19" fillId="8" borderId="1" xfId="5" applyNumberFormat="1" applyFont="1" applyFill="1" applyBorder="1" applyAlignment="1">
      <alignment horizontal="center" vertical="center" wrapText="1"/>
    </xf>
    <xf numFmtId="44" fontId="20" fillId="8" borderId="1" xfId="2" applyFont="1" applyFill="1" applyBorder="1" applyAlignment="1" applyProtection="1">
      <alignment horizontal="center" vertical="center" wrapText="1"/>
    </xf>
    <xf numFmtId="44" fontId="20" fillId="8" borderId="13" xfId="2" applyFont="1" applyFill="1" applyBorder="1" applyAlignment="1" applyProtection="1">
      <alignment horizontal="center" vertical="center" wrapText="1"/>
    </xf>
    <xf numFmtId="49" fontId="19" fillId="5" borderId="1" xfId="4" applyNumberFormat="1" applyFont="1" applyFill="1" applyBorder="1" applyAlignment="1">
      <alignment horizontal="center" vertical="center" wrapText="1"/>
    </xf>
    <xf numFmtId="49" fontId="19" fillId="5" borderId="1" xfId="5" applyNumberFormat="1" applyFont="1" applyFill="1" applyBorder="1" applyAlignment="1">
      <alignment horizontal="center" vertical="center" wrapText="1"/>
    </xf>
    <xf numFmtId="44" fontId="20" fillId="5" borderId="1" xfId="2" applyFont="1" applyFill="1" applyBorder="1" applyAlignment="1" applyProtection="1">
      <alignment horizontal="center" vertical="center" wrapText="1"/>
    </xf>
    <xf numFmtId="44" fontId="20" fillId="5" borderId="13" xfId="2" applyFont="1" applyFill="1" applyBorder="1" applyAlignment="1" applyProtection="1">
      <alignment horizontal="center" vertical="center" wrapText="1"/>
    </xf>
    <xf numFmtId="49" fontId="21" fillId="0" borderId="1" xfId="4" applyNumberFormat="1" applyFont="1" applyBorder="1" applyAlignment="1">
      <alignment horizontal="center" vertical="center" wrapText="1"/>
    </xf>
    <xf numFmtId="0" fontId="21" fillId="0" borderId="1" xfId="5" quotePrefix="1" applyFont="1" applyBorder="1" applyAlignment="1">
      <alignment horizontal="center" vertical="center" wrapText="1"/>
    </xf>
    <xf numFmtId="0" fontId="21" fillId="0" borderId="1" xfId="6" applyFont="1" applyBorder="1" applyAlignment="1">
      <alignment horizontal="left" vertical="center" wrapText="1"/>
    </xf>
    <xf numFmtId="0" fontId="21" fillId="0" borderId="1" xfId="6" applyFont="1" applyBorder="1" applyAlignment="1">
      <alignment horizontal="center" vertical="center" wrapText="1"/>
    </xf>
    <xf numFmtId="44" fontId="21" fillId="0" borderId="1" xfId="2" applyFont="1" applyFill="1" applyBorder="1" applyAlignment="1" applyProtection="1">
      <alignment horizontal="center" vertical="center" wrapText="1"/>
    </xf>
    <xf numFmtId="44" fontId="21" fillId="0" borderId="13" xfId="2" applyFont="1" applyFill="1" applyBorder="1" applyAlignment="1" applyProtection="1">
      <alignment horizontal="center" vertical="center" wrapText="1"/>
    </xf>
    <xf numFmtId="44" fontId="19" fillId="5" borderId="1" xfId="2" applyFont="1" applyFill="1" applyBorder="1" applyAlignment="1" applyProtection="1">
      <alignment vertical="center" wrapText="1"/>
    </xf>
    <xf numFmtId="49" fontId="19" fillId="9" borderId="1" xfId="4" applyNumberFormat="1" applyFont="1" applyFill="1" applyBorder="1" applyAlignment="1">
      <alignment horizontal="center" vertical="center" wrapText="1"/>
    </xf>
    <xf numFmtId="49" fontId="19" fillId="9" borderId="1" xfId="5" applyNumberFormat="1" applyFont="1" applyFill="1" applyBorder="1" applyAlignment="1">
      <alignment horizontal="center" vertical="center" wrapText="1"/>
    </xf>
    <xf numFmtId="44" fontId="20" fillId="9" borderId="1" xfId="2" applyFont="1" applyFill="1" applyBorder="1" applyAlignment="1" applyProtection="1">
      <alignment horizontal="center" vertical="center" wrapText="1"/>
    </xf>
    <xf numFmtId="44" fontId="19" fillId="9" borderId="1" xfId="2" applyFont="1" applyFill="1" applyBorder="1" applyAlignment="1" applyProtection="1">
      <alignment vertical="center" wrapText="1"/>
    </xf>
    <xf numFmtId="44" fontId="20" fillId="9" borderId="13" xfId="2" applyFont="1" applyFill="1" applyBorder="1" applyAlignment="1" applyProtection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49" fontId="21" fillId="0" borderId="1" xfId="5" applyNumberFormat="1" applyFont="1" applyBorder="1" applyAlignment="1">
      <alignment horizontal="center" vertical="center" wrapText="1"/>
    </xf>
    <xf numFmtId="49" fontId="21" fillId="0" borderId="1" xfId="5" quotePrefix="1" applyNumberFormat="1" applyFont="1" applyBorder="1" applyAlignment="1">
      <alignment horizontal="center" vertical="center" wrapText="1"/>
    </xf>
    <xf numFmtId="44" fontId="19" fillId="8" borderId="1" xfId="2" applyFont="1" applyFill="1" applyBorder="1" applyAlignment="1" applyProtection="1">
      <alignment vertical="center" wrapText="1"/>
    </xf>
    <xf numFmtId="0" fontId="0" fillId="0" borderId="0" xfId="0" applyBorder="1"/>
    <xf numFmtId="0" fontId="19" fillId="8" borderId="1" xfId="3" applyFont="1" applyFill="1" applyBorder="1" applyAlignment="1">
      <alignment vertical="center" wrapText="1" shrinkToFit="1"/>
    </xf>
    <xf numFmtId="0" fontId="19" fillId="8" borderId="1" xfId="6" applyFont="1" applyFill="1" applyBorder="1" applyAlignment="1">
      <alignment vertical="center" wrapText="1"/>
    </xf>
    <xf numFmtId="2" fontId="19" fillId="8" borderId="1" xfId="6" applyNumberFormat="1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vertical="center" wrapText="1" shrinkToFit="1"/>
    </xf>
    <xf numFmtId="0" fontId="19" fillId="5" borderId="1" xfId="6" applyFont="1" applyFill="1" applyBorder="1" applyAlignment="1">
      <alignment vertical="center" wrapText="1"/>
    </xf>
    <xf numFmtId="2" fontId="19" fillId="5" borderId="1" xfId="6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vertical="center" wrapText="1" shrinkToFit="1"/>
    </xf>
    <xf numFmtId="0" fontId="19" fillId="9" borderId="1" xfId="3" applyFont="1" applyFill="1" applyBorder="1" applyAlignment="1">
      <alignment vertical="center" wrapText="1" shrinkToFit="1"/>
    </xf>
    <xf numFmtId="0" fontId="19" fillId="9" borderId="1" xfId="6" applyFont="1" applyFill="1" applyBorder="1" applyAlignment="1">
      <alignment vertical="center" wrapText="1"/>
    </xf>
    <xf numFmtId="2" fontId="19" fillId="9" borderId="1" xfId="6" applyNumberFormat="1" applyFont="1" applyFill="1" applyBorder="1" applyAlignment="1">
      <alignment horizontal="center" vertical="center" wrapText="1"/>
    </xf>
    <xf numFmtId="0" fontId="19" fillId="9" borderId="1" xfId="6" applyFont="1" applyFill="1" applyBorder="1" applyAlignment="1">
      <alignment vertical="center"/>
    </xf>
    <xf numFmtId="0" fontId="19" fillId="9" borderId="1" xfId="6" applyFont="1" applyFill="1" applyBorder="1" applyAlignment="1">
      <alignment horizontal="left" vertical="center"/>
    </xf>
    <xf numFmtId="2" fontId="2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1" fillId="10" borderId="1" xfId="6" applyFont="1" applyFill="1" applyBorder="1" applyAlignment="1">
      <alignment horizontal="center" vertical="center" wrapText="1"/>
    </xf>
    <xf numFmtId="10" fontId="3" fillId="10" borderId="1" xfId="1" applyNumberFormat="1" applyFont="1" applyFill="1" applyBorder="1" applyAlignment="1">
      <alignment horizontal="center" vertical="center" wrapText="1"/>
    </xf>
    <xf numFmtId="44" fontId="20" fillId="11" borderId="14" xfId="2" applyFont="1" applyFill="1" applyBorder="1" applyAlignment="1" applyProtection="1">
      <alignment horizontal="center" vertical="center" wrapText="1"/>
    </xf>
    <xf numFmtId="0" fontId="20" fillId="11" borderId="1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18" fillId="7" borderId="0" xfId="0" applyFont="1" applyFill="1" applyAlignment="1" applyProtection="1">
      <alignment horizontal="left"/>
      <protection locked="0"/>
    </xf>
    <xf numFmtId="0" fontId="13" fillId="2" borderId="8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7" fillId="7" borderId="0" xfId="0" applyFont="1" applyFill="1" applyAlignment="1" applyProtection="1">
      <alignment horizontal="left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7">
    <cellStyle name="Moeda" xfId="2" builtinId="4"/>
    <cellStyle name="Normal" xfId="0" builtinId="0"/>
    <cellStyle name="Normal 5" xfId="3"/>
    <cellStyle name="Normal 6" xfId="4"/>
    <cellStyle name="Normal 7" xfId="5"/>
    <cellStyle name="Normal 8" xfId="6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443192</xdr:colOff>
      <xdr:row>3</xdr:row>
      <xdr:rowOff>84604</xdr:rowOff>
    </xdr:from>
    <xdr:to>
      <xdr:col>4</xdr:col>
      <xdr:colOff>593912</xdr:colOff>
      <xdr:row>5</xdr:row>
      <xdr:rowOff>315205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C12E97B5-EC14-4535-A716-F8471255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898" y="656104"/>
          <a:ext cx="1080808" cy="9029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370"/>
  <sheetViews>
    <sheetView tabSelected="1" view="pageBreakPreview" zoomScale="70" zoomScaleNormal="90" zoomScaleSheetLayoutView="70" workbookViewId="0">
      <selection activeCell="O13" sqref="O13"/>
    </sheetView>
  </sheetViews>
  <sheetFormatPr defaultRowHeight="15" x14ac:dyDescent="0.25"/>
  <cols>
    <col min="1" max="1" width="9.140625" style="1"/>
    <col min="2" max="2" width="9.5703125" style="1" customWidth="1"/>
    <col min="3" max="3" width="9.140625" style="1"/>
    <col min="4" max="4" width="14" style="1" bestFit="1" customWidth="1"/>
    <col min="5" max="5" width="83.7109375" style="1" customWidth="1"/>
    <col min="6" max="6" width="8.7109375" style="1" bestFit="1" customWidth="1"/>
    <col min="7" max="7" width="11.5703125" style="1" customWidth="1"/>
    <col min="8" max="8" width="14.42578125" style="1" customWidth="1"/>
    <col min="9" max="9" width="12.5703125" style="1" customWidth="1"/>
    <col min="10" max="10" width="19.28515625" style="1" customWidth="1"/>
    <col min="11" max="16384" width="9.140625" style="1"/>
  </cols>
  <sheetData>
    <row r="3" spans="2:12" x14ac:dyDescent="0.25">
      <c r="B3" s="82"/>
      <c r="C3" s="82"/>
      <c r="D3" s="82"/>
      <c r="E3" s="82"/>
      <c r="F3" s="82"/>
      <c r="G3" s="82"/>
      <c r="H3" s="82"/>
      <c r="I3" s="82"/>
      <c r="J3" s="82"/>
    </row>
    <row r="4" spans="2:12" ht="24" customHeight="1" x14ac:dyDescent="0.25">
      <c r="B4" s="87" t="s">
        <v>18</v>
      </c>
      <c r="C4" s="88"/>
      <c r="D4" s="88"/>
      <c r="E4" s="88"/>
      <c r="F4" s="88"/>
      <c r="G4" s="88"/>
      <c r="H4" s="88"/>
      <c r="I4" s="88"/>
      <c r="J4" s="89"/>
    </row>
    <row r="5" spans="2:12" ht="29.25" customHeight="1" x14ac:dyDescent="0.25">
      <c r="B5" s="90" t="s">
        <v>874</v>
      </c>
      <c r="C5" s="91"/>
      <c r="D5" s="91"/>
      <c r="E5" s="91"/>
      <c r="F5" s="91"/>
      <c r="G5" s="91"/>
      <c r="H5" s="91"/>
      <c r="I5" s="91"/>
      <c r="J5" s="92"/>
    </row>
    <row r="6" spans="2:12" ht="38.25" customHeight="1" x14ac:dyDescent="0.25">
      <c r="B6" s="96" t="s">
        <v>34</v>
      </c>
      <c r="C6" s="97"/>
      <c r="D6" s="98"/>
      <c r="E6" s="98"/>
      <c r="F6" s="98"/>
      <c r="G6" s="98"/>
      <c r="H6" s="98"/>
      <c r="I6" s="98"/>
      <c r="J6" s="38"/>
    </row>
    <row r="7" spans="2:12" ht="21.75" customHeight="1" x14ac:dyDescent="0.35">
      <c r="B7" s="83" t="s">
        <v>19</v>
      </c>
      <c r="C7" s="83"/>
      <c r="D7" s="84"/>
      <c r="E7" s="84"/>
      <c r="F7" s="84"/>
      <c r="G7" s="84"/>
      <c r="H7" s="84"/>
      <c r="I7" s="84"/>
      <c r="J7" s="4"/>
    </row>
    <row r="8" spans="2:12" ht="25.5" customHeight="1" x14ac:dyDescent="0.25">
      <c r="B8" s="83" t="s">
        <v>20</v>
      </c>
      <c r="C8" s="83"/>
      <c r="D8" s="93"/>
      <c r="E8" s="93"/>
      <c r="F8" s="93"/>
      <c r="G8" s="93"/>
      <c r="H8" s="93"/>
      <c r="I8" s="93"/>
      <c r="J8" s="7"/>
    </row>
    <row r="9" spans="2:12" ht="15.75" x14ac:dyDescent="0.25">
      <c r="B9" s="8"/>
      <c r="C9" s="9"/>
      <c r="D9" s="22" t="s">
        <v>21</v>
      </c>
      <c r="E9" s="37" t="s">
        <v>875</v>
      </c>
      <c r="F9" s="9"/>
      <c r="G9" s="9"/>
      <c r="H9" s="18"/>
      <c r="I9" s="13"/>
      <c r="J9" s="7"/>
    </row>
    <row r="10" spans="2:12" ht="15.75" x14ac:dyDescent="0.25">
      <c r="B10" s="8"/>
      <c r="C10" s="9"/>
      <c r="D10" s="9"/>
      <c r="E10" s="37" t="s">
        <v>35</v>
      </c>
      <c r="F10" s="9"/>
      <c r="G10" s="19"/>
      <c r="H10" s="18"/>
      <c r="I10" s="13"/>
      <c r="J10" s="7"/>
    </row>
    <row r="11" spans="2:12" ht="5.25" customHeight="1" x14ac:dyDescent="0.25">
      <c r="B11" s="5"/>
      <c r="C11" s="10"/>
      <c r="D11" s="23"/>
      <c r="E11" s="24"/>
      <c r="F11" s="6"/>
      <c r="G11" s="14"/>
      <c r="H11" s="14"/>
      <c r="I11" s="14"/>
      <c r="J11" s="15"/>
    </row>
    <row r="12" spans="2:12" ht="23.25" customHeight="1" x14ac:dyDescent="0.25">
      <c r="B12" s="11"/>
      <c r="C12" s="12"/>
      <c r="D12" s="20"/>
      <c r="E12" s="21"/>
      <c r="F12" s="94" t="s">
        <v>33</v>
      </c>
      <c r="G12" s="94"/>
      <c r="H12" s="79"/>
      <c r="I12" s="16"/>
      <c r="J12" s="17"/>
    </row>
    <row r="13" spans="2:12" s="33" customFormat="1" ht="48.75" customHeight="1" x14ac:dyDescent="0.25">
      <c r="B13" s="34" t="s">
        <v>0</v>
      </c>
      <c r="C13" s="34" t="s">
        <v>1</v>
      </c>
      <c r="D13" s="34" t="s">
        <v>2</v>
      </c>
      <c r="E13" s="34" t="s">
        <v>3</v>
      </c>
      <c r="F13" s="35" t="s">
        <v>4</v>
      </c>
      <c r="G13" s="2" t="s">
        <v>5</v>
      </c>
      <c r="H13" s="3" t="s">
        <v>32</v>
      </c>
      <c r="I13" s="3" t="s">
        <v>6</v>
      </c>
      <c r="J13" s="3" t="s">
        <v>7</v>
      </c>
      <c r="L13" s="36"/>
    </row>
    <row r="14" spans="2:12" customFormat="1" x14ac:dyDescent="0.25">
      <c r="B14" s="65" t="s">
        <v>36</v>
      </c>
      <c r="C14" s="39"/>
      <c r="D14" s="40"/>
      <c r="E14" s="66" t="s">
        <v>37</v>
      </c>
      <c r="F14" s="66"/>
      <c r="G14" s="67"/>
      <c r="H14" s="63"/>
      <c r="I14" s="41"/>
      <c r="J14" s="42">
        <f>SUM(J15,J17,J26,J38,J51,J61,J73,J84,J96,J106,J108,J128,J132,J144,J149,J175,J189,J201,J238,J318,J321)</f>
        <v>0</v>
      </c>
      <c r="K14" s="64"/>
    </row>
    <row r="15" spans="2:12" customFormat="1" x14ac:dyDescent="0.25">
      <c r="B15" s="68" t="s">
        <v>38</v>
      </c>
      <c r="C15" s="43"/>
      <c r="D15" s="44"/>
      <c r="E15" s="69" t="s">
        <v>39</v>
      </c>
      <c r="F15" s="69"/>
      <c r="G15" s="70"/>
      <c r="H15" s="53"/>
      <c r="I15" s="45"/>
      <c r="J15" s="46">
        <f>SUM(J16)</f>
        <v>0</v>
      </c>
      <c r="K15" s="64"/>
    </row>
    <row r="16" spans="2:12" customFormat="1" x14ac:dyDescent="0.25">
      <c r="B16" s="71" t="s">
        <v>40</v>
      </c>
      <c r="C16" s="47" t="s">
        <v>8</v>
      </c>
      <c r="D16" s="48" t="s">
        <v>41</v>
      </c>
      <c r="E16" s="49" t="s">
        <v>666</v>
      </c>
      <c r="F16" s="50" t="s">
        <v>12</v>
      </c>
      <c r="G16" s="77">
        <v>257.42</v>
      </c>
      <c r="H16" s="78"/>
      <c r="I16" s="51">
        <f>ROUND((H16*(1+$H$12)),2)</f>
        <v>0</v>
      </c>
      <c r="J16" s="52">
        <f>ROUND(I16*G16,2)</f>
        <v>0</v>
      </c>
      <c r="K16" s="64"/>
    </row>
    <row r="17" spans="2:11" customFormat="1" x14ac:dyDescent="0.25">
      <c r="B17" s="68" t="s">
        <v>42</v>
      </c>
      <c r="C17" s="43"/>
      <c r="D17" s="44"/>
      <c r="E17" s="69" t="s">
        <v>43</v>
      </c>
      <c r="F17" s="69"/>
      <c r="G17" s="70"/>
      <c r="H17" s="53"/>
      <c r="I17" s="45"/>
      <c r="J17" s="46">
        <f>SUM(J18,J21)</f>
        <v>0</v>
      </c>
      <c r="K17" s="64"/>
    </row>
    <row r="18" spans="2:11" customFormat="1" x14ac:dyDescent="0.25">
      <c r="B18" s="72" t="s">
        <v>44</v>
      </c>
      <c r="C18" s="54"/>
      <c r="D18" s="55"/>
      <c r="E18" s="73" t="s">
        <v>45</v>
      </c>
      <c r="F18" s="73"/>
      <c r="G18" s="74"/>
      <c r="H18" s="57"/>
      <c r="I18" s="56"/>
      <c r="J18" s="58">
        <f>SUM(J19:J20)</f>
        <v>0</v>
      </c>
      <c r="K18" s="64"/>
    </row>
    <row r="19" spans="2:11" customFormat="1" ht="25.5" customHeight="1" x14ac:dyDescent="0.25">
      <c r="B19" s="71" t="s">
        <v>46</v>
      </c>
      <c r="C19" s="59" t="s">
        <v>8</v>
      </c>
      <c r="D19" s="60" t="s">
        <v>47</v>
      </c>
      <c r="E19" s="49" t="s">
        <v>667</v>
      </c>
      <c r="F19" s="50" t="s">
        <v>16</v>
      </c>
      <c r="G19" s="77">
        <v>480</v>
      </c>
      <c r="H19" s="78"/>
      <c r="I19" s="51">
        <f>ROUND((H19*(1+$H$12)),2)</f>
        <v>0</v>
      </c>
      <c r="J19" s="52">
        <f>ROUND(I19*G19,2)</f>
        <v>0</v>
      </c>
      <c r="K19" s="64"/>
    </row>
    <row r="20" spans="2:11" customFormat="1" ht="28.5" x14ac:dyDescent="0.25">
      <c r="B20" s="71" t="s">
        <v>48</v>
      </c>
      <c r="C20" s="59" t="s">
        <v>8</v>
      </c>
      <c r="D20" s="60" t="s">
        <v>49</v>
      </c>
      <c r="E20" s="49" t="s">
        <v>668</v>
      </c>
      <c r="F20" s="50" t="s">
        <v>669</v>
      </c>
      <c r="G20" s="77">
        <v>1</v>
      </c>
      <c r="H20" s="78"/>
      <c r="I20" s="51">
        <f>ROUND((H20*(1+$H$12)),2)</f>
        <v>0</v>
      </c>
      <c r="J20" s="52">
        <f>ROUND(I20*G20,2)</f>
        <v>0</v>
      </c>
      <c r="K20" s="64"/>
    </row>
    <row r="21" spans="2:11" customFormat="1" x14ac:dyDescent="0.25">
      <c r="B21" s="72" t="s">
        <v>50</v>
      </c>
      <c r="C21" s="54"/>
      <c r="D21" s="55"/>
      <c r="E21" s="73" t="s">
        <v>51</v>
      </c>
      <c r="F21" s="73"/>
      <c r="G21" s="74"/>
      <c r="H21" s="57"/>
      <c r="I21" s="56"/>
      <c r="J21" s="58">
        <f>SUM(J22:J25)</f>
        <v>0</v>
      </c>
      <c r="K21" s="64"/>
    </row>
    <row r="22" spans="2:11" customFormat="1" x14ac:dyDescent="0.25">
      <c r="B22" s="71" t="s">
        <v>52</v>
      </c>
      <c r="C22" s="47" t="s">
        <v>8</v>
      </c>
      <c r="D22" s="61" t="s">
        <v>53</v>
      </c>
      <c r="E22" s="49" t="s">
        <v>670</v>
      </c>
      <c r="F22" s="50" t="s">
        <v>12</v>
      </c>
      <c r="G22" s="77">
        <v>43.19</v>
      </c>
      <c r="H22" s="78"/>
      <c r="I22" s="51">
        <f>ROUND((H22*(1+$H$12)),2)</f>
        <v>0</v>
      </c>
      <c r="J22" s="52">
        <f>ROUND(I22*G22,2)</f>
        <v>0</v>
      </c>
      <c r="K22" s="64"/>
    </row>
    <row r="23" spans="2:11" customFormat="1" x14ac:dyDescent="0.25">
      <c r="B23" s="71" t="s">
        <v>48</v>
      </c>
      <c r="C23" s="47" t="s">
        <v>8</v>
      </c>
      <c r="D23" s="61" t="s">
        <v>54</v>
      </c>
      <c r="E23" s="49" t="s">
        <v>671</v>
      </c>
      <c r="F23" s="50" t="s">
        <v>13</v>
      </c>
      <c r="G23" s="77">
        <v>2.59</v>
      </c>
      <c r="H23" s="78"/>
      <c r="I23" s="51">
        <f>ROUND((H23*(1+$H$12)),2)</f>
        <v>0</v>
      </c>
      <c r="J23" s="52">
        <f>ROUND(I23*G23,2)</f>
        <v>0</v>
      </c>
      <c r="K23" s="64"/>
    </row>
    <row r="24" spans="2:11" customFormat="1" x14ac:dyDescent="0.25">
      <c r="B24" s="71" t="s">
        <v>55</v>
      </c>
      <c r="C24" s="47" t="s">
        <v>8</v>
      </c>
      <c r="D24" s="61" t="s">
        <v>56</v>
      </c>
      <c r="E24" s="49" t="s">
        <v>672</v>
      </c>
      <c r="F24" s="50" t="s">
        <v>13</v>
      </c>
      <c r="G24" s="77">
        <v>86.38</v>
      </c>
      <c r="H24" s="78"/>
      <c r="I24" s="51">
        <f>ROUND((H24*(1+$H$12)),2)</f>
        <v>0</v>
      </c>
      <c r="J24" s="52">
        <f>ROUND(I24*G24,2)</f>
        <v>0</v>
      </c>
      <c r="K24" s="64"/>
    </row>
    <row r="25" spans="2:11" customFormat="1" x14ac:dyDescent="0.25">
      <c r="B25" s="71" t="s">
        <v>57</v>
      </c>
      <c r="C25" s="47" t="s">
        <v>8</v>
      </c>
      <c r="D25" s="61" t="s">
        <v>58</v>
      </c>
      <c r="E25" s="49" t="s">
        <v>673</v>
      </c>
      <c r="F25" s="50" t="s">
        <v>13</v>
      </c>
      <c r="G25" s="77">
        <v>86.38</v>
      </c>
      <c r="H25" s="78"/>
      <c r="I25" s="51">
        <f>ROUND((H25*(1+$H$12)),2)</f>
        <v>0</v>
      </c>
      <c r="J25" s="52">
        <f>ROUND(I25*G25,2)</f>
        <v>0</v>
      </c>
      <c r="K25" s="64"/>
    </row>
    <row r="26" spans="2:11" customFormat="1" x14ac:dyDescent="0.25">
      <c r="B26" s="68" t="s">
        <v>59</v>
      </c>
      <c r="C26" s="43"/>
      <c r="D26" s="44"/>
      <c r="E26" s="69" t="s">
        <v>60</v>
      </c>
      <c r="F26" s="69"/>
      <c r="G26" s="70"/>
      <c r="H26" s="53"/>
      <c r="I26" s="45"/>
      <c r="J26" s="46">
        <f>SUM(J27:J37)</f>
        <v>0</v>
      </c>
      <c r="K26" s="64"/>
    </row>
    <row r="27" spans="2:11" customFormat="1" x14ac:dyDescent="0.25">
      <c r="B27" s="71" t="s">
        <v>61</v>
      </c>
      <c r="C27" s="47" t="s">
        <v>8</v>
      </c>
      <c r="D27" s="61" t="s">
        <v>62</v>
      </c>
      <c r="E27" s="49" t="s">
        <v>674</v>
      </c>
      <c r="F27" s="50" t="s">
        <v>13</v>
      </c>
      <c r="G27" s="77">
        <v>77.52</v>
      </c>
      <c r="H27" s="78"/>
      <c r="I27" s="51">
        <f t="shared" ref="I27:I37" si="0">ROUND((H27*(1+$H$12)),2)</f>
        <v>0</v>
      </c>
      <c r="J27" s="52">
        <f t="shared" ref="J27:J37" si="1">ROUND(I27*G27,2)</f>
        <v>0</v>
      </c>
      <c r="K27" s="64"/>
    </row>
    <row r="28" spans="2:11" customFormat="1" x14ac:dyDescent="0.25">
      <c r="B28" s="71" t="s">
        <v>63</v>
      </c>
      <c r="C28" s="47" t="s">
        <v>8</v>
      </c>
      <c r="D28" s="61" t="s">
        <v>64</v>
      </c>
      <c r="E28" s="49" t="s">
        <v>675</v>
      </c>
      <c r="F28" s="50" t="s">
        <v>12</v>
      </c>
      <c r="G28" s="77">
        <v>146.83000000000001</v>
      </c>
      <c r="H28" s="78"/>
      <c r="I28" s="51">
        <f t="shared" si="0"/>
        <v>0</v>
      </c>
      <c r="J28" s="52">
        <f t="shared" si="1"/>
        <v>0</v>
      </c>
      <c r="K28" s="64"/>
    </row>
    <row r="29" spans="2:11" customFormat="1" x14ac:dyDescent="0.25">
      <c r="B29" s="71" t="s">
        <v>65</v>
      </c>
      <c r="C29" s="47" t="s">
        <v>8</v>
      </c>
      <c r="D29" s="61" t="s">
        <v>66</v>
      </c>
      <c r="E29" s="49" t="s">
        <v>676</v>
      </c>
      <c r="F29" s="50" t="s">
        <v>13</v>
      </c>
      <c r="G29" s="77">
        <v>57.05</v>
      </c>
      <c r="H29" s="78"/>
      <c r="I29" s="51">
        <f t="shared" si="0"/>
        <v>0</v>
      </c>
      <c r="J29" s="52">
        <f t="shared" si="1"/>
        <v>0</v>
      </c>
      <c r="K29" s="64"/>
    </row>
    <row r="30" spans="2:11" customFormat="1" x14ac:dyDescent="0.25">
      <c r="B30" s="71" t="s">
        <v>67</v>
      </c>
      <c r="C30" s="47" t="s">
        <v>8</v>
      </c>
      <c r="D30" s="61" t="s">
        <v>68</v>
      </c>
      <c r="E30" s="49" t="s">
        <v>677</v>
      </c>
      <c r="F30" s="50" t="s">
        <v>13</v>
      </c>
      <c r="G30" s="77">
        <v>4.96</v>
      </c>
      <c r="H30" s="78"/>
      <c r="I30" s="51">
        <f t="shared" si="0"/>
        <v>0</v>
      </c>
      <c r="J30" s="52">
        <f t="shared" si="1"/>
        <v>0</v>
      </c>
      <c r="K30" s="64"/>
    </row>
    <row r="31" spans="2:11" customFormat="1" x14ac:dyDescent="0.25">
      <c r="B31" s="71" t="s">
        <v>69</v>
      </c>
      <c r="C31" s="47" t="s">
        <v>8</v>
      </c>
      <c r="D31" s="61" t="s">
        <v>70</v>
      </c>
      <c r="E31" s="49" t="s">
        <v>678</v>
      </c>
      <c r="F31" s="50" t="s">
        <v>13</v>
      </c>
      <c r="G31" s="77">
        <v>4.96</v>
      </c>
      <c r="H31" s="78"/>
      <c r="I31" s="51">
        <f t="shared" si="0"/>
        <v>0</v>
      </c>
      <c r="J31" s="52">
        <f t="shared" si="1"/>
        <v>0</v>
      </c>
      <c r="K31" s="64"/>
    </row>
    <row r="32" spans="2:11" customFormat="1" x14ac:dyDescent="0.25">
      <c r="B32" s="71" t="s">
        <v>71</v>
      </c>
      <c r="C32" s="47" t="s">
        <v>8</v>
      </c>
      <c r="D32" s="61" t="s">
        <v>72</v>
      </c>
      <c r="E32" s="49" t="s">
        <v>679</v>
      </c>
      <c r="F32" s="50" t="s">
        <v>13</v>
      </c>
      <c r="G32" s="77">
        <v>15.51</v>
      </c>
      <c r="H32" s="78"/>
      <c r="I32" s="51">
        <f t="shared" si="0"/>
        <v>0</v>
      </c>
      <c r="J32" s="52">
        <f t="shared" si="1"/>
        <v>0</v>
      </c>
      <c r="K32" s="64"/>
    </row>
    <row r="33" spans="2:11" customFormat="1" x14ac:dyDescent="0.25">
      <c r="B33" s="71" t="s">
        <v>73</v>
      </c>
      <c r="C33" s="47" t="s">
        <v>8</v>
      </c>
      <c r="D33" s="61" t="s">
        <v>74</v>
      </c>
      <c r="E33" s="49" t="s">
        <v>680</v>
      </c>
      <c r="F33" s="50" t="s">
        <v>13</v>
      </c>
      <c r="G33" s="77">
        <v>15.51</v>
      </c>
      <c r="H33" s="78"/>
      <c r="I33" s="51">
        <f t="shared" si="0"/>
        <v>0</v>
      </c>
      <c r="J33" s="52">
        <f t="shared" si="1"/>
        <v>0</v>
      </c>
      <c r="K33" s="64"/>
    </row>
    <row r="34" spans="2:11" customFormat="1" x14ac:dyDescent="0.25">
      <c r="B34" s="71" t="s">
        <v>75</v>
      </c>
      <c r="C34" s="47" t="s">
        <v>8</v>
      </c>
      <c r="D34" s="61" t="s">
        <v>76</v>
      </c>
      <c r="E34" s="49" t="s">
        <v>681</v>
      </c>
      <c r="F34" s="50" t="s">
        <v>12</v>
      </c>
      <c r="G34" s="77">
        <v>114.21</v>
      </c>
      <c r="H34" s="78"/>
      <c r="I34" s="51">
        <f t="shared" si="0"/>
        <v>0</v>
      </c>
      <c r="J34" s="52">
        <f t="shared" si="1"/>
        <v>0</v>
      </c>
      <c r="K34" s="64"/>
    </row>
    <row r="35" spans="2:11" customFormat="1" x14ac:dyDescent="0.25">
      <c r="B35" s="71" t="s">
        <v>77</v>
      </c>
      <c r="C35" s="47" t="s">
        <v>8</v>
      </c>
      <c r="D35" s="61" t="s">
        <v>78</v>
      </c>
      <c r="E35" s="49" t="s">
        <v>682</v>
      </c>
      <c r="F35" s="50" t="s">
        <v>13</v>
      </c>
      <c r="G35" s="77">
        <v>1.18</v>
      </c>
      <c r="H35" s="78"/>
      <c r="I35" s="51">
        <f t="shared" si="0"/>
        <v>0</v>
      </c>
      <c r="J35" s="52">
        <f t="shared" si="1"/>
        <v>0</v>
      </c>
      <c r="K35" s="64"/>
    </row>
    <row r="36" spans="2:11" customFormat="1" x14ac:dyDescent="0.25">
      <c r="B36" s="71" t="s">
        <v>79</v>
      </c>
      <c r="C36" s="47" t="s">
        <v>8</v>
      </c>
      <c r="D36" s="61" t="s">
        <v>80</v>
      </c>
      <c r="E36" s="49" t="s">
        <v>683</v>
      </c>
      <c r="F36" s="50" t="s">
        <v>684</v>
      </c>
      <c r="G36" s="77">
        <v>995</v>
      </c>
      <c r="H36" s="78"/>
      <c r="I36" s="51">
        <f t="shared" si="0"/>
        <v>0</v>
      </c>
      <c r="J36" s="52">
        <f t="shared" si="1"/>
        <v>0</v>
      </c>
      <c r="K36" s="64"/>
    </row>
    <row r="37" spans="2:11" customFormat="1" x14ac:dyDescent="0.25">
      <c r="B37" s="71" t="s">
        <v>81</v>
      </c>
      <c r="C37" s="47" t="s">
        <v>8</v>
      </c>
      <c r="D37" s="61" t="s">
        <v>82</v>
      </c>
      <c r="E37" s="49" t="s">
        <v>685</v>
      </c>
      <c r="F37" s="50" t="s">
        <v>684</v>
      </c>
      <c r="G37" s="77">
        <v>109</v>
      </c>
      <c r="H37" s="78"/>
      <c r="I37" s="51">
        <f t="shared" si="0"/>
        <v>0</v>
      </c>
      <c r="J37" s="52">
        <f t="shared" si="1"/>
        <v>0</v>
      </c>
      <c r="K37" s="64"/>
    </row>
    <row r="38" spans="2:11" customFormat="1" x14ac:dyDescent="0.25">
      <c r="B38" s="68" t="s">
        <v>83</v>
      </c>
      <c r="C38" s="43"/>
      <c r="D38" s="44"/>
      <c r="E38" s="69" t="s">
        <v>84</v>
      </c>
      <c r="F38" s="69"/>
      <c r="G38" s="70"/>
      <c r="H38" s="53"/>
      <c r="I38" s="45"/>
      <c r="J38" s="46">
        <f>SUM(J39,J44,J46)</f>
        <v>0</v>
      </c>
      <c r="K38" s="64"/>
    </row>
    <row r="39" spans="2:11" customFormat="1" x14ac:dyDescent="0.25">
      <c r="B39" s="72" t="s">
        <v>85</v>
      </c>
      <c r="C39" s="54"/>
      <c r="D39" s="55"/>
      <c r="E39" s="75" t="s">
        <v>86</v>
      </c>
      <c r="F39" s="73"/>
      <c r="G39" s="74"/>
      <c r="H39" s="57"/>
      <c r="I39" s="56"/>
      <c r="J39" s="58">
        <f>SUM(J40:J43)</f>
        <v>0</v>
      </c>
      <c r="K39" s="64"/>
    </row>
    <row r="40" spans="2:11" customFormat="1" x14ac:dyDescent="0.25">
      <c r="B40" s="71" t="s">
        <v>87</v>
      </c>
      <c r="C40" s="47" t="s">
        <v>8</v>
      </c>
      <c r="D40" s="61" t="s">
        <v>53</v>
      </c>
      <c r="E40" s="49" t="s">
        <v>670</v>
      </c>
      <c r="F40" s="50" t="s">
        <v>12</v>
      </c>
      <c r="G40" s="77">
        <v>168</v>
      </c>
      <c r="H40" s="78"/>
      <c r="I40" s="51">
        <f>ROUND((H40*(1+$H$12)),2)</f>
        <v>0</v>
      </c>
      <c r="J40" s="52">
        <f>ROUND(I40*G40,2)</f>
        <v>0</v>
      </c>
      <c r="K40" s="64"/>
    </row>
    <row r="41" spans="2:11" customFormat="1" x14ac:dyDescent="0.25">
      <c r="B41" s="71" t="s">
        <v>88</v>
      </c>
      <c r="C41" s="47" t="s">
        <v>8</v>
      </c>
      <c r="D41" s="61" t="s">
        <v>89</v>
      </c>
      <c r="E41" s="49" t="s">
        <v>686</v>
      </c>
      <c r="F41" s="50" t="s">
        <v>13</v>
      </c>
      <c r="G41" s="77">
        <v>0.44</v>
      </c>
      <c r="H41" s="78"/>
      <c r="I41" s="51">
        <f>ROUND((H41*(1+$H$12)),2)</f>
        <v>0</v>
      </c>
      <c r="J41" s="52">
        <f>ROUND(I41*G41,2)</f>
        <v>0</v>
      </c>
      <c r="K41" s="64"/>
    </row>
    <row r="42" spans="2:11" customFormat="1" x14ac:dyDescent="0.25">
      <c r="B42" s="71" t="s">
        <v>90</v>
      </c>
      <c r="C42" s="47" t="s">
        <v>8</v>
      </c>
      <c r="D42" s="61" t="s">
        <v>91</v>
      </c>
      <c r="E42" s="49" t="s">
        <v>687</v>
      </c>
      <c r="F42" s="50" t="s">
        <v>13</v>
      </c>
      <c r="G42" s="77">
        <v>0.44</v>
      </c>
      <c r="H42" s="78"/>
      <c r="I42" s="51">
        <f>ROUND((H42*(1+$H$12)),2)</f>
        <v>0</v>
      </c>
      <c r="J42" s="52">
        <f>ROUND(I42*G42,2)</f>
        <v>0</v>
      </c>
      <c r="K42" s="64"/>
    </row>
    <row r="43" spans="2:11" customFormat="1" x14ac:dyDescent="0.25">
      <c r="B43" s="71" t="s">
        <v>92</v>
      </c>
      <c r="C43" s="47" t="s">
        <v>8</v>
      </c>
      <c r="D43" s="61" t="s">
        <v>93</v>
      </c>
      <c r="E43" s="49" t="s">
        <v>688</v>
      </c>
      <c r="F43" s="50" t="s">
        <v>13</v>
      </c>
      <c r="G43" s="77">
        <v>0.59</v>
      </c>
      <c r="H43" s="78"/>
      <c r="I43" s="51">
        <f>ROUND((H43*(1+$H$12)),2)</f>
        <v>0</v>
      </c>
      <c r="J43" s="52">
        <f>ROUND(I43*G43,2)</f>
        <v>0</v>
      </c>
      <c r="K43" s="64"/>
    </row>
    <row r="44" spans="2:11" customFormat="1" x14ac:dyDescent="0.25">
      <c r="B44" s="72" t="s">
        <v>94</v>
      </c>
      <c r="C44" s="54"/>
      <c r="D44" s="55"/>
      <c r="E44" s="73" t="s">
        <v>95</v>
      </c>
      <c r="F44" s="73"/>
      <c r="G44" s="74"/>
      <c r="H44" s="57"/>
      <c r="I44" s="56"/>
      <c r="J44" s="58">
        <f>SUM(J45)</f>
        <v>0</v>
      </c>
      <c r="K44" s="64"/>
    </row>
    <row r="45" spans="2:11" customFormat="1" x14ac:dyDescent="0.25">
      <c r="B45" s="71" t="s">
        <v>96</v>
      </c>
      <c r="C45" s="47" t="s">
        <v>8</v>
      </c>
      <c r="D45" s="61" t="s">
        <v>97</v>
      </c>
      <c r="E45" s="49" t="s">
        <v>689</v>
      </c>
      <c r="F45" s="50" t="s">
        <v>12</v>
      </c>
      <c r="G45" s="77">
        <v>53.51</v>
      </c>
      <c r="H45" s="78"/>
      <c r="I45" s="51">
        <f>ROUND((H45*(1+$H$12)),2)</f>
        <v>0</v>
      </c>
      <c r="J45" s="52">
        <f>ROUND(I45*G45,2)</f>
        <v>0</v>
      </c>
      <c r="K45" s="64"/>
    </row>
    <row r="46" spans="2:11" customFormat="1" x14ac:dyDescent="0.25">
      <c r="B46" s="72" t="s">
        <v>98</v>
      </c>
      <c r="C46" s="54"/>
      <c r="D46" s="55"/>
      <c r="E46" s="75" t="s">
        <v>99</v>
      </c>
      <c r="F46" s="73"/>
      <c r="G46" s="74"/>
      <c r="H46" s="57"/>
      <c r="I46" s="56"/>
      <c r="J46" s="58">
        <f>SUM(J47:J50)</f>
        <v>0</v>
      </c>
      <c r="K46" s="64"/>
    </row>
    <row r="47" spans="2:11" customFormat="1" x14ac:dyDescent="0.25">
      <c r="B47" s="71" t="s">
        <v>100</v>
      </c>
      <c r="C47" s="47" t="s">
        <v>8</v>
      </c>
      <c r="D47" s="61" t="s">
        <v>97</v>
      </c>
      <c r="E47" s="49" t="s">
        <v>689</v>
      </c>
      <c r="F47" s="50" t="s">
        <v>12</v>
      </c>
      <c r="G47" s="77">
        <v>1.36</v>
      </c>
      <c r="H47" s="78"/>
      <c r="I47" s="51">
        <f>ROUND((H47*(1+$H$12)),2)</f>
        <v>0</v>
      </c>
      <c r="J47" s="52">
        <f>ROUND(I47*G47,2)</f>
        <v>0</v>
      </c>
      <c r="K47" s="64"/>
    </row>
    <row r="48" spans="2:11" customFormat="1" x14ac:dyDescent="0.25">
      <c r="B48" s="71" t="s">
        <v>101</v>
      </c>
      <c r="C48" s="47" t="s">
        <v>8</v>
      </c>
      <c r="D48" s="61" t="s">
        <v>102</v>
      </c>
      <c r="E48" s="49" t="s">
        <v>690</v>
      </c>
      <c r="F48" s="50" t="s">
        <v>13</v>
      </c>
      <c r="G48" s="77">
        <v>0.14000000000000001</v>
      </c>
      <c r="H48" s="78"/>
      <c r="I48" s="51">
        <f>ROUND((H48*(1+$H$12)),2)</f>
        <v>0</v>
      </c>
      <c r="J48" s="52">
        <f>ROUND(I48*G48,2)</f>
        <v>0</v>
      </c>
      <c r="K48" s="64"/>
    </row>
    <row r="49" spans="2:11" customFormat="1" x14ac:dyDescent="0.25">
      <c r="B49" s="71" t="s">
        <v>103</v>
      </c>
      <c r="C49" s="47" t="s">
        <v>8</v>
      </c>
      <c r="D49" s="61" t="s">
        <v>104</v>
      </c>
      <c r="E49" s="49" t="s">
        <v>691</v>
      </c>
      <c r="F49" s="50" t="s">
        <v>12</v>
      </c>
      <c r="G49" s="77">
        <v>1.1599999999999999</v>
      </c>
      <c r="H49" s="78"/>
      <c r="I49" s="51">
        <f>ROUND((H49*(1+$H$12)),2)</f>
        <v>0</v>
      </c>
      <c r="J49" s="52">
        <f>ROUND(I49*G49,2)</f>
        <v>0</v>
      </c>
      <c r="K49" s="64"/>
    </row>
    <row r="50" spans="2:11" customFormat="1" x14ac:dyDescent="0.25">
      <c r="B50" s="71" t="s">
        <v>105</v>
      </c>
      <c r="C50" s="47" t="s">
        <v>8</v>
      </c>
      <c r="D50" s="61" t="s">
        <v>106</v>
      </c>
      <c r="E50" s="49" t="s">
        <v>692</v>
      </c>
      <c r="F50" s="50" t="s">
        <v>12</v>
      </c>
      <c r="G50" s="77">
        <v>1.1599999999999999</v>
      </c>
      <c r="H50" s="78"/>
      <c r="I50" s="51">
        <f>ROUND((H50*(1+$H$12)),2)</f>
        <v>0</v>
      </c>
      <c r="J50" s="52">
        <f>ROUND(I50*G50,2)</f>
        <v>0</v>
      </c>
      <c r="K50" s="64"/>
    </row>
    <row r="51" spans="2:11" customFormat="1" x14ac:dyDescent="0.25">
      <c r="B51" s="68" t="s">
        <v>107</v>
      </c>
      <c r="C51" s="43"/>
      <c r="D51" s="44"/>
      <c r="E51" s="69" t="s">
        <v>108</v>
      </c>
      <c r="F51" s="69"/>
      <c r="G51" s="70"/>
      <c r="H51" s="53"/>
      <c r="I51" s="45"/>
      <c r="J51" s="46">
        <f>SUM(J52,J58)</f>
        <v>0</v>
      </c>
      <c r="K51" s="64"/>
    </row>
    <row r="52" spans="2:11" customFormat="1" x14ac:dyDescent="0.25">
      <c r="B52" s="72" t="s">
        <v>109</v>
      </c>
      <c r="C52" s="54"/>
      <c r="D52" s="55"/>
      <c r="E52" s="73" t="s">
        <v>110</v>
      </c>
      <c r="F52" s="73"/>
      <c r="G52" s="74"/>
      <c r="H52" s="57"/>
      <c r="I52" s="56"/>
      <c r="J52" s="58">
        <f>SUM(J53:J57)</f>
        <v>0</v>
      </c>
      <c r="K52" s="64"/>
    </row>
    <row r="53" spans="2:11" customFormat="1" x14ac:dyDescent="0.25">
      <c r="B53" s="71" t="s">
        <v>111</v>
      </c>
      <c r="C53" s="47" t="s">
        <v>8</v>
      </c>
      <c r="D53" s="61" t="s">
        <v>112</v>
      </c>
      <c r="E53" s="49" t="s">
        <v>693</v>
      </c>
      <c r="F53" s="50" t="s">
        <v>12</v>
      </c>
      <c r="G53" s="77">
        <v>160.61000000000001</v>
      </c>
      <c r="H53" s="78"/>
      <c r="I53" s="51">
        <f>ROUND((H53*(1+$H$12)),2)</f>
        <v>0</v>
      </c>
      <c r="J53" s="52">
        <f>ROUND(I53*G53,2)</f>
        <v>0</v>
      </c>
      <c r="K53" s="64"/>
    </row>
    <row r="54" spans="2:11" customFormat="1" x14ac:dyDescent="0.25">
      <c r="B54" s="71" t="s">
        <v>113</v>
      </c>
      <c r="C54" s="47" t="s">
        <v>8</v>
      </c>
      <c r="D54" s="61" t="s">
        <v>72</v>
      </c>
      <c r="E54" s="49" t="s">
        <v>679</v>
      </c>
      <c r="F54" s="50" t="s">
        <v>13</v>
      </c>
      <c r="G54" s="77">
        <v>11.61</v>
      </c>
      <c r="H54" s="78"/>
      <c r="I54" s="51">
        <f>ROUND((H54*(1+$H$12)),2)</f>
        <v>0</v>
      </c>
      <c r="J54" s="52">
        <f>ROUND(I54*G54,2)</f>
        <v>0</v>
      </c>
      <c r="K54" s="64"/>
    </row>
    <row r="55" spans="2:11" customFormat="1" x14ac:dyDescent="0.25">
      <c r="B55" s="71" t="s">
        <v>114</v>
      </c>
      <c r="C55" s="47" t="s">
        <v>8</v>
      </c>
      <c r="D55" s="61" t="s">
        <v>74</v>
      </c>
      <c r="E55" s="49" t="s">
        <v>680</v>
      </c>
      <c r="F55" s="50" t="s">
        <v>13</v>
      </c>
      <c r="G55" s="77">
        <v>11.61</v>
      </c>
      <c r="H55" s="78"/>
      <c r="I55" s="51">
        <f>ROUND((H55*(1+$H$12)),2)</f>
        <v>0</v>
      </c>
      <c r="J55" s="52">
        <f>ROUND(I55*G55,2)</f>
        <v>0</v>
      </c>
      <c r="K55" s="64"/>
    </row>
    <row r="56" spans="2:11" customFormat="1" x14ac:dyDescent="0.25">
      <c r="B56" s="71" t="s">
        <v>115</v>
      </c>
      <c r="C56" s="47" t="s">
        <v>8</v>
      </c>
      <c r="D56" s="61" t="s">
        <v>80</v>
      </c>
      <c r="E56" s="49" t="s">
        <v>683</v>
      </c>
      <c r="F56" s="50" t="s">
        <v>684</v>
      </c>
      <c r="G56" s="77">
        <v>1046</v>
      </c>
      <c r="H56" s="78"/>
      <c r="I56" s="51">
        <f>ROUND((H56*(1+$H$12)),2)</f>
        <v>0</v>
      </c>
      <c r="J56" s="52">
        <f>ROUND(I56*G56,2)</f>
        <v>0</v>
      </c>
      <c r="K56" s="64"/>
    </row>
    <row r="57" spans="2:11" customFormat="1" x14ac:dyDescent="0.25">
      <c r="B57" s="71" t="s">
        <v>116</v>
      </c>
      <c r="C57" s="47" t="s">
        <v>8</v>
      </c>
      <c r="D57" s="61" t="s">
        <v>82</v>
      </c>
      <c r="E57" s="49" t="s">
        <v>685</v>
      </c>
      <c r="F57" s="50" t="s">
        <v>684</v>
      </c>
      <c r="G57" s="77">
        <v>247</v>
      </c>
      <c r="H57" s="78"/>
      <c r="I57" s="51">
        <f>ROUND((H57*(1+$H$12)),2)</f>
        <v>0</v>
      </c>
      <c r="J57" s="52">
        <f>ROUND(I57*G57,2)</f>
        <v>0</v>
      </c>
      <c r="K57" s="64"/>
    </row>
    <row r="58" spans="2:11" customFormat="1" x14ac:dyDescent="0.25">
      <c r="B58" s="72" t="s">
        <v>117</v>
      </c>
      <c r="C58" s="54"/>
      <c r="D58" s="55"/>
      <c r="E58" s="73" t="s">
        <v>118</v>
      </c>
      <c r="F58" s="73"/>
      <c r="G58" s="74"/>
      <c r="H58" s="57"/>
      <c r="I58" s="56"/>
      <c r="J58" s="58">
        <f>SUM(J59:J60)</f>
        <v>0</v>
      </c>
      <c r="K58" s="64"/>
    </row>
    <row r="59" spans="2:11" customFormat="1" ht="28.5" x14ac:dyDescent="0.25">
      <c r="B59" s="71" t="s">
        <v>119</v>
      </c>
      <c r="C59" s="47" t="s">
        <v>8</v>
      </c>
      <c r="D59" s="61" t="s">
        <v>120</v>
      </c>
      <c r="E59" s="49" t="s">
        <v>694</v>
      </c>
      <c r="F59" s="50" t="s">
        <v>12</v>
      </c>
      <c r="G59" s="77">
        <v>74.56</v>
      </c>
      <c r="H59" s="78"/>
      <c r="I59" s="51">
        <f>ROUND((H59*(1+$H$12)),2)</f>
        <v>0</v>
      </c>
      <c r="J59" s="52">
        <f>ROUND(I59*G59,2)</f>
        <v>0</v>
      </c>
      <c r="K59" s="64"/>
    </row>
    <row r="60" spans="2:11" customFormat="1" x14ac:dyDescent="0.25">
      <c r="B60" s="71" t="s">
        <v>121</v>
      </c>
      <c r="C60" s="47" t="s">
        <v>8</v>
      </c>
      <c r="D60" s="61" t="s">
        <v>122</v>
      </c>
      <c r="E60" s="49" t="s">
        <v>695</v>
      </c>
      <c r="F60" s="50" t="s">
        <v>684</v>
      </c>
      <c r="G60" s="77">
        <v>86.79</v>
      </c>
      <c r="H60" s="78"/>
      <c r="I60" s="51">
        <f>ROUND((H60*(1+$H$12)),2)</f>
        <v>0</v>
      </c>
      <c r="J60" s="52">
        <f>ROUND(I60*G60,2)</f>
        <v>0</v>
      </c>
      <c r="K60" s="64"/>
    </row>
    <row r="61" spans="2:11" customFormat="1" x14ac:dyDescent="0.25">
      <c r="B61" s="68" t="s">
        <v>123</v>
      </c>
      <c r="C61" s="43"/>
      <c r="D61" s="44"/>
      <c r="E61" s="69" t="s">
        <v>124</v>
      </c>
      <c r="F61" s="69"/>
      <c r="G61" s="70"/>
      <c r="H61" s="53"/>
      <c r="I61" s="45"/>
      <c r="J61" s="46">
        <f>SUM(J62,J66,J70)</f>
        <v>0</v>
      </c>
      <c r="K61" s="64"/>
    </row>
    <row r="62" spans="2:11" customFormat="1" x14ac:dyDescent="0.25">
      <c r="B62" s="72" t="s">
        <v>125</v>
      </c>
      <c r="C62" s="54"/>
      <c r="D62" s="55"/>
      <c r="E62" s="73" t="s">
        <v>126</v>
      </c>
      <c r="F62" s="73"/>
      <c r="G62" s="74"/>
      <c r="H62" s="57"/>
      <c r="I62" s="56"/>
      <c r="J62" s="58">
        <f>SUM(J63:J65)</f>
        <v>0</v>
      </c>
      <c r="K62" s="64"/>
    </row>
    <row r="63" spans="2:11" customFormat="1" ht="28.5" x14ac:dyDescent="0.25">
      <c r="B63" s="71" t="s">
        <v>127</v>
      </c>
      <c r="C63" s="47" t="s">
        <v>8</v>
      </c>
      <c r="D63" s="61" t="s">
        <v>128</v>
      </c>
      <c r="E63" s="49" t="s">
        <v>696</v>
      </c>
      <c r="F63" s="50" t="s">
        <v>12</v>
      </c>
      <c r="G63" s="77">
        <v>180.77</v>
      </c>
      <c r="H63" s="78"/>
      <c r="I63" s="51">
        <f>ROUND((H63*(1+$H$12)),2)</f>
        <v>0</v>
      </c>
      <c r="J63" s="52">
        <f>ROUND(I63*G63,2)</f>
        <v>0</v>
      </c>
      <c r="K63" s="64"/>
    </row>
    <row r="64" spans="2:11" customFormat="1" ht="28.5" x14ac:dyDescent="0.25">
      <c r="B64" s="71" t="s">
        <v>129</v>
      </c>
      <c r="C64" s="47" t="s">
        <v>8</v>
      </c>
      <c r="D64" s="61" t="s">
        <v>130</v>
      </c>
      <c r="E64" s="49" t="s">
        <v>697</v>
      </c>
      <c r="F64" s="50" t="s">
        <v>12</v>
      </c>
      <c r="G64" s="77">
        <v>64.569999999999993</v>
      </c>
      <c r="H64" s="78"/>
      <c r="I64" s="51">
        <f>ROUND((H64*(1+$H$12)),2)</f>
        <v>0</v>
      </c>
      <c r="J64" s="52">
        <f>ROUND(I64*G64,2)</f>
        <v>0</v>
      </c>
      <c r="K64" s="64"/>
    </row>
    <row r="65" spans="2:11" customFormat="1" ht="28.5" x14ac:dyDescent="0.25">
      <c r="B65" s="71" t="s">
        <v>131</v>
      </c>
      <c r="C65" s="47" t="s">
        <v>8</v>
      </c>
      <c r="D65" s="61" t="s">
        <v>132</v>
      </c>
      <c r="E65" s="49" t="s">
        <v>698</v>
      </c>
      <c r="F65" s="50" t="s">
        <v>16</v>
      </c>
      <c r="G65" s="77">
        <v>12.56</v>
      </c>
      <c r="H65" s="78"/>
      <c r="I65" s="51">
        <f>ROUND((H65*(1+$H$12)),2)</f>
        <v>0</v>
      </c>
      <c r="J65" s="52">
        <f>ROUND(I65*G65,2)</f>
        <v>0</v>
      </c>
      <c r="K65" s="64"/>
    </row>
    <row r="66" spans="2:11" customFormat="1" x14ac:dyDescent="0.25">
      <c r="B66" s="72" t="s">
        <v>133</v>
      </c>
      <c r="C66" s="54"/>
      <c r="D66" s="55"/>
      <c r="E66" s="73" t="s">
        <v>134</v>
      </c>
      <c r="F66" s="73"/>
      <c r="G66" s="74"/>
      <c r="H66" s="57"/>
      <c r="I66" s="56"/>
      <c r="J66" s="58">
        <f>SUM(J67:J69)</f>
        <v>0</v>
      </c>
      <c r="K66" s="64"/>
    </row>
    <row r="67" spans="2:11" customFormat="1" x14ac:dyDescent="0.25">
      <c r="B67" s="71" t="s">
        <v>135</v>
      </c>
      <c r="C67" s="47" t="s">
        <v>8</v>
      </c>
      <c r="D67" s="61" t="s">
        <v>136</v>
      </c>
      <c r="E67" s="49" t="s">
        <v>699</v>
      </c>
      <c r="F67" s="50" t="s">
        <v>16</v>
      </c>
      <c r="G67" s="77">
        <v>34.840000000000003</v>
      </c>
      <c r="H67" s="78"/>
      <c r="I67" s="51">
        <f>ROUND((H67*(1+$H$12)),2)</f>
        <v>0</v>
      </c>
      <c r="J67" s="52">
        <f>ROUND(I67*G67,2)</f>
        <v>0</v>
      </c>
      <c r="K67" s="64"/>
    </row>
    <row r="68" spans="2:11" customFormat="1" x14ac:dyDescent="0.25">
      <c r="B68" s="71" t="s">
        <v>137</v>
      </c>
      <c r="C68" s="47" t="s">
        <v>8</v>
      </c>
      <c r="D68" s="61" t="s">
        <v>138</v>
      </c>
      <c r="E68" s="49" t="s">
        <v>700</v>
      </c>
      <c r="F68" s="50" t="s">
        <v>16</v>
      </c>
      <c r="G68" s="77">
        <v>3.12</v>
      </c>
      <c r="H68" s="78"/>
      <c r="I68" s="51">
        <f>ROUND((H68*(1+$H$12)),2)</f>
        <v>0</v>
      </c>
      <c r="J68" s="52">
        <f>ROUND(I68*G68,2)</f>
        <v>0</v>
      </c>
      <c r="K68" s="64"/>
    </row>
    <row r="69" spans="2:11" customFormat="1" x14ac:dyDescent="0.25">
      <c r="B69" s="71" t="s">
        <v>139</v>
      </c>
      <c r="C69" s="47" t="s">
        <v>8</v>
      </c>
      <c r="D69" s="61" t="s">
        <v>140</v>
      </c>
      <c r="E69" s="49" t="s">
        <v>701</v>
      </c>
      <c r="F69" s="50" t="s">
        <v>12</v>
      </c>
      <c r="G69" s="77">
        <v>3.66</v>
      </c>
      <c r="H69" s="78"/>
      <c r="I69" s="51">
        <f>ROUND((H69*(1+$H$12)),2)</f>
        <v>0</v>
      </c>
      <c r="J69" s="52">
        <f>ROUND(I69*G69,2)</f>
        <v>0</v>
      </c>
      <c r="K69" s="64"/>
    </row>
    <row r="70" spans="2:11" customFormat="1" x14ac:dyDescent="0.25">
      <c r="B70" s="72" t="s">
        <v>141</v>
      </c>
      <c r="C70" s="54"/>
      <c r="D70" s="55"/>
      <c r="E70" s="73" t="s">
        <v>142</v>
      </c>
      <c r="F70" s="73"/>
      <c r="G70" s="74"/>
      <c r="H70" s="57"/>
      <c r="I70" s="56"/>
      <c r="J70" s="58">
        <f>SUM(J71:J72)</f>
        <v>0</v>
      </c>
      <c r="K70" s="64"/>
    </row>
    <row r="71" spans="2:11" customFormat="1" x14ac:dyDescent="0.25">
      <c r="B71" s="71" t="s">
        <v>143</v>
      </c>
      <c r="C71" s="47" t="s">
        <v>8</v>
      </c>
      <c r="D71" s="61" t="s">
        <v>144</v>
      </c>
      <c r="E71" s="49" t="s">
        <v>702</v>
      </c>
      <c r="F71" s="50" t="s">
        <v>16</v>
      </c>
      <c r="G71" s="77">
        <v>15.12</v>
      </c>
      <c r="H71" s="78"/>
      <c r="I71" s="51">
        <f>ROUND((H71*(1+$H$12)),2)</f>
        <v>0</v>
      </c>
      <c r="J71" s="52">
        <f>ROUND(I71*G71,2)</f>
        <v>0</v>
      </c>
      <c r="K71" s="64"/>
    </row>
    <row r="72" spans="2:11" customFormat="1" x14ac:dyDescent="0.25">
      <c r="B72" s="71" t="s">
        <v>129</v>
      </c>
      <c r="C72" s="47" t="s">
        <v>8</v>
      </c>
      <c r="D72" s="61" t="s">
        <v>140</v>
      </c>
      <c r="E72" s="49" t="s">
        <v>701</v>
      </c>
      <c r="F72" s="50" t="s">
        <v>12</v>
      </c>
      <c r="G72" s="77">
        <v>10.58</v>
      </c>
      <c r="H72" s="78"/>
      <c r="I72" s="51">
        <f>ROUND((H72*(1+$H$12)),2)</f>
        <v>0</v>
      </c>
      <c r="J72" s="52">
        <f>ROUND(I72*G72,2)</f>
        <v>0</v>
      </c>
      <c r="K72" s="64"/>
    </row>
    <row r="73" spans="2:11" customFormat="1" x14ac:dyDescent="0.25">
      <c r="B73" s="68" t="s">
        <v>145</v>
      </c>
      <c r="C73" s="43"/>
      <c r="D73" s="44"/>
      <c r="E73" s="69" t="s">
        <v>146</v>
      </c>
      <c r="F73" s="69"/>
      <c r="G73" s="70"/>
      <c r="H73" s="53"/>
      <c r="I73" s="45"/>
      <c r="J73" s="46">
        <f>SUM(J74,J78,J81)</f>
        <v>0</v>
      </c>
      <c r="K73" s="64"/>
    </row>
    <row r="74" spans="2:11" customFormat="1" x14ac:dyDescent="0.25">
      <c r="B74" s="72" t="s">
        <v>147</v>
      </c>
      <c r="C74" s="54"/>
      <c r="D74" s="55"/>
      <c r="E74" s="73" t="s">
        <v>148</v>
      </c>
      <c r="F74" s="73"/>
      <c r="G74" s="74"/>
      <c r="H74" s="57"/>
      <c r="I74" s="56"/>
      <c r="J74" s="58">
        <f>SUM(J75:J77)</f>
        <v>0</v>
      </c>
      <c r="K74" s="64"/>
    </row>
    <row r="75" spans="2:11" customFormat="1" x14ac:dyDescent="0.25">
      <c r="B75" s="71" t="s">
        <v>149</v>
      </c>
      <c r="C75" s="47" t="s">
        <v>8</v>
      </c>
      <c r="D75" s="61" t="s">
        <v>104</v>
      </c>
      <c r="E75" s="49" t="s">
        <v>691</v>
      </c>
      <c r="F75" s="50" t="s">
        <v>12</v>
      </c>
      <c r="G75" s="77">
        <v>67.290000000000006</v>
      </c>
      <c r="H75" s="78"/>
      <c r="I75" s="51">
        <f>ROUND((H75*(1+$H$12)),2)</f>
        <v>0</v>
      </c>
      <c r="J75" s="52">
        <f>ROUND(I75*G75,2)</f>
        <v>0</v>
      </c>
      <c r="K75" s="64"/>
    </row>
    <row r="76" spans="2:11" customFormat="1" x14ac:dyDescent="0.25">
      <c r="B76" s="71" t="s">
        <v>150</v>
      </c>
      <c r="C76" s="47" t="s">
        <v>8</v>
      </c>
      <c r="D76" s="61" t="s">
        <v>106</v>
      </c>
      <c r="E76" s="49" t="s">
        <v>692</v>
      </c>
      <c r="F76" s="50" t="s">
        <v>12</v>
      </c>
      <c r="G76" s="77">
        <v>67.290000000000006</v>
      </c>
      <c r="H76" s="78"/>
      <c r="I76" s="51">
        <f>ROUND((H76*(1+$H$12)),2)</f>
        <v>0</v>
      </c>
      <c r="J76" s="52">
        <f>ROUND(I76*G76,2)</f>
        <v>0</v>
      </c>
      <c r="K76" s="64"/>
    </row>
    <row r="77" spans="2:11" customFormat="1" ht="28.5" x14ac:dyDescent="0.25">
      <c r="B77" s="71" t="s">
        <v>151</v>
      </c>
      <c r="C77" s="47" t="s">
        <v>8</v>
      </c>
      <c r="D77" s="61" t="s">
        <v>152</v>
      </c>
      <c r="E77" s="49" t="s">
        <v>703</v>
      </c>
      <c r="F77" s="50" t="s">
        <v>12</v>
      </c>
      <c r="G77" s="77">
        <v>24.89</v>
      </c>
      <c r="H77" s="78"/>
      <c r="I77" s="51">
        <f>ROUND((H77*(1+$H$12)),2)</f>
        <v>0</v>
      </c>
      <c r="J77" s="52">
        <f>ROUND(I77*G77,2)</f>
        <v>0</v>
      </c>
      <c r="K77" s="64"/>
    </row>
    <row r="78" spans="2:11" customFormat="1" x14ac:dyDescent="0.25">
      <c r="B78" s="72" t="s">
        <v>153</v>
      </c>
      <c r="C78" s="54"/>
      <c r="D78" s="55"/>
      <c r="E78" s="73" t="s">
        <v>154</v>
      </c>
      <c r="F78" s="73"/>
      <c r="G78" s="74"/>
      <c r="H78" s="57"/>
      <c r="I78" s="56"/>
      <c r="J78" s="58">
        <f>SUM(J79:J80)</f>
        <v>0</v>
      </c>
      <c r="K78" s="64"/>
    </row>
    <row r="79" spans="2:11" customFormat="1" x14ac:dyDescent="0.25">
      <c r="B79" s="71" t="s">
        <v>155</v>
      </c>
      <c r="C79" s="47" t="s">
        <v>8</v>
      </c>
      <c r="D79" s="61" t="s">
        <v>104</v>
      </c>
      <c r="E79" s="49" t="s">
        <v>691</v>
      </c>
      <c r="F79" s="50" t="s">
        <v>12</v>
      </c>
      <c r="G79" s="77">
        <v>76.98</v>
      </c>
      <c r="H79" s="78"/>
      <c r="I79" s="51">
        <f>ROUND((H79*(1+$H$12)),2)</f>
        <v>0</v>
      </c>
      <c r="J79" s="52">
        <f>ROUND(I79*G79,2)</f>
        <v>0</v>
      </c>
      <c r="K79" s="64"/>
    </row>
    <row r="80" spans="2:11" customFormat="1" x14ac:dyDescent="0.25">
      <c r="B80" s="71" t="s">
        <v>150</v>
      </c>
      <c r="C80" s="47" t="s">
        <v>8</v>
      </c>
      <c r="D80" s="61" t="s">
        <v>106</v>
      </c>
      <c r="E80" s="49" t="s">
        <v>692</v>
      </c>
      <c r="F80" s="50" t="s">
        <v>12</v>
      </c>
      <c r="G80" s="77">
        <v>76.98</v>
      </c>
      <c r="H80" s="78"/>
      <c r="I80" s="51">
        <f>ROUND((H80*(1+$H$12)),2)</f>
        <v>0</v>
      </c>
      <c r="J80" s="52">
        <f>ROUND(I80*G80,2)</f>
        <v>0</v>
      </c>
      <c r="K80" s="64"/>
    </row>
    <row r="81" spans="2:11" customFormat="1" x14ac:dyDescent="0.25">
      <c r="B81" s="72" t="s">
        <v>156</v>
      </c>
      <c r="C81" s="54"/>
      <c r="D81" s="55"/>
      <c r="E81" s="73" t="s">
        <v>157</v>
      </c>
      <c r="F81" s="73"/>
      <c r="G81" s="74"/>
      <c r="H81" s="57"/>
      <c r="I81" s="56"/>
      <c r="J81" s="58">
        <f>SUM(J82:J83)</f>
        <v>0</v>
      </c>
      <c r="K81" s="64"/>
    </row>
    <row r="82" spans="2:11" customFormat="1" x14ac:dyDescent="0.25">
      <c r="B82" s="71" t="s">
        <v>158</v>
      </c>
      <c r="C82" s="47" t="s">
        <v>8</v>
      </c>
      <c r="D82" s="61" t="s">
        <v>104</v>
      </c>
      <c r="E82" s="49" t="s">
        <v>691</v>
      </c>
      <c r="F82" s="50" t="s">
        <v>12</v>
      </c>
      <c r="G82" s="77">
        <v>34.79</v>
      </c>
      <c r="H82" s="78"/>
      <c r="I82" s="51">
        <f>ROUND((H82*(1+$H$12)),2)</f>
        <v>0</v>
      </c>
      <c r="J82" s="52">
        <f>ROUND(I82*G82,2)</f>
        <v>0</v>
      </c>
      <c r="K82" s="64"/>
    </row>
    <row r="83" spans="2:11" customFormat="1" x14ac:dyDescent="0.25">
      <c r="B83" s="71" t="s">
        <v>150</v>
      </c>
      <c r="C83" s="47" t="s">
        <v>8</v>
      </c>
      <c r="D83" s="61" t="s">
        <v>106</v>
      </c>
      <c r="E83" s="49" t="s">
        <v>692</v>
      </c>
      <c r="F83" s="50" t="s">
        <v>12</v>
      </c>
      <c r="G83" s="77">
        <v>34.79</v>
      </c>
      <c r="H83" s="78"/>
      <c r="I83" s="51">
        <f>ROUND((H83*(1+$H$12)),2)</f>
        <v>0</v>
      </c>
      <c r="J83" s="52">
        <f>ROUND(I83*G83,2)</f>
        <v>0</v>
      </c>
      <c r="K83" s="64"/>
    </row>
    <row r="84" spans="2:11" customFormat="1" x14ac:dyDescent="0.25">
      <c r="B84" s="68" t="s">
        <v>159</v>
      </c>
      <c r="C84" s="43"/>
      <c r="D84" s="44"/>
      <c r="E84" s="69" t="s">
        <v>160</v>
      </c>
      <c r="F84" s="69"/>
      <c r="G84" s="70"/>
      <c r="H84" s="53"/>
      <c r="I84" s="45"/>
      <c r="J84" s="46">
        <f>SUM(J85)</f>
        <v>0</v>
      </c>
      <c r="K84" s="64"/>
    </row>
    <row r="85" spans="2:11" customFormat="1" x14ac:dyDescent="0.25">
      <c r="B85" s="72" t="s">
        <v>161</v>
      </c>
      <c r="C85" s="54"/>
      <c r="D85" s="55"/>
      <c r="E85" s="73" t="s">
        <v>162</v>
      </c>
      <c r="F85" s="73"/>
      <c r="G85" s="74"/>
      <c r="H85" s="57"/>
      <c r="I85" s="56"/>
      <c r="J85" s="58">
        <f>SUM(J86,J91)</f>
        <v>0</v>
      </c>
      <c r="K85" s="64"/>
    </row>
    <row r="86" spans="2:11" customFormat="1" x14ac:dyDescent="0.25">
      <c r="B86" s="72" t="s">
        <v>163</v>
      </c>
      <c r="C86" s="54"/>
      <c r="D86" s="55"/>
      <c r="E86" s="73" t="s">
        <v>164</v>
      </c>
      <c r="F86" s="73"/>
      <c r="G86" s="74"/>
      <c r="H86" s="57"/>
      <c r="I86" s="56"/>
      <c r="J86" s="58">
        <f>SUM(J87:J90)</f>
        <v>0</v>
      </c>
      <c r="K86" s="64"/>
    </row>
    <row r="87" spans="2:11" customFormat="1" x14ac:dyDescent="0.25">
      <c r="B87" s="71" t="s">
        <v>165</v>
      </c>
      <c r="C87" s="47" t="s">
        <v>8</v>
      </c>
      <c r="D87" s="61" t="s">
        <v>166</v>
      </c>
      <c r="E87" s="49" t="s">
        <v>704</v>
      </c>
      <c r="F87" s="50" t="s">
        <v>12</v>
      </c>
      <c r="G87" s="77">
        <v>189.25</v>
      </c>
      <c r="H87" s="78"/>
      <c r="I87" s="51">
        <f>ROUND((H87*(1+$H$12)),2)</f>
        <v>0</v>
      </c>
      <c r="J87" s="52">
        <f>ROUND(I87*G87,2)</f>
        <v>0</v>
      </c>
      <c r="K87" s="64"/>
    </row>
    <row r="88" spans="2:11" customFormat="1" x14ac:dyDescent="0.25">
      <c r="B88" s="71" t="s">
        <v>167</v>
      </c>
      <c r="C88" s="47" t="s">
        <v>8</v>
      </c>
      <c r="D88" s="61" t="s">
        <v>122</v>
      </c>
      <c r="E88" s="49" t="s">
        <v>695</v>
      </c>
      <c r="F88" s="50" t="s">
        <v>684</v>
      </c>
      <c r="G88" s="77">
        <v>136.26</v>
      </c>
      <c r="H88" s="78"/>
      <c r="I88" s="51">
        <f>ROUND((H88*(1+$H$12)),2)</f>
        <v>0</v>
      </c>
      <c r="J88" s="52">
        <f>ROUND(I88*G88,2)</f>
        <v>0</v>
      </c>
      <c r="K88" s="64"/>
    </row>
    <row r="89" spans="2:11" customFormat="1" x14ac:dyDescent="0.25">
      <c r="B89" s="71" t="s">
        <v>168</v>
      </c>
      <c r="C89" s="47" t="s">
        <v>8</v>
      </c>
      <c r="D89" s="61" t="s">
        <v>169</v>
      </c>
      <c r="E89" s="49" t="s">
        <v>705</v>
      </c>
      <c r="F89" s="50" t="s">
        <v>13</v>
      </c>
      <c r="G89" s="77">
        <v>9.4600000000000009</v>
      </c>
      <c r="H89" s="78"/>
      <c r="I89" s="51">
        <f>ROUND((H89*(1+$H$12)),2)</f>
        <v>0</v>
      </c>
      <c r="J89" s="52">
        <f>ROUND(I89*G89,2)</f>
        <v>0</v>
      </c>
      <c r="K89" s="64"/>
    </row>
    <row r="90" spans="2:11" customFormat="1" x14ac:dyDescent="0.25">
      <c r="B90" s="71" t="s">
        <v>170</v>
      </c>
      <c r="C90" s="47" t="s">
        <v>8</v>
      </c>
      <c r="D90" s="61" t="s">
        <v>171</v>
      </c>
      <c r="E90" s="49" t="s">
        <v>706</v>
      </c>
      <c r="F90" s="50" t="s">
        <v>13</v>
      </c>
      <c r="G90" s="77">
        <v>9.4600000000000009</v>
      </c>
      <c r="H90" s="78"/>
      <c r="I90" s="51">
        <f>ROUND((H90*(1+$H$12)),2)</f>
        <v>0</v>
      </c>
      <c r="J90" s="52">
        <f>ROUND(I90*G90,2)</f>
        <v>0</v>
      </c>
      <c r="K90" s="64"/>
    </row>
    <row r="91" spans="2:11" customFormat="1" x14ac:dyDescent="0.25">
      <c r="B91" s="72" t="s">
        <v>172</v>
      </c>
      <c r="C91" s="54"/>
      <c r="D91" s="55"/>
      <c r="E91" s="73" t="s">
        <v>173</v>
      </c>
      <c r="F91" s="73"/>
      <c r="G91" s="74"/>
      <c r="H91" s="57"/>
      <c r="I91" s="56"/>
      <c r="J91" s="58">
        <f>SUM(J92:J95)</f>
        <v>0</v>
      </c>
      <c r="K91" s="64"/>
    </row>
    <row r="92" spans="2:11" customFormat="1" ht="28.5" x14ac:dyDescent="0.25">
      <c r="B92" s="71" t="s">
        <v>174</v>
      </c>
      <c r="C92" s="47" t="s">
        <v>8</v>
      </c>
      <c r="D92" s="61" t="s">
        <v>175</v>
      </c>
      <c r="E92" s="49" t="s">
        <v>707</v>
      </c>
      <c r="F92" s="50" t="s">
        <v>12</v>
      </c>
      <c r="G92" s="77">
        <v>21.16</v>
      </c>
      <c r="H92" s="78"/>
      <c r="I92" s="51">
        <f>ROUND((H92*(1+$H$12)),2)</f>
        <v>0</v>
      </c>
      <c r="J92" s="52">
        <f>ROUND(I92*G92,2)</f>
        <v>0</v>
      </c>
      <c r="K92" s="64"/>
    </row>
    <row r="93" spans="2:11" customFormat="1" x14ac:dyDescent="0.25">
      <c r="B93" s="71" t="s">
        <v>176</v>
      </c>
      <c r="C93" s="47" t="s">
        <v>8</v>
      </c>
      <c r="D93" s="61" t="s">
        <v>177</v>
      </c>
      <c r="E93" s="49" t="s">
        <v>708</v>
      </c>
      <c r="F93" s="50" t="s">
        <v>12</v>
      </c>
      <c r="G93" s="77">
        <v>21.16</v>
      </c>
      <c r="H93" s="78"/>
      <c r="I93" s="51">
        <f>ROUND((H93*(1+$H$12)),2)</f>
        <v>0</v>
      </c>
      <c r="J93" s="52">
        <f>ROUND(I93*G93,2)</f>
        <v>0</v>
      </c>
      <c r="K93" s="64"/>
    </row>
    <row r="94" spans="2:11" customFormat="1" x14ac:dyDescent="0.25">
      <c r="B94" s="71" t="s">
        <v>178</v>
      </c>
      <c r="C94" s="47" t="s">
        <v>8</v>
      </c>
      <c r="D94" s="61" t="s">
        <v>179</v>
      </c>
      <c r="E94" s="49" t="s">
        <v>709</v>
      </c>
      <c r="F94" s="50" t="s">
        <v>12</v>
      </c>
      <c r="G94" s="77">
        <v>162.04</v>
      </c>
      <c r="H94" s="78"/>
      <c r="I94" s="51">
        <f>ROUND((H94*(1+$H$12)),2)</f>
        <v>0</v>
      </c>
      <c r="J94" s="52">
        <f>ROUND(I94*G94,2)</f>
        <v>0</v>
      </c>
      <c r="K94" s="64"/>
    </row>
    <row r="95" spans="2:11" customFormat="1" x14ac:dyDescent="0.25">
      <c r="B95" s="71" t="s">
        <v>180</v>
      </c>
      <c r="C95" s="47" t="s">
        <v>8</v>
      </c>
      <c r="D95" s="61" t="s">
        <v>181</v>
      </c>
      <c r="E95" s="49" t="s">
        <v>710</v>
      </c>
      <c r="F95" s="50" t="s">
        <v>16</v>
      </c>
      <c r="G95" s="77">
        <v>158.21</v>
      </c>
      <c r="H95" s="78"/>
      <c r="I95" s="51">
        <f>ROUND((H95*(1+$H$12)),2)</f>
        <v>0</v>
      </c>
      <c r="J95" s="52">
        <f>ROUND(I95*G95,2)</f>
        <v>0</v>
      </c>
      <c r="K95" s="64"/>
    </row>
    <row r="96" spans="2:11" customFormat="1" x14ac:dyDescent="0.25">
      <c r="B96" s="68" t="s">
        <v>182</v>
      </c>
      <c r="C96" s="43"/>
      <c r="D96" s="44"/>
      <c r="E96" s="69" t="s">
        <v>183</v>
      </c>
      <c r="F96" s="69"/>
      <c r="G96" s="70"/>
      <c r="H96" s="53"/>
      <c r="I96" s="45"/>
      <c r="J96" s="46">
        <f>SUM(J97,J102)</f>
        <v>0</v>
      </c>
      <c r="K96" s="64"/>
    </row>
    <row r="97" spans="2:11" customFormat="1" x14ac:dyDescent="0.25">
      <c r="B97" s="72" t="s">
        <v>184</v>
      </c>
      <c r="C97" s="54"/>
      <c r="D97" s="55"/>
      <c r="E97" s="73" t="s">
        <v>164</v>
      </c>
      <c r="F97" s="73"/>
      <c r="G97" s="74"/>
      <c r="H97" s="57"/>
      <c r="I97" s="56"/>
      <c r="J97" s="58">
        <f>SUM(J98:J101)</f>
        <v>0</v>
      </c>
      <c r="K97" s="64"/>
    </row>
    <row r="98" spans="2:11" customFormat="1" x14ac:dyDescent="0.25">
      <c r="B98" s="71" t="s">
        <v>185</v>
      </c>
      <c r="C98" s="47" t="s">
        <v>8</v>
      </c>
      <c r="D98" s="61" t="s">
        <v>186</v>
      </c>
      <c r="E98" s="49" t="s">
        <v>711</v>
      </c>
      <c r="F98" s="50" t="s">
        <v>12</v>
      </c>
      <c r="G98" s="77">
        <v>7.83</v>
      </c>
      <c r="H98" s="78"/>
      <c r="I98" s="51">
        <f>ROUND((H98*(1+$H$12)),2)</f>
        <v>0</v>
      </c>
      <c r="J98" s="52">
        <f>ROUND(I98*G98,2)</f>
        <v>0</v>
      </c>
      <c r="K98" s="64"/>
    </row>
    <row r="99" spans="2:11" customFormat="1" x14ac:dyDescent="0.25">
      <c r="B99" s="71" t="s">
        <v>187</v>
      </c>
      <c r="C99" s="47" t="s">
        <v>8</v>
      </c>
      <c r="D99" s="61" t="s">
        <v>122</v>
      </c>
      <c r="E99" s="49" t="s">
        <v>695</v>
      </c>
      <c r="F99" s="50" t="s">
        <v>684</v>
      </c>
      <c r="G99" s="77">
        <v>69.55</v>
      </c>
      <c r="H99" s="78"/>
      <c r="I99" s="51">
        <f>ROUND((H99*(1+$H$12)),2)</f>
        <v>0</v>
      </c>
      <c r="J99" s="52">
        <f>ROUND(I99*G99,2)</f>
        <v>0</v>
      </c>
      <c r="K99" s="64"/>
    </row>
    <row r="100" spans="2:11" customFormat="1" x14ac:dyDescent="0.25">
      <c r="B100" s="71" t="s">
        <v>188</v>
      </c>
      <c r="C100" s="47" t="s">
        <v>8</v>
      </c>
      <c r="D100" s="61" t="s">
        <v>169</v>
      </c>
      <c r="E100" s="49" t="s">
        <v>705</v>
      </c>
      <c r="F100" s="50" t="s">
        <v>13</v>
      </c>
      <c r="G100" s="77">
        <v>4.83</v>
      </c>
      <c r="H100" s="78"/>
      <c r="I100" s="51">
        <f>ROUND((H100*(1+$H$12)),2)</f>
        <v>0</v>
      </c>
      <c r="J100" s="52">
        <f>ROUND(I100*G100,2)</f>
        <v>0</v>
      </c>
      <c r="K100" s="64"/>
    </row>
    <row r="101" spans="2:11" customFormat="1" x14ac:dyDescent="0.25">
      <c r="B101" s="71" t="s">
        <v>189</v>
      </c>
      <c r="C101" s="47" t="s">
        <v>8</v>
      </c>
      <c r="D101" s="61" t="s">
        <v>171</v>
      </c>
      <c r="E101" s="49" t="s">
        <v>706</v>
      </c>
      <c r="F101" s="50" t="s">
        <v>13</v>
      </c>
      <c r="G101" s="77">
        <v>4.83</v>
      </c>
      <c r="H101" s="78"/>
      <c r="I101" s="51">
        <f>ROUND((H101*(1+$H$12)),2)</f>
        <v>0</v>
      </c>
      <c r="J101" s="52">
        <f>ROUND(I101*G101,2)</f>
        <v>0</v>
      </c>
      <c r="K101" s="64"/>
    </row>
    <row r="102" spans="2:11" customFormat="1" x14ac:dyDescent="0.25">
      <c r="B102" s="72" t="s">
        <v>190</v>
      </c>
      <c r="C102" s="54"/>
      <c r="D102" s="55"/>
      <c r="E102" s="73" t="s">
        <v>191</v>
      </c>
      <c r="F102" s="73"/>
      <c r="G102" s="74"/>
      <c r="H102" s="57"/>
      <c r="I102" s="56"/>
      <c r="J102" s="58">
        <f>SUM(J103:J105)</f>
        <v>0</v>
      </c>
      <c r="K102" s="64"/>
    </row>
    <row r="103" spans="2:11" customFormat="1" x14ac:dyDescent="0.25">
      <c r="B103" s="71" t="s">
        <v>192</v>
      </c>
      <c r="C103" s="47" t="s">
        <v>8</v>
      </c>
      <c r="D103" s="61" t="s">
        <v>193</v>
      </c>
      <c r="E103" s="49" t="s">
        <v>712</v>
      </c>
      <c r="F103" s="50" t="s">
        <v>12</v>
      </c>
      <c r="G103" s="77">
        <v>0.74</v>
      </c>
      <c r="H103" s="78"/>
      <c r="I103" s="51">
        <f>ROUND((H103*(1+$H$12)),2)</f>
        <v>0</v>
      </c>
      <c r="J103" s="52">
        <f>ROUND(I103*G103,2)</f>
        <v>0</v>
      </c>
      <c r="K103" s="64"/>
    </row>
    <row r="104" spans="2:11" customFormat="1" ht="28.5" x14ac:dyDescent="0.25">
      <c r="B104" s="71" t="s">
        <v>194</v>
      </c>
      <c r="C104" s="47" t="s">
        <v>8</v>
      </c>
      <c r="D104" s="61" t="s">
        <v>195</v>
      </c>
      <c r="E104" s="49" t="s">
        <v>713</v>
      </c>
      <c r="F104" s="50" t="s">
        <v>12</v>
      </c>
      <c r="G104" s="77">
        <v>0.74</v>
      </c>
      <c r="H104" s="78"/>
      <c r="I104" s="51">
        <f>ROUND((H104*(1+$H$12)),2)</f>
        <v>0</v>
      </c>
      <c r="J104" s="52">
        <f>ROUND(I104*G104,2)</f>
        <v>0</v>
      </c>
      <c r="K104" s="64"/>
    </row>
    <row r="105" spans="2:11" customFormat="1" ht="28.5" x14ac:dyDescent="0.25">
      <c r="B105" s="71" t="s">
        <v>196</v>
      </c>
      <c r="C105" s="47" t="s">
        <v>8</v>
      </c>
      <c r="D105" s="61" t="s">
        <v>197</v>
      </c>
      <c r="E105" s="49" t="s">
        <v>714</v>
      </c>
      <c r="F105" s="50" t="s">
        <v>12</v>
      </c>
      <c r="G105" s="77">
        <v>13.78</v>
      </c>
      <c r="H105" s="78"/>
      <c r="I105" s="51">
        <f>ROUND((H105*(1+$H$12)),2)</f>
        <v>0</v>
      </c>
      <c r="J105" s="52">
        <f>ROUND(I105*G105,2)</f>
        <v>0</v>
      </c>
      <c r="K105" s="64"/>
    </row>
    <row r="106" spans="2:11" customFormat="1" x14ac:dyDescent="0.25">
      <c r="B106" s="68" t="s">
        <v>198</v>
      </c>
      <c r="C106" s="43" t="s">
        <v>8</v>
      </c>
      <c r="D106" s="44"/>
      <c r="E106" s="69" t="s">
        <v>199</v>
      </c>
      <c r="F106" s="69"/>
      <c r="G106" s="70"/>
      <c r="H106" s="53"/>
      <c r="I106" s="45"/>
      <c r="J106" s="46">
        <f>SUM(J107)</f>
        <v>0</v>
      </c>
      <c r="K106" s="64"/>
    </row>
    <row r="107" spans="2:11" customFormat="1" x14ac:dyDescent="0.25">
      <c r="B107" s="71" t="s">
        <v>200</v>
      </c>
      <c r="C107" s="47" t="s">
        <v>8</v>
      </c>
      <c r="D107" s="61" t="s">
        <v>201</v>
      </c>
      <c r="E107" s="49" t="s">
        <v>715</v>
      </c>
      <c r="F107" s="50" t="s">
        <v>12</v>
      </c>
      <c r="G107" s="77">
        <v>51.16</v>
      </c>
      <c r="H107" s="78"/>
      <c r="I107" s="51">
        <f>ROUND((H107*(1+$H$12)),2)</f>
        <v>0</v>
      </c>
      <c r="J107" s="52">
        <f>ROUND(I107*G107,2)</f>
        <v>0</v>
      </c>
      <c r="K107" s="64"/>
    </row>
    <row r="108" spans="2:11" customFormat="1" x14ac:dyDescent="0.25">
      <c r="B108" s="68" t="s">
        <v>202</v>
      </c>
      <c r="C108" s="43" t="s">
        <v>8</v>
      </c>
      <c r="D108" s="44"/>
      <c r="E108" s="69" t="s">
        <v>203</v>
      </c>
      <c r="F108" s="69"/>
      <c r="G108" s="70"/>
      <c r="H108" s="53"/>
      <c r="I108" s="45"/>
      <c r="J108" s="46">
        <f>SUM(J109,J113,J122,J124,J126)</f>
        <v>0</v>
      </c>
      <c r="K108" s="64"/>
    </row>
    <row r="109" spans="2:11" customFormat="1" x14ac:dyDescent="0.25">
      <c r="B109" s="72" t="s">
        <v>204</v>
      </c>
      <c r="C109" s="54" t="s">
        <v>8</v>
      </c>
      <c r="D109" s="55"/>
      <c r="E109" s="73" t="s">
        <v>205</v>
      </c>
      <c r="F109" s="73"/>
      <c r="G109" s="74"/>
      <c r="H109" s="57"/>
      <c r="I109" s="56"/>
      <c r="J109" s="58">
        <f>SUM(J110:J112)</f>
        <v>0</v>
      </c>
      <c r="K109" s="64"/>
    </row>
    <row r="110" spans="2:11" customFormat="1" x14ac:dyDescent="0.25">
      <c r="B110" s="71" t="s">
        <v>206</v>
      </c>
      <c r="C110" s="47" t="s">
        <v>8</v>
      </c>
      <c r="D110" s="61" t="s">
        <v>207</v>
      </c>
      <c r="E110" s="49" t="s">
        <v>716</v>
      </c>
      <c r="F110" s="50" t="s">
        <v>12</v>
      </c>
      <c r="G110" s="77">
        <v>7.15</v>
      </c>
      <c r="H110" s="78"/>
      <c r="I110" s="51">
        <f>ROUND((H110*(1+$H$12)),2)</f>
        <v>0</v>
      </c>
      <c r="J110" s="52">
        <f>ROUND(I110*G110,2)</f>
        <v>0</v>
      </c>
      <c r="K110" s="64"/>
    </row>
    <row r="111" spans="2:11" customFormat="1" x14ac:dyDescent="0.25">
      <c r="B111" s="71" t="s">
        <v>208</v>
      </c>
      <c r="C111" s="47" t="s">
        <v>8</v>
      </c>
      <c r="D111" s="61" t="s">
        <v>209</v>
      </c>
      <c r="E111" s="49" t="s">
        <v>717</v>
      </c>
      <c r="F111" s="50" t="s">
        <v>12</v>
      </c>
      <c r="G111" s="77">
        <v>2.73</v>
      </c>
      <c r="H111" s="78"/>
      <c r="I111" s="51">
        <f>ROUND((H111*(1+$H$12)),2)</f>
        <v>0</v>
      </c>
      <c r="J111" s="52">
        <f>ROUND(I111*G111,2)</f>
        <v>0</v>
      </c>
      <c r="K111" s="64"/>
    </row>
    <row r="112" spans="2:11" customFormat="1" x14ac:dyDescent="0.25">
      <c r="B112" s="71" t="s">
        <v>210</v>
      </c>
      <c r="C112" s="47" t="s">
        <v>8</v>
      </c>
      <c r="D112" s="61" t="s">
        <v>211</v>
      </c>
      <c r="E112" s="49" t="s">
        <v>718</v>
      </c>
      <c r="F112" s="50" t="s">
        <v>12</v>
      </c>
      <c r="G112" s="77">
        <v>2.52</v>
      </c>
      <c r="H112" s="78"/>
      <c r="I112" s="51">
        <f>ROUND((H112*(1+$H$12)),2)</f>
        <v>0</v>
      </c>
      <c r="J112" s="52">
        <f>ROUND(I112*G112,2)</f>
        <v>0</v>
      </c>
      <c r="K112" s="64"/>
    </row>
    <row r="113" spans="2:11" customFormat="1" x14ac:dyDescent="0.25">
      <c r="B113" s="72" t="s">
        <v>212</v>
      </c>
      <c r="C113" s="54"/>
      <c r="D113" s="55"/>
      <c r="E113" s="73" t="s">
        <v>213</v>
      </c>
      <c r="F113" s="73"/>
      <c r="G113" s="74"/>
      <c r="H113" s="57"/>
      <c r="I113" s="56"/>
      <c r="J113" s="58">
        <f>SUM(J114,J118)</f>
        <v>0</v>
      </c>
      <c r="K113" s="64"/>
    </row>
    <row r="114" spans="2:11" customFormat="1" x14ac:dyDescent="0.25">
      <c r="B114" s="72" t="s">
        <v>214</v>
      </c>
      <c r="C114" s="54"/>
      <c r="D114" s="55"/>
      <c r="E114" s="73" t="s">
        <v>215</v>
      </c>
      <c r="F114" s="73"/>
      <c r="G114" s="74"/>
      <c r="H114" s="57"/>
      <c r="I114" s="56"/>
      <c r="J114" s="58">
        <f>SUM(J115:J117)</f>
        <v>0</v>
      </c>
      <c r="K114" s="64"/>
    </row>
    <row r="115" spans="2:11" customFormat="1" x14ac:dyDescent="0.25">
      <c r="B115" s="71" t="s">
        <v>216</v>
      </c>
      <c r="C115" s="47" t="s">
        <v>8</v>
      </c>
      <c r="D115" s="61" t="s">
        <v>217</v>
      </c>
      <c r="E115" s="49" t="s">
        <v>719</v>
      </c>
      <c r="F115" s="50" t="s">
        <v>12</v>
      </c>
      <c r="G115" s="77">
        <v>38.840000000000003</v>
      </c>
      <c r="H115" s="78"/>
      <c r="I115" s="51">
        <f>ROUND((H115*(1+$H$12)),2)</f>
        <v>0</v>
      </c>
      <c r="J115" s="52">
        <f>ROUND(I115*G115,2)</f>
        <v>0</v>
      </c>
      <c r="K115" s="64"/>
    </row>
    <row r="116" spans="2:11" customFormat="1" x14ac:dyDescent="0.25">
      <c r="B116" s="71" t="s">
        <v>218</v>
      </c>
      <c r="C116" s="47" t="s">
        <v>8</v>
      </c>
      <c r="D116" s="61" t="s">
        <v>219</v>
      </c>
      <c r="E116" s="49" t="s">
        <v>720</v>
      </c>
      <c r="F116" s="50" t="s">
        <v>684</v>
      </c>
      <c r="G116" s="77">
        <v>475.37</v>
      </c>
      <c r="H116" s="78"/>
      <c r="I116" s="51">
        <f>ROUND((H116*(1+$H$12)),2)</f>
        <v>0</v>
      </c>
      <c r="J116" s="52">
        <f>ROUND(I116*G116,2)</f>
        <v>0</v>
      </c>
      <c r="K116" s="64"/>
    </row>
    <row r="117" spans="2:11" customFormat="1" x14ac:dyDescent="0.25">
      <c r="B117" s="71" t="s">
        <v>220</v>
      </c>
      <c r="C117" s="47" t="s">
        <v>8</v>
      </c>
      <c r="D117" s="61" t="s">
        <v>140</v>
      </c>
      <c r="E117" s="49" t="s">
        <v>701</v>
      </c>
      <c r="F117" s="50" t="s">
        <v>12</v>
      </c>
      <c r="G117" s="77">
        <v>35</v>
      </c>
      <c r="H117" s="78"/>
      <c r="I117" s="51">
        <f>ROUND((H117*(1+$H$12)),2)</f>
        <v>0</v>
      </c>
      <c r="J117" s="52">
        <f>ROUND(I117*G117,2)</f>
        <v>0</v>
      </c>
      <c r="K117" s="64"/>
    </row>
    <row r="118" spans="2:11" customFormat="1" x14ac:dyDescent="0.25">
      <c r="B118" s="72" t="s">
        <v>221</v>
      </c>
      <c r="C118" s="54"/>
      <c r="D118" s="55"/>
      <c r="E118" s="73" t="s">
        <v>222</v>
      </c>
      <c r="F118" s="73"/>
      <c r="G118" s="74"/>
      <c r="H118" s="57"/>
      <c r="I118" s="56"/>
      <c r="J118" s="58">
        <f>SUM(J119:J121)</f>
        <v>0</v>
      </c>
      <c r="K118" s="64"/>
    </row>
    <row r="119" spans="2:11" customFormat="1" x14ac:dyDescent="0.25">
      <c r="B119" s="71" t="s">
        <v>223</v>
      </c>
      <c r="C119" s="47" t="s">
        <v>8</v>
      </c>
      <c r="D119" s="61" t="s">
        <v>224</v>
      </c>
      <c r="E119" s="49" t="s">
        <v>721</v>
      </c>
      <c r="F119" s="50" t="s">
        <v>12</v>
      </c>
      <c r="G119" s="77">
        <v>7.2</v>
      </c>
      <c r="H119" s="78"/>
      <c r="I119" s="51">
        <f>ROUND((H119*(1+$H$12)),2)</f>
        <v>0</v>
      </c>
      <c r="J119" s="52">
        <f>ROUND(I119*G119,2)</f>
        <v>0</v>
      </c>
      <c r="K119" s="64"/>
    </row>
    <row r="120" spans="2:11" customFormat="1" x14ac:dyDescent="0.25">
      <c r="B120" s="71" t="s">
        <v>225</v>
      </c>
      <c r="C120" s="47" t="s">
        <v>8</v>
      </c>
      <c r="D120" s="61" t="s">
        <v>226</v>
      </c>
      <c r="E120" s="49" t="s">
        <v>722</v>
      </c>
      <c r="F120" s="50" t="s">
        <v>12</v>
      </c>
      <c r="G120" s="77">
        <v>0.4</v>
      </c>
      <c r="H120" s="78"/>
      <c r="I120" s="51">
        <f>ROUND((H120*(1+$H$12)),2)</f>
        <v>0</v>
      </c>
      <c r="J120" s="52">
        <f>ROUND(I120*G120,2)</f>
        <v>0</v>
      </c>
      <c r="K120" s="64"/>
    </row>
    <row r="121" spans="2:11" customFormat="1" x14ac:dyDescent="0.25">
      <c r="B121" s="71" t="s">
        <v>227</v>
      </c>
      <c r="C121" s="47" t="s">
        <v>8</v>
      </c>
      <c r="D121" s="61" t="s">
        <v>209</v>
      </c>
      <c r="E121" s="49" t="s">
        <v>717</v>
      </c>
      <c r="F121" s="50" t="s">
        <v>12</v>
      </c>
      <c r="G121" s="77">
        <v>6.05</v>
      </c>
      <c r="H121" s="78"/>
      <c r="I121" s="51">
        <f>ROUND((H121*(1+$H$12)),2)</f>
        <v>0</v>
      </c>
      <c r="J121" s="52">
        <f>ROUND(I121*G121,2)</f>
        <v>0</v>
      </c>
      <c r="K121" s="64"/>
    </row>
    <row r="122" spans="2:11" customFormat="1" x14ac:dyDescent="0.25">
      <c r="B122" s="72" t="s">
        <v>228</v>
      </c>
      <c r="C122" s="54"/>
      <c r="D122" s="55"/>
      <c r="E122" s="73" t="s">
        <v>229</v>
      </c>
      <c r="F122" s="73"/>
      <c r="G122" s="74"/>
      <c r="H122" s="57"/>
      <c r="I122" s="56"/>
      <c r="J122" s="58">
        <f>SUM(J123)</f>
        <v>0</v>
      </c>
      <c r="K122" s="64"/>
    </row>
    <row r="123" spans="2:11" customFormat="1" x14ac:dyDescent="0.25">
      <c r="B123" s="71" t="s">
        <v>230</v>
      </c>
      <c r="C123" s="47" t="s">
        <v>231</v>
      </c>
      <c r="D123" s="62" t="s">
        <v>232</v>
      </c>
      <c r="E123" s="49" t="s">
        <v>723</v>
      </c>
      <c r="F123" s="50" t="s">
        <v>17</v>
      </c>
      <c r="G123" s="77">
        <v>2</v>
      </c>
      <c r="H123" s="78"/>
      <c r="I123" s="51">
        <f>ROUND((H123*(1+$H$12)),2)</f>
        <v>0</v>
      </c>
      <c r="J123" s="52">
        <f>ROUND(I123*G123,2)</f>
        <v>0</v>
      </c>
      <c r="K123" s="64"/>
    </row>
    <row r="124" spans="2:11" customFormat="1" x14ac:dyDescent="0.25">
      <c r="B124" s="72" t="s">
        <v>233</v>
      </c>
      <c r="C124" s="54"/>
      <c r="D124" s="55"/>
      <c r="E124" s="75" t="s">
        <v>234</v>
      </c>
      <c r="F124" s="73"/>
      <c r="G124" s="74"/>
      <c r="H124" s="57"/>
      <c r="I124" s="56"/>
      <c r="J124" s="58">
        <f>SUM(J125)</f>
        <v>0</v>
      </c>
      <c r="K124" s="64"/>
    </row>
    <row r="125" spans="2:11" customFormat="1" ht="30" customHeight="1" x14ac:dyDescent="0.25">
      <c r="B125" s="71" t="s">
        <v>235</v>
      </c>
      <c r="C125" s="47" t="s">
        <v>8</v>
      </c>
      <c r="D125" s="61" t="s">
        <v>236</v>
      </c>
      <c r="E125" s="49" t="s">
        <v>724</v>
      </c>
      <c r="F125" s="50" t="s">
        <v>12</v>
      </c>
      <c r="G125" s="77">
        <v>2</v>
      </c>
      <c r="H125" s="78"/>
      <c r="I125" s="51">
        <f>ROUND((H125*(1+$H$12)),2)</f>
        <v>0</v>
      </c>
      <c r="J125" s="52">
        <f>ROUND(I125*G125,2)</f>
        <v>0</v>
      </c>
      <c r="K125" s="64"/>
    </row>
    <row r="126" spans="2:11" customFormat="1" x14ac:dyDescent="0.25">
      <c r="B126" s="72" t="s">
        <v>237</v>
      </c>
      <c r="C126" s="54"/>
      <c r="D126" s="55"/>
      <c r="E126" s="73" t="s">
        <v>238</v>
      </c>
      <c r="F126" s="73"/>
      <c r="G126" s="74"/>
      <c r="H126" s="57"/>
      <c r="I126" s="56"/>
      <c r="J126" s="58">
        <f>SUM(J127)</f>
        <v>0</v>
      </c>
      <c r="K126" s="64"/>
    </row>
    <row r="127" spans="2:11" customFormat="1" x14ac:dyDescent="0.25">
      <c r="B127" s="71" t="s">
        <v>239</v>
      </c>
      <c r="C127" s="47" t="s">
        <v>240</v>
      </c>
      <c r="D127" s="61" t="s">
        <v>241</v>
      </c>
      <c r="E127" s="49" t="s">
        <v>725</v>
      </c>
      <c r="F127" s="50" t="s">
        <v>17</v>
      </c>
      <c r="G127" s="77">
        <v>2</v>
      </c>
      <c r="H127" s="78"/>
      <c r="I127" s="51">
        <f>ROUND((H127*(1+$H$12)),2)</f>
        <v>0</v>
      </c>
      <c r="J127" s="52">
        <f>ROUND(I127*G127,2)</f>
        <v>0</v>
      </c>
      <c r="K127" s="64"/>
    </row>
    <row r="128" spans="2:11" customFormat="1" x14ac:dyDescent="0.25">
      <c r="B128" s="68" t="s">
        <v>242</v>
      </c>
      <c r="C128" s="43"/>
      <c r="D128" s="44"/>
      <c r="E128" s="69" t="s">
        <v>243</v>
      </c>
      <c r="F128" s="69"/>
      <c r="G128" s="70"/>
      <c r="H128" s="53"/>
      <c r="I128" s="45"/>
      <c r="J128" s="46">
        <f>SUM(J129)</f>
        <v>0</v>
      </c>
      <c r="K128" s="64"/>
    </row>
    <row r="129" spans="2:11" customFormat="1" x14ac:dyDescent="0.25">
      <c r="B129" s="72" t="s">
        <v>244</v>
      </c>
      <c r="C129" s="54"/>
      <c r="D129" s="55"/>
      <c r="E129" s="73" t="s">
        <v>245</v>
      </c>
      <c r="F129" s="73"/>
      <c r="G129" s="74"/>
      <c r="H129" s="57"/>
      <c r="I129" s="56"/>
      <c r="J129" s="58">
        <f>SUM(J130:J131)</f>
        <v>0</v>
      </c>
      <c r="K129" s="64"/>
    </row>
    <row r="130" spans="2:11" customFormat="1" x14ac:dyDescent="0.25">
      <c r="B130" s="71" t="s">
        <v>246</v>
      </c>
      <c r="C130" s="47" t="s">
        <v>8</v>
      </c>
      <c r="D130" s="61" t="s">
        <v>247</v>
      </c>
      <c r="E130" s="49" t="s">
        <v>726</v>
      </c>
      <c r="F130" s="50" t="s">
        <v>17</v>
      </c>
      <c r="G130" s="77">
        <v>5</v>
      </c>
      <c r="H130" s="78"/>
      <c r="I130" s="51">
        <f>ROUND((H130*(1+$H$12)),2)</f>
        <v>0</v>
      </c>
      <c r="J130" s="52">
        <f>ROUND(I130*G130,2)</f>
        <v>0</v>
      </c>
      <c r="K130" s="64"/>
    </row>
    <row r="131" spans="2:11" customFormat="1" x14ac:dyDescent="0.25">
      <c r="B131" s="71" t="s">
        <v>248</v>
      </c>
      <c r="C131" s="47" t="s">
        <v>8</v>
      </c>
      <c r="D131" s="61" t="s">
        <v>247</v>
      </c>
      <c r="E131" s="49" t="s">
        <v>726</v>
      </c>
      <c r="F131" s="50" t="s">
        <v>17</v>
      </c>
      <c r="G131" s="77">
        <v>2</v>
      </c>
      <c r="H131" s="78"/>
      <c r="I131" s="51">
        <f>ROUND((H131*(1+$H$12)),2)</f>
        <v>0</v>
      </c>
      <c r="J131" s="52">
        <f>ROUND(I131*G131,2)</f>
        <v>0</v>
      </c>
      <c r="K131" s="64"/>
    </row>
    <row r="132" spans="2:11" customFormat="1" x14ac:dyDescent="0.25">
      <c r="B132" s="68" t="s">
        <v>249</v>
      </c>
      <c r="C132" s="43"/>
      <c r="D132" s="44"/>
      <c r="E132" s="69" t="s">
        <v>250</v>
      </c>
      <c r="F132" s="69"/>
      <c r="G132" s="70"/>
      <c r="H132" s="53"/>
      <c r="I132" s="45"/>
      <c r="J132" s="46">
        <f>SUM(J133,J138,J140)</f>
        <v>0</v>
      </c>
      <c r="K132" s="64"/>
    </row>
    <row r="133" spans="2:11" customFormat="1" x14ac:dyDescent="0.25">
      <c r="B133" s="72" t="s">
        <v>251</v>
      </c>
      <c r="C133" s="54"/>
      <c r="D133" s="55"/>
      <c r="E133" s="73" t="s">
        <v>252</v>
      </c>
      <c r="F133" s="73"/>
      <c r="G133" s="74"/>
      <c r="H133" s="57"/>
      <c r="I133" s="56"/>
      <c r="J133" s="58">
        <f>SUM(J134,J136)</f>
        <v>0</v>
      </c>
      <c r="K133" s="64"/>
    </row>
    <row r="134" spans="2:11" customFormat="1" x14ac:dyDescent="0.25">
      <c r="B134" s="72" t="s">
        <v>253</v>
      </c>
      <c r="C134" s="54"/>
      <c r="D134" s="55"/>
      <c r="E134" s="73" t="s">
        <v>254</v>
      </c>
      <c r="F134" s="73"/>
      <c r="G134" s="74"/>
      <c r="H134" s="57"/>
      <c r="I134" s="56"/>
      <c r="J134" s="58">
        <f>SUM(J135)</f>
        <v>0</v>
      </c>
      <c r="K134" s="64"/>
    </row>
    <row r="135" spans="2:11" customFormat="1" x14ac:dyDescent="0.25">
      <c r="B135" s="71" t="s">
        <v>255</v>
      </c>
      <c r="C135" s="47" t="s">
        <v>8</v>
      </c>
      <c r="D135" s="61" t="s">
        <v>256</v>
      </c>
      <c r="E135" s="49" t="s">
        <v>727</v>
      </c>
      <c r="F135" s="50" t="s">
        <v>12</v>
      </c>
      <c r="G135" s="77">
        <v>160.37</v>
      </c>
      <c r="H135" s="78"/>
      <c r="I135" s="51">
        <f>ROUND((H135*(1+$H$12)),2)</f>
        <v>0</v>
      </c>
      <c r="J135" s="52">
        <f>ROUND(I135*G135,2)</f>
        <v>0</v>
      </c>
      <c r="K135" s="64"/>
    </row>
    <row r="136" spans="2:11" customFormat="1" x14ac:dyDescent="0.25">
      <c r="B136" s="72" t="s">
        <v>257</v>
      </c>
      <c r="C136" s="54"/>
      <c r="D136" s="55"/>
      <c r="E136" s="73" t="s">
        <v>258</v>
      </c>
      <c r="F136" s="73"/>
      <c r="G136" s="74"/>
      <c r="H136" s="57"/>
      <c r="I136" s="56"/>
      <c r="J136" s="58">
        <f>SUM(J137)</f>
        <v>0</v>
      </c>
      <c r="K136" s="64"/>
    </row>
    <row r="137" spans="2:11" customFormat="1" x14ac:dyDescent="0.25">
      <c r="B137" s="71" t="s">
        <v>259</v>
      </c>
      <c r="C137" s="47" t="s">
        <v>8</v>
      </c>
      <c r="D137" s="61" t="s">
        <v>256</v>
      </c>
      <c r="E137" s="49" t="s">
        <v>727</v>
      </c>
      <c r="F137" s="50" t="s">
        <v>12</v>
      </c>
      <c r="G137" s="77">
        <v>188.88</v>
      </c>
      <c r="H137" s="78"/>
      <c r="I137" s="51">
        <f>ROUND((H137*(1+$H$12)),2)</f>
        <v>0</v>
      </c>
      <c r="J137" s="52">
        <f>ROUND(I137*G137,2)</f>
        <v>0</v>
      </c>
      <c r="K137" s="64"/>
    </row>
    <row r="138" spans="2:11" customFormat="1" x14ac:dyDescent="0.25">
      <c r="B138" s="72" t="s">
        <v>260</v>
      </c>
      <c r="C138" s="54"/>
      <c r="D138" s="55"/>
      <c r="E138" s="73" t="s">
        <v>261</v>
      </c>
      <c r="F138" s="73"/>
      <c r="G138" s="74"/>
      <c r="H138" s="57"/>
      <c r="I138" s="56"/>
      <c r="J138" s="58">
        <f>SUM(J139)</f>
        <v>0</v>
      </c>
      <c r="K138" s="64"/>
    </row>
    <row r="139" spans="2:11" customFormat="1" x14ac:dyDescent="0.25">
      <c r="B139" s="71" t="s">
        <v>262</v>
      </c>
      <c r="C139" s="47" t="s">
        <v>8</v>
      </c>
      <c r="D139" s="61" t="s">
        <v>263</v>
      </c>
      <c r="E139" s="49" t="s">
        <v>728</v>
      </c>
      <c r="F139" s="50" t="s">
        <v>12</v>
      </c>
      <c r="G139" s="77">
        <v>268.87</v>
      </c>
      <c r="H139" s="78"/>
      <c r="I139" s="51">
        <f>ROUND((H139*(1+$H$12)),2)</f>
        <v>0</v>
      </c>
      <c r="J139" s="52">
        <f>ROUND(I139*G139,2)</f>
        <v>0</v>
      </c>
      <c r="K139" s="64"/>
    </row>
    <row r="140" spans="2:11" customFormat="1" x14ac:dyDescent="0.25">
      <c r="B140" s="72" t="s">
        <v>264</v>
      </c>
      <c r="C140" s="54"/>
      <c r="D140" s="55"/>
      <c r="E140" s="76" t="s">
        <v>265</v>
      </c>
      <c r="F140" s="73"/>
      <c r="G140" s="74"/>
      <c r="H140" s="57"/>
      <c r="I140" s="56"/>
      <c r="J140" s="58">
        <f>SUM(J141:J143)</f>
        <v>0</v>
      </c>
      <c r="K140" s="64"/>
    </row>
    <row r="141" spans="2:11" customFormat="1" x14ac:dyDescent="0.25">
      <c r="B141" s="71" t="s">
        <v>266</v>
      </c>
      <c r="C141" s="47" t="s">
        <v>8</v>
      </c>
      <c r="D141" s="61" t="s">
        <v>267</v>
      </c>
      <c r="E141" s="49" t="s">
        <v>729</v>
      </c>
      <c r="F141" s="50" t="s">
        <v>12</v>
      </c>
      <c r="G141" s="77">
        <v>28.22</v>
      </c>
      <c r="H141" s="78"/>
      <c r="I141" s="51">
        <f>ROUND((H141*(1+$H$12)),2)</f>
        <v>0</v>
      </c>
      <c r="J141" s="52">
        <f>ROUND(I141*G141,2)</f>
        <v>0</v>
      </c>
      <c r="K141" s="64"/>
    </row>
    <row r="142" spans="2:11" customFormat="1" x14ac:dyDescent="0.25">
      <c r="B142" s="71" t="s">
        <v>268</v>
      </c>
      <c r="C142" s="47" t="s">
        <v>8</v>
      </c>
      <c r="D142" s="61" t="s">
        <v>267</v>
      </c>
      <c r="E142" s="49" t="s">
        <v>729</v>
      </c>
      <c r="F142" s="50" t="s">
        <v>12</v>
      </c>
      <c r="G142" s="77">
        <v>6.57</v>
      </c>
      <c r="H142" s="78"/>
      <c r="I142" s="51">
        <f>ROUND((H142*(1+$H$12)),2)</f>
        <v>0</v>
      </c>
      <c r="J142" s="52">
        <f>ROUND(I142*G142,2)</f>
        <v>0</v>
      </c>
      <c r="K142" s="64"/>
    </row>
    <row r="143" spans="2:11" customFormat="1" x14ac:dyDescent="0.25">
      <c r="B143" s="71" t="s">
        <v>269</v>
      </c>
      <c r="C143" s="47" t="s">
        <v>8</v>
      </c>
      <c r="D143" s="61" t="s">
        <v>267</v>
      </c>
      <c r="E143" s="49" t="s">
        <v>729</v>
      </c>
      <c r="F143" s="50" t="s">
        <v>12</v>
      </c>
      <c r="G143" s="77">
        <v>6.57</v>
      </c>
      <c r="H143" s="78"/>
      <c r="I143" s="51">
        <f>ROUND((H143*(1+$H$12)),2)</f>
        <v>0</v>
      </c>
      <c r="J143" s="52">
        <f>ROUND(I143*G143,2)</f>
        <v>0</v>
      </c>
      <c r="K143" s="64"/>
    </row>
    <row r="144" spans="2:11" customFormat="1" x14ac:dyDescent="0.25">
      <c r="B144" s="68" t="s">
        <v>270</v>
      </c>
      <c r="C144" s="43"/>
      <c r="D144" s="44"/>
      <c r="E144" s="69" t="s">
        <v>271</v>
      </c>
      <c r="F144" s="69"/>
      <c r="G144" s="70"/>
      <c r="H144" s="53"/>
      <c r="I144" s="45"/>
      <c r="J144" s="46">
        <f>SUM(J145,J147)</f>
        <v>0</v>
      </c>
      <c r="K144" s="64"/>
    </row>
    <row r="145" spans="2:11" customFormat="1" x14ac:dyDescent="0.25">
      <c r="B145" s="72" t="s">
        <v>272</v>
      </c>
      <c r="C145" s="54"/>
      <c r="D145" s="55"/>
      <c r="E145" s="73" t="s">
        <v>273</v>
      </c>
      <c r="F145" s="73"/>
      <c r="G145" s="74"/>
      <c r="H145" s="57"/>
      <c r="I145" s="56"/>
      <c r="J145" s="58">
        <f>SUM(J146)</f>
        <v>0</v>
      </c>
      <c r="K145" s="64"/>
    </row>
    <row r="146" spans="2:11" customFormat="1" x14ac:dyDescent="0.25">
      <c r="B146" s="71" t="s">
        <v>274</v>
      </c>
      <c r="C146" s="47" t="s">
        <v>8</v>
      </c>
      <c r="D146" s="61" t="s">
        <v>275</v>
      </c>
      <c r="E146" s="49" t="s">
        <v>730</v>
      </c>
      <c r="F146" s="50" t="s">
        <v>16</v>
      </c>
      <c r="G146" s="77">
        <v>3.68</v>
      </c>
      <c r="H146" s="78"/>
      <c r="I146" s="51">
        <f>ROUND((H146*(1+$H$12)),2)</f>
        <v>0</v>
      </c>
      <c r="J146" s="52">
        <f>ROUND(I146*G146,2)</f>
        <v>0</v>
      </c>
      <c r="K146" s="64"/>
    </row>
    <row r="147" spans="2:11" customFormat="1" x14ac:dyDescent="0.25">
      <c r="B147" s="72" t="s">
        <v>276</v>
      </c>
      <c r="C147" s="54"/>
      <c r="D147" s="55"/>
      <c r="E147" s="73" t="s">
        <v>277</v>
      </c>
      <c r="F147" s="73"/>
      <c r="G147" s="74"/>
      <c r="H147" s="57"/>
      <c r="I147" s="56"/>
      <c r="J147" s="58">
        <f>SUM(J148)</f>
        <v>0</v>
      </c>
      <c r="K147" s="64"/>
    </row>
    <row r="148" spans="2:11" customFormat="1" x14ac:dyDescent="0.25">
      <c r="B148" s="71" t="s">
        <v>278</v>
      </c>
      <c r="C148" s="47" t="s">
        <v>8</v>
      </c>
      <c r="D148" s="61" t="s">
        <v>275</v>
      </c>
      <c r="E148" s="49" t="s">
        <v>730</v>
      </c>
      <c r="F148" s="50" t="s">
        <v>16</v>
      </c>
      <c r="G148" s="77">
        <v>10.8</v>
      </c>
      <c r="H148" s="78"/>
      <c r="I148" s="51">
        <f>ROUND((H148*(1+$H$12)),2)</f>
        <v>0</v>
      </c>
      <c r="J148" s="52">
        <f>ROUND(I148*G148,2)</f>
        <v>0</v>
      </c>
      <c r="K148" s="64"/>
    </row>
    <row r="149" spans="2:11" customFormat="1" x14ac:dyDescent="0.25">
      <c r="B149" s="68" t="s">
        <v>279</v>
      </c>
      <c r="C149" s="43"/>
      <c r="D149" s="44"/>
      <c r="E149" s="69" t="s">
        <v>280</v>
      </c>
      <c r="F149" s="69"/>
      <c r="G149" s="70"/>
      <c r="H149" s="53"/>
      <c r="I149" s="45"/>
      <c r="J149" s="46">
        <f>SUM(J150,J162,J171)</f>
        <v>0</v>
      </c>
      <c r="K149" s="64"/>
    </row>
    <row r="150" spans="2:11" customFormat="1" x14ac:dyDescent="0.25">
      <c r="B150" s="72" t="s">
        <v>281</v>
      </c>
      <c r="C150" s="54"/>
      <c r="D150" s="55"/>
      <c r="E150" s="73" t="s">
        <v>282</v>
      </c>
      <c r="F150" s="73"/>
      <c r="G150" s="74"/>
      <c r="H150" s="57"/>
      <c r="I150" s="56"/>
      <c r="J150" s="58">
        <f>SUM(J151,J157)</f>
        <v>0</v>
      </c>
      <c r="K150" s="64"/>
    </row>
    <row r="151" spans="2:11" customFormat="1" x14ac:dyDescent="0.25">
      <c r="B151" s="72" t="s">
        <v>283</v>
      </c>
      <c r="C151" s="54"/>
      <c r="D151" s="55"/>
      <c r="E151" s="73" t="s">
        <v>284</v>
      </c>
      <c r="F151" s="73"/>
      <c r="G151" s="74"/>
      <c r="H151" s="57"/>
      <c r="I151" s="56"/>
      <c r="J151" s="58">
        <f>SUM(J152:J156)</f>
        <v>0</v>
      </c>
      <c r="K151" s="64"/>
    </row>
    <row r="152" spans="2:11" customFormat="1" x14ac:dyDescent="0.25">
      <c r="B152" s="71" t="s">
        <v>285</v>
      </c>
      <c r="C152" s="47" t="s">
        <v>8</v>
      </c>
      <c r="D152" s="61" t="s">
        <v>286</v>
      </c>
      <c r="E152" s="49" t="s">
        <v>731</v>
      </c>
      <c r="F152" s="50" t="s">
        <v>732</v>
      </c>
      <c r="G152" s="77">
        <v>6</v>
      </c>
      <c r="H152" s="78"/>
      <c r="I152" s="51">
        <f>ROUND((H152*(1+$H$12)),2)</f>
        <v>0</v>
      </c>
      <c r="J152" s="52">
        <f>ROUND(I152*G152,2)</f>
        <v>0</v>
      </c>
      <c r="K152" s="64"/>
    </row>
    <row r="153" spans="2:11" customFormat="1" x14ac:dyDescent="0.25">
      <c r="B153" s="71" t="s">
        <v>287</v>
      </c>
      <c r="C153" s="47" t="s">
        <v>8</v>
      </c>
      <c r="D153" s="61" t="s">
        <v>288</v>
      </c>
      <c r="E153" s="49" t="s">
        <v>733</v>
      </c>
      <c r="F153" s="50" t="s">
        <v>17</v>
      </c>
      <c r="G153" s="77">
        <v>6</v>
      </c>
      <c r="H153" s="78"/>
      <c r="I153" s="51">
        <f>ROUND((H153*(1+$H$12)),2)</f>
        <v>0</v>
      </c>
      <c r="J153" s="52">
        <f>ROUND(I153*G153,2)</f>
        <v>0</v>
      </c>
      <c r="K153" s="64"/>
    </row>
    <row r="154" spans="2:11" customFormat="1" x14ac:dyDescent="0.25">
      <c r="B154" s="71" t="s">
        <v>289</v>
      </c>
      <c r="C154" s="47" t="s">
        <v>8</v>
      </c>
      <c r="D154" s="61" t="s">
        <v>290</v>
      </c>
      <c r="E154" s="49" t="s">
        <v>734</v>
      </c>
      <c r="F154" s="50" t="s">
        <v>17</v>
      </c>
      <c r="G154" s="77">
        <v>2</v>
      </c>
      <c r="H154" s="78"/>
      <c r="I154" s="51">
        <f>ROUND((H154*(1+$H$12)),2)</f>
        <v>0</v>
      </c>
      <c r="J154" s="52">
        <f>ROUND(I154*G154,2)</f>
        <v>0</v>
      </c>
      <c r="K154" s="64"/>
    </row>
    <row r="155" spans="2:11" customFormat="1" x14ac:dyDescent="0.25">
      <c r="B155" s="71" t="s">
        <v>291</v>
      </c>
      <c r="C155" s="47" t="s">
        <v>8</v>
      </c>
      <c r="D155" s="61" t="s">
        <v>292</v>
      </c>
      <c r="E155" s="49" t="s">
        <v>735</v>
      </c>
      <c r="F155" s="50" t="s">
        <v>12</v>
      </c>
      <c r="G155" s="77">
        <v>6.63</v>
      </c>
      <c r="H155" s="78"/>
      <c r="I155" s="51">
        <f>ROUND((H155*(1+$H$12)),2)</f>
        <v>0</v>
      </c>
      <c r="J155" s="52">
        <f>ROUND(I155*G155,2)</f>
        <v>0</v>
      </c>
      <c r="K155" s="64"/>
    </row>
    <row r="156" spans="2:11" customFormat="1" x14ac:dyDescent="0.25">
      <c r="B156" s="71" t="s">
        <v>293</v>
      </c>
      <c r="C156" s="47" t="s">
        <v>8</v>
      </c>
      <c r="D156" s="61" t="s">
        <v>294</v>
      </c>
      <c r="E156" s="49" t="s">
        <v>736</v>
      </c>
      <c r="F156" s="50" t="s">
        <v>17</v>
      </c>
      <c r="G156" s="77">
        <v>4</v>
      </c>
      <c r="H156" s="78"/>
      <c r="I156" s="51">
        <f>ROUND((H156*(1+$H$12)),2)</f>
        <v>0</v>
      </c>
      <c r="J156" s="52">
        <f>ROUND(I156*G156,2)</f>
        <v>0</v>
      </c>
      <c r="K156" s="64"/>
    </row>
    <row r="157" spans="2:11" customFormat="1" x14ac:dyDescent="0.25">
      <c r="B157" s="72" t="s">
        <v>295</v>
      </c>
      <c r="C157" s="54"/>
      <c r="D157" s="55"/>
      <c r="E157" s="73" t="s">
        <v>296</v>
      </c>
      <c r="F157" s="73"/>
      <c r="G157" s="74"/>
      <c r="H157" s="57"/>
      <c r="I157" s="56"/>
      <c r="J157" s="58">
        <f>SUM(J158:J161)</f>
        <v>0</v>
      </c>
      <c r="K157" s="64"/>
    </row>
    <row r="158" spans="2:11" customFormat="1" ht="16.5" customHeight="1" x14ac:dyDescent="0.25">
      <c r="B158" s="71" t="s">
        <v>297</v>
      </c>
      <c r="C158" s="47" t="s">
        <v>8</v>
      </c>
      <c r="D158" s="61" t="s">
        <v>298</v>
      </c>
      <c r="E158" s="49" t="s">
        <v>737</v>
      </c>
      <c r="F158" s="50" t="s">
        <v>17</v>
      </c>
      <c r="G158" s="77">
        <v>6</v>
      </c>
      <c r="H158" s="78"/>
      <c r="I158" s="51">
        <f>ROUND((H158*(1+$H$12)),2)</f>
        <v>0</v>
      </c>
      <c r="J158" s="52">
        <f>ROUND(I158*G158,2)</f>
        <v>0</v>
      </c>
      <c r="K158" s="64"/>
    </row>
    <row r="159" spans="2:11" customFormat="1" x14ac:dyDescent="0.25">
      <c r="B159" s="71" t="s">
        <v>299</v>
      </c>
      <c r="C159" s="47" t="s">
        <v>8</v>
      </c>
      <c r="D159" s="61" t="s">
        <v>300</v>
      </c>
      <c r="E159" s="49" t="s">
        <v>738</v>
      </c>
      <c r="F159" s="50" t="s">
        <v>17</v>
      </c>
      <c r="G159" s="77">
        <v>2</v>
      </c>
      <c r="H159" s="78"/>
      <c r="I159" s="51">
        <f>ROUND((H159*(1+$H$12)),2)</f>
        <v>0</v>
      </c>
      <c r="J159" s="52">
        <f>ROUND(I159*G159,2)</f>
        <v>0</v>
      </c>
      <c r="K159" s="64"/>
    </row>
    <row r="160" spans="2:11" customFormat="1" x14ac:dyDescent="0.25">
      <c r="B160" s="71" t="s">
        <v>301</v>
      </c>
      <c r="C160" s="47" t="s">
        <v>8</v>
      </c>
      <c r="D160" s="61" t="s">
        <v>302</v>
      </c>
      <c r="E160" s="49" t="s">
        <v>739</v>
      </c>
      <c r="F160" s="50" t="s">
        <v>17</v>
      </c>
      <c r="G160" s="77">
        <v>2</v>
      </c>
      <c r="H160" s="78"/>
      <c r="I160" s="51">
        <f>ROUND((H160*(1+$H$12)),2)</f>
        <v>0</v>
      </c>
      <c r="J160" s="52">
        <f>ROUND(I160*G160,2)</f>
        <v>0</v>
      </c>
      <c r="K160" s="64"/>
    </row>
    <row r="161" spans="2:11" customFormat="1" x14ac:dyDescent="0.25">
      <c r="B161" s="71" t="s">
        <v>303</v>
      </c>
      <c r="C161" s="47" t="s">
        <v>8</v>
      </c>
      <c r="D161" s="61" t="s">
        <v>304</v>
      </c>
      <c r="E161" s="49" t="s">
        <v>740</v>
      </c>
      <c r="F161" s="50" t="s">
        <v>17</v>
      </c>
      <c r="G161" s="77">
        <v>2</v>
      </c>
      <c r="H161" s="78"/>
      <c r="I161" s="51">
        <f>ROUND((H161*(1+$H$12)),2)</f>
        <v>0</v>
      </c>
      <c r="J161" s="52">
        <f>ROUND(I161*G161,2)</f>
        <v>0</v>
      </c>
      <c r="K161" s="64"/>
    </row>
    <row r="162" spans="2:11" customFormat="1" x14ac:dyDescent="0.25">
      <c r="B162" s="72" t="s">
        <v>305</v>
      </c>
      <c r="C162" s="54"/>
      <c r="D162" s="55"/>
      <c r="E162" s="73" t="s">
        <v>306</v>
      </c>
      <c r="F162" s="73"/>
      <c r="G162" s="74"/>
      <c r="H162" s="57"/>
      <c r="I162" s="56"/>
      <c r="J162" s="58">
        <f>SUM(J163,J167)</f>
        <v>0</v>
      </c>
      <c r="K162" s="64"/>
    </row>
    <row r="163" spans="2:11" customFormat="1" x14ac:dyDescent="0.25">
      <c r="B163" s="72" t="s">
        <v>307</v>
      </c>
      <c r="C163" s="54"/>
      <c r="D163" s="55"/>
      <c r="E163" s="73" t="s">
        <v>308</v>
      </c>
      <c r="F163" s="73"/>
      <c r="G163" s="74"/>
      <c r="H163" s="57"/>
      <c r="I163" s="56"/>
      <c r="J163" s="58">
        <f>SUM(J164:J166)</f>
        <v>0</v>
      </c>
      <c r="K163" s="64"/>
    </row>
    <row r="164" spans="2:11" customFormat="1" ht="28.5" x14ac:dyDescent="0.25">
      <c r="B164" s="71" t="s">
        <v>309</v>
      </c>
      <c r="C164" s="47" t="s">
        <v>8</v>
      </c>
      <c r="D164" s="61" t="s">
        <v>310</v>
      </c>
      <c r="E164" s="49" t="s">
        <v>741</v>
      </c>
      <c r="F164" s="50" t="s">
        <v>17</v>
      </c>
      <c r="G164" s="77">
        <v>4</v>
      </c>
      <c r="H164" s="78"/>
      <c r="I164" s="51">
        <f>ROUND((H164*(1+$H$12)),2)</f>
        <v>0</v>
      </c>
      <c r="J164" s="52">
        <f>ROUND(I164*G164,2)</f>
        <v>0</v>
      </c>
      <c r="K164" s="64"/>
    </row>
    <row r="165" spans="2:11" customFormat="1" ht="18.75" customHeight="1" x14ac:dyDescent="0.25">
      <c r="B165" s="71" t="s">
        <v>311</v>
      </c>
      <c r="C165" s="47" t="s">
        <v>8</v>
      </c>
      <c r="D165" s="61" t="s">
        <v>312</v>
      </c>
      <c r="E165" s="49" t="s">
        <v>742</v>
      </c>
      <c r="F165" s="50" t="s">
        <v>16</v>
      </c>
      <c r="G165" s="77">
        <v>2.4</v>
      </c>
      <c r="H165" s="78"/>
      <c r="I165" s="51">
        <f>ROUND((H165*(1+$H$12)),2)</f>
        <v>0</v>
      </c>
      <c r="J165" s="52">
        <f>ROUND(I165*G165,2)</f>
        <v>0</v>
      </c>
      <c r="K165" s="64"/>
    </row>
    <row r="166" spans="2:11" customFormat="1" ht="28.5" x14ac:dyDescent="0.25">
      <c r="B166" s="71" t="s">
        <v>313</v>
      </c>
      <c r="C166" s="47" t="s">
        <v>8</v>
      </c>
      <c r="D166" s="61" t="s">
        <v>314</v>
      </c>
      <c r="E166" s="49" t="s">
        <v>743</v>
      </c>
      <c r="F166" s="50" t="s">
        <v>17</v>
      </c>
      <c r="G166" s="77">
        <v>2</v>
      </c>
      <c r="H166" s="78"/>
      <c r="I166" s="51">
        <f>ROUND((H166*(1+$H$12)),2)</f>
        <v>0</v>
      </c>
      <c r="J166" s="52">
        <f>ROUND(I166*G166,2)</f>
        <v>0</v>
      </c>
      <c r="K166" s="64"/>
    </row>
    <row r="167" spans="2:11" customFormat="1" x14ac:dyDescent="0.25">
      <c r="B167" s="72" t="s">
        <v>315</v>
      </c>
      <c r="C167" s="54"/>
      <c r="D167" s="55"/>
      <c r="E167" s="75" t="s">
        <v>316</v>
      </c>
      <c r="F167" s="73"/>
      <c r="G167" s="74"/>
      <c r="H167" s="57"/>
      <c r="I167" s="56"/>
      <c r="J167" s="58">
        <f>SUM(J168:J170)</f>
        <v>0</v>
      </c>
      <c r="K167" s="64"/>
    </row>
    <row r="168" spans="2:11" customFormat="1" x14ac:dyDescent="0.25">
      <c r="B168" s="71" t="s">
        <v>317</v>
      </c>
      <c r="C168" s="47" t="s">
        <v>8</v>
      </c>
      <c r="D168" s="61" t="s">
        <v>318</v>
      </c>
      <c r="E168" s="49" t="s">
        <v>744</v>
      </c>
      <c r="F168" s="50" t="s">
        <v>12</v>
      </c>
      <c r="G168" s="77">
        <v>0.44</v>
      </c>
      <c r="H168" s="78"/>
      <c r="I168" s="51">
        <f>ROUND((H168*(1+$H$12)),2)</f>
        <v>0</v>
      </c>
      <c r="J168" s="52">
        <f>ROUND(I168*G168,2)</f>
        <v>0</v>
      </c>
      <c r="K168" s="64"/>
    </row>
    <row r="169" spans="2:11" customFormat="1" x14ac:dyDescent="0.25">
      <c r="B169" s="71" t="s">
        <v>319</v>
      </c>
      <c r="C169" s="47" t="s">
        <v>8</v>
      </c>
      <c r="D169" s="61" t="s">
        <v>186</v>
      </c>
      <c r="E169" s="49" t="s">
        <v>711</v>
      </c>
      <c r="F169" s="50" t="s">
        <v>12</v>
      </c>
      <c r="G169" s="77">
        <v>0.16</v>
      </c>
      <c r="H169" s="78"/>
      <c r="I169" s="51">
        <f>ROUND((H169*(1+$H$12)),2)</f>
        <v>0</v>
      </c>
      <c r="J169" s="52">
        <f>ROUND(I169*G169,2)</f>
        <v>0</v>
      </c>
      <c r="K169" s="64"/>
    </row>
    <row r="170" spans="2:11" customFormat="1" x14ac:dyDescent="0.25">
      <c r="B170" s="71" t="s">
        <v>320</v>
      </c>
      <c r="C170" s="47" t="s">
        <v>8</v>
      </c>
      <c r="D170" s="61" t="s">
        <v>321</v>
      </c>
      <c r="E170" s="49" t="s">
        <v>745</v>
      </c>
      <c r="F170" s="50" t="s">
        <v>13</v>
      </c>
      <c r="G170" s="77">
        <v>0.02</v>
      </c>
      <c r="H170" s="78"/>
      <c r="I170" s="51">
        <f>ROUND((H170*(1+$H$12)),2)</f>
        <v>0</v>
      </c>
      <c r="J170" s="52">
        <f>ROUND(I170*G170,2)</f>
        <v>0</v>
      </c>
      <c r="K170" s="64"/>
    </row>
    <row r="171" spans="2:11" customFormat="1" x14ac:dyDescent="0.25">
      <c r="B171" s="72" t="s">
        <v>322</v>
      </c>
      <c r="C171" s="54"/>
      <c r="D171" s="55"/>
      <c r="E171" s="73" t="s">
        <v>323</v>
      </c>
      <c r="F171" s="73"/>
      <c r="G171" s="74"/>
      <c r="H171" s="57"/>
      <c r="I171" s="56"/>
      <c r="J171" s="58">
        <f>SUM(J172:J174)</f>
        <v>0</v>
      </c>
      <c r="K171" s="64"/>
    </row>
    <row r="172" spans="2:11" customFormat="1" x14ac:dyDescent="0.25">
      <c r="B172" s="71" t="s">
        <v>324</v>
      </c>
      <c r="C172" s="47" t="s">
        <v>8</v>
      </c>
      <c r="D172" s="61" t="s">
        <v>325</v>
      </c>
      <c r="E172" s="49" t="s">
        <v>746</v>
      </c>
      <c r="F172" s="50" t="s">
        <v>17</v>
      </c>
      <c r="G172" s="77">
        <v>1</v>
      </c>
      <c r="H172" s="78"/>
      <c r="I172" s="51">
        <f>ROUND((H172*(1+$H$12)),2)</f>
        <v>0</v>
      </c>
      <c r="J172" s="52">
        <f>ROUND(I172*G172,2)</f>
        <v>0</v>
      </c>
      <c r="K172" s="64"/>
    </row>
    <row r="173" spans="2:11" customFormat="1" x14ac:dyDescent="0.25">
      <c r="B173" s="71" t="s">
        <v>326</v>
      </c>
      <c r="C173" s="47" t="s">
        <v>8</v>
      </c>
      <c r="D173" s="61" t="s">
        <v>327</v>
      </c>
      <c r="E173" s="49" t="s">
        <v>747</v>
      </c>
      <c r="F173" s="50" t="s">
        <v>16</v>
      </c>
      <c r="G173" s="77">
        <v>0.5</v>
      </c>
      <c r="H173" s="78"/>
      <c r="I173" s="51">
        <f>ROUND((H173*(1+$H$12)),2)</f>
        <v>0</v>
      </c>
      <c r="J173" s="52">
        <f>ROUND(I173*G173,2)</f>
        <v>0</v>
      </c>
      <c r="K173" s="64"/>
    </row>
    <row r="174" spans="2:11" customFormat="1" x14ac:dyDescent="0.25">
      <c r="B174" s="71" t="s">
        <v>328</v>
      </c>
      <c r="C174" s="47" t="s">
        <v>8</v>
      </c>
      <c r="D174" s="61" t="s">
        <v>329</v>
      </c>
      <c r="E174" s="49" t="s">
        <v>748</v>
      </c>
      <c r="F174" s="50" t="s">
        <v>12</v>
      </c>
      <c r="G174" s="77">
        <v>0.08</v>
      </c>
      <c r="H174" s="78"/>
      <c r="I174" s="51">
        <f>ROUND((H174*(1+$H$12)),2)</f>
        <v>0</v>
      </c>
      <c r="J174" s="52">
        <f>ROUND(I174*G174,2)</f>
        <v>0</v>
      </c>
      <c r="K174" s="64"/>
    </row>
    <row r="175" spans="2:11" customFormat="1" x14ac:dyDescent="0.25">
      <c r="B175" s="68" t="s">
        <v>330</v>
      </c>
      <c r="C175" s="43"/>
      <c r="D175" s="44"/>
      <c r="E175" s="69" t="s">
        <v>331</v>
      </c>
      <c r="F175" s="69"/>
      <c r="G175" s="70"/>
      <c r="H175" s="53"/>
      <c r="I175" s="45"/>
      <c r="J175" s="46">
        <f>SUM(J176,J181,J186)</f>
        <v>0</v>
      </c>
      <c r="K175" s="64"/>
    </row>
    <row r="176" spans="2:11" customFormat="1" x14ac:dyDescent="0.25">
      <c r="B176" s="72" t="s">
        <v>332</v>
      </c>
      <c r="C176" s="54"/>
      <c r="D176" s="55"/>
      <c r="E176" s="73" t="s">
        <v>333</v>
      </c>
      <c r="F176" s="73"/>
      <c r="G176" s="74"/>
      <c r="H176" s="57"/>
      <c r="I176" s="56"/>
      <c r="J176" s="58">
        <f>SUM(J177:J180)</f>
        <v>0</v>
      </c>
      <c r="K176" s="64"/>
    </row>
    <row r="177" spans="2:11" customFormat="1" x14ac:dyDescent="0.25">
      <c r="B177" s="71" t="s">
        <v>334</v>
      </c>
      <c r="C177" s="47" t="s">
        <v>8</v>
      </c>
      <c r="D177" s="61" t="s">
        <v>335</v>
      </c>
      <c r="E177" s="49" t="s">
        <v>749</v>
      </c>
      <c r="F177" s="50" t="s">
        <v>12</v>
      </c>
      <c r="G177" s="77">
        <v>6.74</v>
      </c>
      <c r="H177" s="78"/>
      <c r="I177" s="51">
        <f>ROUND((H177*(1+$H$12)),2)</f>
        <v>0</v>
      </c>
      <c r="J177" s="52">
        <f>ROUND(I177*G177,2)</f>
        <v>0</v>
      </c>
      <c r="K177" s="64"/>
    </row>
    <row r="178" spans="2:11" customFormat="1" x14ac:dyDescent="0.25">
      <c r="B178" s="71" t="s">
        <v>336</v>
      </c>
      <c r="C178" s="47" t="s">
        <v>8</v>
      </c>
      <c r="D178" s="61" t="s">
        <v>337</v>
      </c>
      <c r="E178" s="49" t="s">
        <v>750</v>
      </c>
      <c r="F178" s="50" t="s">
        <v>17</v>
      </c>
      <c r="G178" s="77">
        <v>4</v>
      </c>
      <c r="H178" s="78"/>
      <c r="I178" s="51">
        <f>ROUND((H178*(1+$H$12)),2)</f>
        <v>0</v>
      </c>
      <c r="J178" s="52">
        <f>ROUND(I178*G178,2)</f>
        <v>0</v>
      </c>
      <c r="K178" s="64"/>
    </row>
    <row r="179" spans="2:11" customFormat="1" x14ac:dyDescent="0.25">
      <c r="B179" s="71" t="s">
        <v>338</v>
      </c>
      <c r="C179" s="47" t="s">
        <v>8</v>
      </c>
      <c r="D179" s="61" t="s">
        <v>339</v>
      </c>
      <c r="E179" s="49" t="s">
        <v>751</v>
      </c>
      <c r="F179" s="50" t="s">
        <v>732</v>
      </c>
      <c r="G179" s="77">
        <v>4</v>
      </c>
      <c r="H179" s="78"/>
      <c r="I179" s="51">
        <f>ROUND((H179*(1+$H$12)),2)</f>
        <v>0</v>
      </c>
      <c r="J179" s="52">
        <f>ROUND(I179*G179,2)</f>
        <v>0</v>
      </c>
      <c r="K179" s="64"/>
    </row>
    <row r="180" spans="2:11" customFormat="1" x14ac:dyDescent="0.25">
      <c r="B180" s="71" t="s">
        <v>340</v>
      </c>
      <c r="C180" s="47" t="s">
        <v>8</v>
      </c>
      <c r="D180" s="61" t="s">
        <v>341</v>
      </c>
      <c r="E180" s="49" t="s">
        <v>752</v>
      </c>
      <c r="F180" s="50" t="s">
        <v>12</v>
      </c>
      <c r="G180" s="77">
        <v>15.36</v>
      </c>
      <c r="H180" s="78"/>
      <c r="I180" s="51">
        <f>ROUND((H180*(1+$H$12)),2)</f>
        <v>0</v>
      </c>
      <c r="J180" s="52">
        <f>ROUND(I180*G180,2)</f>
        <v>0</v>
      </c>
      <c r="K180" s="64"/>
    </row>
    <row r="181" spans="2:11" customFormat="1" x14ac:dyDescent="0.25">
      <c r="B181" s="72" t="s">
        <v>342</v>
      </c>
      <c r="C181" s="54"/>
      <c r="D181" s="55"/>
      <c r="E181" s="73" t="s">
        <v>343</v>
      </c>
      <c r="F181" s="73"/>
      <c r="G181" s="74"/>
      <c r="H181" s="57"/>
      <c r="I181" s="56"/>
      <c r="J181" s="58">
        <f>SUM(J182,J184)</f>
        <v>0</v>
      </c>
      <c r="K181" s="64"/>
    </row>
    <row r="182" spans="2:11" customFormat="1" x14ac:dyDescent="0.25">
      <c r="B182" s="72" t="s">
        <v>344</v>
      </c>
      <c r="C182" s="54"/>
      <c r="D182" s="55"/>
      <c r="E182" s="75" t="s">
        <v>345</v>
      </c>
      <c r="F182" s="73"/>
      <c r="G182" s="74"/>
      <c r="H182" s="57"/>
      <c r="I182" s="56"/>
      <c r="J182" s="58">
        <f>SUM(J183)</f>
        <v>0</v>
      </c>
      <c r="K182" s="64"/>
    </row>
    <row r="183" spans="2:11" customFormat="1" ht="28.5" x14ac:dyDescent="0.25">
      <c r="B183" s="71" t="s">
        <v>346</v>
      </c>
      <c r="C183" s="47" t="s">
        <v>8</v>
      </c>
      <c r="D183" s="61" t="s">
        <v>347</v>
      </c>
      <c r="E183" s="49" t="s">
        <v>753</v>
      </c>
      <c r="F183" s="50" t="s">
        <v>12</v>
      </c>
      <c r="G183" s="77">
        <v>37.83</v>
      </c>
      <c r="H183" s="78"/>
      <c r="I183" s="51">
        <f>ROUND((H183*(1+$H$12)),2)</f>
        <v>0</v>
      </c>
      <c r="J183" s="52">
        <f>ROUND(I183*G183,2)</f>
        <v>0</v>
      </c>
      <c r="K183" s="64"/>
    </row>
    <row r="184" spans="2:11" customFormat="1" x14ac:dyDescent="0.25">
      <c r="B184" s="72" t="s">
        <v>348</v>
      </c>
      <c r="C184" s="54"/>
      <c r="D184" s="55"/>
      <c r="E184" s="73" t="s">
        <v>349</v>
      </c>
      <c r="F184" s="73"/>
      <c r="G184" s="74"/>
      <c r="H184" s="57"/>
      <c r="I184" s="56"/>
      <c r="J184" s="58">
        <f>SUM(J185)</f>
        <v>0</v>
      </c>
      <c r="K184" s="64"/>
    </row>
    <row r="185" spans="2:11" customFormat="1" ht="28.5" x14ac:dyDescent="0.25">
      <c r="B185" s="71" t="s">
        <v>350</v>
      </c>
      <c r="C185" s="47" t="s">
        <v>8</v>
      </c>
      <c r="D185" s="61" t="s">
        <v>347</v>
      </c>
      <c r="E185" s="49" t="s">
        <v>753</v>
      </c>
      <c r="F185" s="50" t="s">
        <v>12</v>
      </c>
      <c r="G185" s="77">
        <v>43.55</v>
      </c>
      <c r="H185" s="78"/>
      <c r="I185" s="51">
        <f>ROUND((H185*(1+$H$12)),2)</f>
        <v>0</v>
      </c>
      <c r="J185" s="52">
        <f>ROUND(I185*G185,2)</f>
        <v>0</v>
      </c>
      <c r="K185" s="64"/>
    </row>
    <row r="186" spans="2:11" customFormat="1" x14ac:dyDescent="0.25">
      <c r="B186" s="72" t="s">
        <v>351</v>
      </c>
      <c r="C186" s="54"/>
      <c r="D186" s="55"/>
      <c r="E186" s="73" t="s">
        <v>352</v>
      </c>
      <c r="F186" s="73"/>
      <c r="G186" s="74"/>
      <c r="H186" s="57"/>
      <c r="I186" s="56"/>
      <c r="J186" s="58">
        <f>SUM(J187:J188)</f>
        <v>0</v>
      </c>
      <c r="K186" s="64"/>
    </row>
    <row r="187" spans="2:11" customFormat="1" x14ac:dyDescent="0.25">
      <c r="B187" s="71" t="s">
        <v>353</v>
      </c>
      <c r="C187" s="47" t="s">
        <v>8</v>
      </c>
      <c r="D187" s="61" t="s">
        <v>354</v>
      </c>
      <c r="E187" s="49" t="s">
        <v>754</v>
      </c>
      <c r="F187" s="50" t="s">
        <v>684</v>
      </c>
      <c r="G187" s="77">
        <v>2.21</v>
      </c>
      <c r="H187" s="78"/>
      <c r="I187" s="51">
        <f>ROUND((H187*(1+$H$12)),2)</f>
        <v>0</v>
      </c>
      <c r="J187" s="52">
        <f>ROUND(I187*G187,2)</f>
        <v>0</v>
      </c>
      <c r="K187" s="64"/>
    </row>
    <row r="188" spans="2:11" customFormat="1" x14ac:dyDescent="0.25">
      <c r="B188" s="71" t="s">
        <v>355</v>
      </c>
      <c r="C188" s="47" t="s">
        <v>8</v>
      </c>
      <c r="D188" s="61" t="s">
        <v>356</v>
      </c>
      <c r="E188" s="49" t="s">
        <v>755</v>
      </c>
      <c r="F188" s="50" t="s">
        <v>12</v>
      </c>
      <c r="G188" s="77">
        <v>8.9499999999999993</v>
      </c>
      <c r="H188" s="78"/>
      <c r="I188" s="51">
        <f>ROUND((H188*(1+$H$12)),2)</f>
        <v>0</v>
      </c>
      <c r="J188" s="52">
        <f>ROUND(I188*G188,2)</f>
        <v>0</v>
      </c>
      <c r="K188" s="64"/>
    </row>
    <row r="189" spans="2:11" customFormat="1" x14ac:dyDescent="0.25">
      <c r="B189" s="68" t="s">
        <v>357</v>
      </c>
      <c r="C189" s="43"/>
      <c r="D189" s="44"/>
      <c r="E189" s="69" t="s">
        <v>358</v>
      </c>
      <c r="F189" s="69"/>
      <c r="G189" s="70"/>
      <c r="H189" s="53"/>
      <c r="I189" s="45"/>
      <c r="J189" s="46">
        <f>SUM(J190,J194)</f>
        <v>0</v>
      </c>
      <c r="K189" s="64"/>
    </row>
    <row r="190" spans="2:11" customFormat="1" x14ac:dyDescent="0.25">
      <c r="B190" s="72" t="s">
        <v>359</v>
      </c>
      <c r="C190" s="54"/>
      <c r="D190" s="55"/>
      <c r="E190" s="73" t="s">
        <v>360</v>
      </c>
      <c r="F190" s="73"/>
      <c r="G190" s="74"/>
      <c r="H190" s="57"/>
      <c r="I190" s="56"/>
      <c r="J190" s="58">
        <f>SUM(J191:J193)</f>
        <v>0</v>
      </c>
      <c r="K190" s="64"/>
    </row>
    <row r="191" spans="2:11" customFormat="1" x14ac:dyDescent="0.25">
      <c r="B191" s="71" t="s">
        <v>361</v>
      </c>
      <c r="C191" s="47" t="s">
        <v>8</v>
      </c>
      <c r="D191" s="61" t="s">
        <v>362</v>
      </c>
      <c r="E191" s="49" t="s">
        <v>756</v>
      </c>
      <c r="F191" s="50" t="s">
        <v>684</v>
      </c>
      <c r="G191" s="77">
        <v>3261.87</v>
      </c>
      <c r="H191" s="78"/>
      <c r="I191" s="51">
        <f>ROUND((H191*(1+$H$12)),2)</f>
        <v>0</v>
      </c>
      <c r="J191" s="52">
        <f>ROUND(I191*G191,2)</f>
        <v>0</v>
      </c>
      <c r="K191" s="64"/>
    </row>
    <row r="192" spans="2:11" customFormat="1" x14ac:dyDescent="0.25">
      <c r="B192" s="71" t="s">
        <v>363</v>
      </c>
      <c r="C192" s="47" t="s">
        <v>8</v>
      </c>
      <c r="D192" s="61" t="s">
        <v>364</v>
      </c>
      <c r="E192" s="49" t="s">
        <v>757</v>
      </c>
      <c r="F192" s="50" t="s">
        <v>684</v>
      </c>
      <c r="G192" s="77">
        <v>3215.87</v>
      </c>
      <c r="H192" s="78"/>
      <c r="I192" s="51">
        <f>ROUND((H192*(1+$H$12)),2)</f>
        <v>0</v>
      </c>
      <c r="J192" s="52">
        <f>ROUND(I192*G192,2)</f>
        <v>0</v>
      </c>
      <c r="K192" s="64"/>
    </row>
    <row r="193" spans="2:11" customFormat="1" x14ac:dyDescent="0.25">
      <c r="B193" s="71" t="s">
        <v>365</v>
      </c>
      <c r="C193" s="47" t="s">
        <v>8</v>
      </c>
      <c r="D193" s="61" t="s">
        <v>366</v>
      </c>
      <c r="E193" s="49" t="s">
        <v>758</v>
      </c>
      <c r="F193" s="50" t="s">
        <v>12</v>
      </c>
      <c r="G193" s="77">
        <v>289.14999999999998</v>
      </c>
      <c r="H193" s="78"/>
      <c r="I193" s="51">
        <f>ROUND((H193*(1+$H$12)),2)</f>
        <v>0</v>
      </c>
      <c r="J193" s="52">
        <f>ROUND(I193*G193,2)</f>
        <v>0</v>
      </c>
      <c r="K193" s="64"/>
    </row>
    <row r="194" spans="2:11" customFormat="1" x14ac:dyDescent="0.25">
      <c r="B194" s="72" t="s">
        <v>367</v>
      </c>
      <c r="C194" s="54"/>
      <c r="D194" s="55"/>
      <c r="E194" s="75" t="s">
        <v>368</v>
      </c>
      <c r="F194" s="73"/>
      <c r="G194" s="74"/>
      <c r="H194" s="57"/>
      <c r="I194" s="56"/>
      <c r="J194" s="58">
        <f>SUM(J195:J200)</f>
        <v>0</v>
      </c>
      <c r="K194" s="64"/>
    </row>
    <row r="195" spans="2:11" customFormat="1" x14ac:dyDescent="0.25">
      <c r="B195" s="71" t="s">
        <v>369</v>
      </c>
      <c r="C195" s="47" t="s">
        <v>8</v>
      </c>
      <c r="D195" s="61" t="s">
        <v>364</v>
      </c>
      <c r="E195" s="49" t="s">
        <v>757</v>
      </c>
      <c r="F195" s="50" t="s">
        <v>684</v>
      </c>
      <c r="G195" s="77">
        <v>800</v>
      </c>
      <c r="H195" s="78"/>
      <c r="I195" s="51">
        <f t="shared" ref="I195:I200" si="2">ROUND((H195*(1+$H$12)),2)</f>
        <v>0</v>
      </c>
      <c r="J195" s="52">
        <f t="shared" ref="J195:J200" si="3">ROUND(I195*G195,2)</f>
        <v>0</v>
      </c>
      <c r="K195" s="64"/>
    </row>
    <row r="196" spans="2:11" customFormat="1" x14ac:dyDescent="0.25">
      <c r="B196" s="71" t="s">
        <v>370</v>
      </c>
      <c r="C196" s="47" t="s">
        <v>8</v>
      </c>
      <c r="D196" s="61" t="s">
        <v>366</v>
      </c>
      <c r="E196" s="49" t="s">
        <v>758</v>
      </c>
      <c r="F196" s="50" t="s">
        <v>12</v>
      </c>
      <c r="G196" s="77">
        <v>50</v>
      </c>
      <c r="H196" s="78"/>
      <c r="I196" s="51">
        <f t="shared" si="2"/>
        <v>0</v>
      </c>
      <c r="J196" s="52">
        <f t="shared" si="3"/>
        <v>0</v>
      </c>
      <c r="K196" s="64"/>
    </row>
    <row r="197" spans="2:11" customFormat="1" x14ac:dyDescent="0.25">
      <c r="B197" s="71" t="s">
        <v>371</v>
      </c>
      <c r="C197" s="47" t="s">
        <v>8</v>
      </c>
      <c r="D197" s="61" t="s">
        <v>372</v>
      </c>
      <c r="E197" s="49" t="s">
        <v>759</v>
      </c>
      <c r="F197" s="50" t="s">
        <v>12</v>
      </c>
      <c r="G197" s="77">
        <v>45.6</v>
      </c>
      <c r="H197" s="78"/>
      <c r="I197" s="51">
        <f t="shared" si="2"/>
        <v>0</v>
      </c>
      <c r="J197" s="52">
        <f t="shared" si="3"/>
        <v>0</v>
      </c>
      <c r="K197" s="64"/>
    </row>
    <row r="198" spans="2:11" customFormat="1" x14ac:dyDescent="0.25">
      <c r="B198" s="71" t="s">
        <v>373</v>
      </c>
      <c r="C198" s="47" t="s">
        <v>8</v>
      </c>
      <c r="D198" s="61" t="s">
        <v>89</v>
      </c>
      <c r="E198" s="49" t="s">
        <v>686</v>
      </c>
      <c r="F198" s="50" t="s">
        <v>13</v>
      </c>
      <c r="G198" s="77">
        <v>0.6</v>
      </c>
      <c r="H198" s="78"/>
      <c r="I198" s="51">
        <f t="shared" si="2"/>
        <v>0</v>
      </c>
      <c r="J198" s="52">
        <f t="shared" si="3"/>
        <v>0</v>
      </c>
      <c r="K198" s="64"/>
    </row>
    <row r="199" spans="2:11" customFormat="1" x14ac:dyDescent="0.25">
      <c r="B199" s="71" t="s">
        <v>374</v>
      </c>
      <c r="C199" s="47" t="s">
        <v>8</v>
      </c>
      <c r="D199" s="61" t="s">
        <v>91</v>
      </c>
      <c r="E199" s="49" t="s">
        <v>687</v>
      </c>
      <c r="F199" s="50" t="s">
        <v>13</v>
      </c>
      <c r="G199" s="77">
        <v>0.6</v>
      </c>
      <c r="H199" s="78"/>
      <c r="I199" s="51">
        <f t="shared" si="2"/>
        <v>0</v>
      </c>
      <c r="J199" s="52">
        <f t="shared" si="3"/>
        <v>0</v>
      </c>
      <c r="K199" s="64"/>
    </row>
    <row r="200" spans="2:11" customFormat="1" x14ac:dyDescent="0.25">
      <c r="B200" s="71" t="s">
        <v>375</v>
      </c>
      <c r="C200" s="47" t="s">
        <v>8</v>
      </c>
      <c r="D200" s="61" t="s">
        <v>80</v>
      </c>
      <c r="E200" s="49" t="s">
        <v>683</v>
      </c>
      <c r="F200" s="50" t="s">
        <v>684</v>
      </c>
      <c r="G200" s="77">
        <v>100</v>
      </c>
      <c r="H200" s="78"/>
      <c r="I200" s="51">
        <f t="shared" si="2"/>
        <v>0</v>
      </c>
      <c r="J200" s="52">
        <f t="shared" si="3"/>
        <v>0</v>
      </c>
      <c r="K200" s="64"/>
    </row>
    <row r="201" spans="2:11" customFormat="1" x14ac:dyDescent="0.25">
      <c r="B201" s="68" t="s">
        <v>376</v>
      </c>
      <c r="C201" s="43"/>
      <c r="D201" s="44"/>
      <c r="E201" s="69" t="s">
        <v>377</v>
      </c>
      <c r="F201" s="69"/>
      <c r="G201" s="70"/>
      <c r="H201" s="53"/>
      <c r="I201" s="45"/>
      <c r="J201" s="46">
        <f>SUM(J202,J214,J223,J229,J233)</f>
        <v>0</v>
      </c>
      <c r="K201" s="64"/>
    </row>
    <row r="202" spans="2:11" customFormat="1" x14ac:dyDescent="0.25">
      <c r="B202" s="72" t="s">
        <v>378</v>
      </c>
      <c r="C202" s="54"/>
      <c r="D202" s="55"/>
      <c r="E202" s="73" t="s">
        <v>379</v>
      </c>
      <c r="F202" s="73"/>
      <c r="G202" s="74"/>
      <c r="H202" s="57"/>
      <c r="I202" s="56"/>
      <c r="J202" s="58">
        <f>SUM(J203,J206,J209,J212)</f>
        <v>0</v>
      </c>
      <c r="K202" s="64"/>
    </row>
    <row r="203" spans="2:11" customFormat="1" x14ac:dyDescent="0.25">
      <c r="B203" s="72" t="s">
        <v>380</v>
      </c>
      <c r="C203" s="54"/>
      <c r="D203" s="55"/>
      <c r="E203" s="73" t="s">
        <v>381</v>
      </c>
      <c r="F203" s="73"/>
      <c r="G203" s="74"/>
      <c r="H203" s="57"/>
      <c r="I203" s="56"/>
      <c r="J203" s="58">
        <f>SUM(J204:J205)</f>
        <v>0</v>
      </c>
      <c r="K203" s="64"/>
    </row>
    <row r="204" spans="2:11" customFormat="1" x14ac:dyDescent="0.25">
      <c r="B204" s="71" t="s">
        <v>382</v>
      </c>
      <c r="C204" s="47" t="s">
        <v>8</v>
      </c>
      <c r="D204" s="61" t="s">
        <v>383</v>
      </c>
      <c r="E204" s="49" t="s">
        <v>760</v>
      </c>
      <c r="F204" s="50" t="s">
        <v>16</v>
      </c>
      <c r="G204" s="77">
        <v>85.7</v>
      </c>
      <c r="H204" s="78"/>
      <c r="I204" s="51">
        <f>ROUND((H204*(1+$H$12)),2)</f>
        <v>0</v>
      </c>
      <c r="J204" s="52">
        <f>ROUND(I204*G204,2)</f>
        <v>0</v>
      </c>
      <c r="K204" s="64"/>
    </row>
    <row r="205" spans="2:11" customFormat="1" x14ac:dyDescent="0.25">
      <c r="B205" s="71" t="s">
        <v>384</v>
      </c>
      <c r="C205" s="47" t="s">
        <v>8</v>
      </c>
      <c r="D205" s="61" t="s">
        <v>385</v>
      </c>
      <c r="E205" s="49" t="s">
        <v>761</v>
      </c>
      <c r="F205" s="50" t="s">
        <v>16</v>
      </c>
      <c r="G205" s="77">
        <v>22.3</v>
      </c>
      <c r="H205" s="78"/>
      <c r="I205" s="51">
        <f>ROUND((H205*(1+$H$12)),2)</f>
        <v>0</v>
      </c>
      <c r="J205" s="52">
        <f>ROUND(I205*G205,2)</f>
        <v>0</v>
      </c>
      <c r="K205" s="64"/>
    </row>
    <row r="206" spans="2:11" customFormat="1" x14ac:dyDescent="0.25">
      <c r="B206" s="72" t="s">
        <v>386</v>
      </c>
      <c r="C206" s="54"/>
      <c r="D206" s="55"/>
      <c r="E206" s="73" t="s">
        <v>387</v>
      </c>
      <c r="F206" s="73"/>
      <c r="G206" s="74"/>
      <c r="H206" s="57"/>
      <c r="I206" s="56"/>
      <c r="J206" s="58">
        <f>SUM(J207:J208)</f>
        <v>0</v>
      </c>
      <c r="K206" s="64"/>
    </row>
    <row r="207" spans="2:11" customFormat="1" x14ac:dyDescent="0.25">
      <c r="B207" s="71" t="s">
        <v>388</v>
      </c>
      <c r="C207" s="47" t="s">
        <v>8</v>
      </c>
      <c r="D207" s="61" t="s">
        <v>389</v>
      </c>
      <c r="E207" s="49" t="s">
        <v>762</v>
      </c>
      <c r="F207" s="50" t="s">
        <v>17</v>
      </c>
      <c r="G207" s="77">
        <v>4</v>
      </c>
      <c r="H207" s="78"/>
      <c r="I207" s="51">
        <f>ROUND((H207*(1+$H$12)),2)</f>
        <v>0</v>
      </c>
      <c r="J207" s="52">
        <f>ROUND(I207*G207,2)</f>
        <v>0</v>
      </c>
      <c r="K207" s="64"/>
    </row>
    <row r="208" spans="2:11" customFormat="1" x14ac:dyDescent="0.25">
      <c r="B208" s="71" t="s">
        <v>390</v>
      </c>
      <c r="C208" s="47" t="s">
        <v>8</v>
      </c>
      <c r="D208" s="61" t="s">
        <v>391</v>
      </c>
      <c r="E208" s="49" t="s">
        <v>763</v>
      </c>
      <c r="F208" s="50" t="s">
        <v>17</v>
      </c>
      <c r="G208" s="77">
        <v>4</v>
      </c>
      <c r="H208" s="78"/>
      <c r="I208" s="51">
        <f>ROUND((H208*(1+$H$12)),2)</f>
        <v>0</v>
      </c>
      <c r="J208" s="52">
        <f>ROUND(I208*G208,2)</f>
        <v>0</v>
      </c>
      <c r="K208" s="64"/>
    </row>
    <row r="209" spans="2:11" customFormat="1" x14ac:dyDescent="0.25">
      <c r="B209" s="72" t="s">
        <v>392</v>
      </c>
      <c r="C209" s="54"/>
      <c r="D209" s="55"/>
      <c r="E209" s="73" t="s">
        <v>393</v>
      </c>
      <c r="F209" s="73"/>
      <c r="G209" s="74"/>
      <c r="H209" s="57"/>
      <c r="I209" s="56"/>
      <c r="J209" s="58">
        <f>SUM(J210:J211)</f>
        <v>0</v>
      </c>
      <c r="K209" s="64"/>
    </row>
    <row r="210" spans="2:11" customFormat="1" x14ac:dyDescent="0.25">
      <c r="B210" s="71" t="s">
        <v>394</v>
      </c>
      <c r="C210" s="47" t="s">
        <v>8</v>
      </c>
      <c r="D210" s="61" t="s">
        <v>395</v>
      </c>
      <c r="E210" s="49" t="s">
        <v>764</v>
      </c>
      <c r="F210" s="50" t="s">
        <v>17</v>
      </c>
      <c r="G210" s="77">
        <v>4</v>
      </c>
      <c r="H210" s="78"/>
      <c r="I210" s="51">
        <f>ROUND((H210*(1+$H$12)),2)</f>
        <v>0</v>
      </c>
      <c r="J210" s="52">
        <f>ROUND(I210*G210,2)</f>
        <v>0</v>
      </c>
      <c r="K210" s="64"/>
    </row>
    <row r="211" spans="2:11" customFormat="1" x14ac:dyDescent="0.25">
      <c r="B211" s="71" t="s">
        <v>396</v>
      </c>
      <c r="C211" s="47" t="s">
        <v>8</v>
      </c>
      <c r="D211" s="61" t="s">
        <v>397</v>
      </c>
      <c r="E211" s="49" t="s">
        <v>765</v>
      </c>
      <c r="F211" s="50" t="s">
        <v>17</v>
      </c>
      <c r="G211" s="77">
        <v>4</v>
      </c>
      <c r="H211" s="78"/>
      <c r="I211" s="51">
        <f>ROUND((H211*(1+$H$12)),2)</f>
        <v>0</v>
      </c>
      <c r="J211" s="52">
        <f>ROUND(I211*G211,2)</f>
        <v>0</v>
      </c>
      <c r="K211" s="64"/>
    </row>
    <row r="212" spans="2:11" customFormat="1" x14ac:dyDescent="0.25">
      <c r="B212" s="72" t="s">
        <v>398</v>
      </c>
      <c r="C212" s="54"/>
      <c r="D212" s="55"/>
      <c r="E212" s="73" t="s">
        <v>399</v>
      </c>
      <c r="F212" s="73"/>
      <c r="G212" s="74"/>
      <c r="H212" s="57"/>
      <c r="I212" s="56"/>
      <c r="J212" s="58">
        <f>SUM(J213)</f>
        <v>0</v>
      </c>
      <c r="K212" s="64"/>
    </row>
    <row r="213" spans="2:11" customFormat="1" x14ac:dyDescent="0.25">
      <c r="B213" s="71" t="s">
        <v>400</v>
      </c>
      <c r="C213" s="47" t="s">
        <v>8</v>
      </c>
      <c r="D213" s="61" t="s">
        <v>401</v>
      </c>
      <c r="E213" s="49" t="s">
        <v>766</v>
      </c>
      <c r="F213" s="50" t="s">
        <v>17</v>
      </c>
      <c r="G213" s="77">
        <v>1</v>
      </c>
      <c r="H213" s="78"/>
      <c r="I213" s="51">
        <f>ROUND((H213*(1+$H$12)),2)</f>
        <v>0</v>
      </c>
      <c r="J213" s="52">
        <f>ROUND(I213*G213,2)</f>
        <v>0</v>
      </c>
      <c r="K213" s="64"/>
    </row>
    <row r="214" spans="2:11" customFormat="1" x14ac:dyDescent="0.25">
      <c r="B214" s="72" t="s">
        <v>402</v>
      </c>
      <c r="C214" s="54"/>
      <c r="D214" s="55"/>
      <c r="E214" s="73" t="s">
        <v>403</v>
      </c>
      <c r="F214" s="73"/>
      <c r="G214" s="74"/>
      <c r="H214" s="57"/>
      <c r="I214" s="56"/>
      <c r="J214" s="58">
        <f>SUM(J215,J220)</f>
        <v>0</v>
      </c>
      <c r="K214" s="64"/>
    </row>
    <row r="215" spans="2:11" customFormat="1" x14ac:dyDescent="0.25">
      <c r="B215" s="72" t="s">
        <v>404</v>
      </c>
      <c r="C215" s="54"/>
      <c r="D215" s="55"/>
      <c r="E215" s="73" t="s">
        <v>381</v>
      </c>
      <c r="F215" s="73"/>
      <c r="G215" s="74"/>
      <c r="H215" s="57"/>
      <c r="I215" s="56"/>
      <c r="J215" s="58">
        <f>SUM(J216:J219)</f>
        <v>0</v>
      </c>
      <c r="K215" s="64"/>
    </row>
    <row r="216" spans="2:11" customFormat="1" ht="28.5" x14ac:dyDescent="0.25">
      <c r="B216" s="71" t="s">
        <v>405</v>
      </c>
      <c r="C216" s="47" t="s">
        <v>8</v>
      </c>
      <c r="D216" s="61" t="s">
        <v>406</v>
      </c>
      <c r="E216" s="49" t="s">
        <v>767</v>
      </c>
      <c r="F216" s="50" t="s">
        <v>16</v>
      </c>
      <c r="G216" s="77">
        <v>6.8</v>
      </c>
      <c r="H216" s="78"/>
      <c r="I216" s="51">
        <f>ROUND((H216*(1+$H$12)),2)</f>
        <v>0</v>
      </c>
      <c r="J216" s="52">
        <f>ROUND(I216*G216,2)</f>
        <v>0</v>
      </c>
      <c r="K216" s="64"/>
    </row>
    <row r="217" spans="2:11" customFormat="1" ht="28.5" x14ac:dyDescent="0.25">
      <c r="B217" s="71" t="s">
        <v>407</v>
      </c>
      <c r="C217" s="47" t="s">
        <v>8</v>
      </c>
      <c r="D217" s="61" t="s">
        <v>408</v>
      </c>
      <c r="E217" s="49" t="s">
        <v>768</v>
      </c>
      <c r="F217" s="50" t="s">
        <v>16</v>
      </c>
      <c r="G217" s="77">
        <v>17.3</v>
      </c>
      <c r="H217" s="78"/>
      <c r="I217" s="51">
        <f>ROUND((H217*(1+$H$12)),2)</f>
        <v>0</v>
      </c>
      <c r="J217" s="52">
        <f>ROUND(I217*G217,2)</f>
        <v>0</v>
      </c>
      <c r="K217" s="64"/>
    </row>
    <row r="218" spans="2:11" customFormat="1" ht="28.5" x14ac:dyDescent="0.25">
      <c r="B218" s="71" t="s">
        <v>409</v>
      </c>
      <c r="C218" s="47" t="s">
        <v>8</v>
      </c>
      <c r="D218" s="61" t="s">
        <v>410</v>
      </c>
      <c r="E218" s="49" t="s">
        <v>769</v>
      </c>
      <c r="F218" s="50" t="s">
        <v>16</v>
      </c>
      <c r="G218" s="77">
        <v>48.5</v>
      </c>
      <c r="H218" s="78"/>
      <c r="I218" s="51">
        <f>ROUND((H218*(1+$H$12)),2)</f>
        <v>0</v>
      </c>
      <c r="J218" s="52">
        <f>ROUND(I218*G218,2)</f>
        <v>0</v>
      </c>
      <c r="K218" s="64"/>
    </row>
    <row r="219" spans="2:11" customFormat="1" ht="28.5" x14ac:dyDescent="0.25">
      <c r="B219" s="71" t="s">
        <v>411</v>
      </c>
      <c r="C219" s="47" t="s">
        <v>8</v>
      </c>
      <c r="D219" s="61" t="s">
        <v>412</v>
      </c>
      <c r="E219" s="49" t="s">
        <v>770</v>
      </c>
      <c r="F219" s="50" t="s">
        <v>16</v>
      </c>
      <c r="G219" s="77">
        <v>0.7</v>
      </c>
      <c r="H219" s="78"/>
      <c r="I219" s="51">
        <f>ROUND((H219*(1+$H$12)),2)</f>
        <v>0</v>
      </c>
      <c r="J219" s="52">
        <f>ROUND(I219*G219,2)</f>
        <v>0</v>
      </c>
      <c r="K219" s="64"/>
    </row>
    <row r="220" spans="2:11" customFormat="1" x14ac:dyDescent="0.25">
      <c r="B220" s="72" t="s">
        <v>413</v>
      </c>
      <c r="C220" s="54"/>
      <c r="D220" s="55"/>
      <c r="E220" s="73" t="s">
        <v>414</v>
      </c>
      <c r="F220" s="73"/>
      <c r="G220" s="74"/>
      <c r="H220" s="57"/>
      <c r="I220" s="56"/>
      <c r="J220" s="58">
        <f>SUM(J221:J222)</f>
        <v>0</v>
      </c>
      <c r="K220" s="64"/>
    </row>
    <row r="221" spans="2:11" customFormat="1" x14ac:dyDescent="0.25">
      <c r="B221" s="71" t="s">
        <v>415</v>
      </c>
      <c r="C221" s="47" t="s">
        <v>8</v>
      </c>
      <c r="D221" s="61" t="s">
        <v>416</v>
      </c>
      <c r="E221" s="49" t="s">
        <v>771</v>
      </c>
      <c r="F221" s="50" t="s">
        <v>17</v>
      </c>
      <c r="G221" s="77">
        <v>1</v>
      </c>
      <c r="H221" s="78"/>
      <c r="I221" s="51">
        <f>ROUND((H221*(1+$H$12)),2)</f>
        <v>0</v>
      </c>
      <c r="J221" s="52">
        <f>ROUND(I221*G221,2)</f>
        <v>0</v>
      </c>
      <c r="K221" s="64"/>
    </row>
    <row r="222" spans="2:11" customFormat="1" x14ac:dyDescent="0.25">
      <c r="B222" s="71" t="s">
        <v>417</v>
      </c>
      <c r="C222" s="47" t="s">
        <v>8</v>
      </c>
      <c r="D222" s="61" t="s">
        <v>418</v>
      </c>
      <c r="E222" s="49" t="s">
        <v>772</v>
      </c>
      <c r="F222" s="50" t="s">
        <v>17</v>
      </c>
      <c r="G222" s="77">
        <v>4</v>
      </c>
      <c r="H222" s="78"/>
      <c r="I222" s="51">
        <f>ROUND((H222*(1+$H$12)),2)</f>
        <v>0</v>
      </c>
      <c r="J222" s="52">
        <f>ROUND(I222*G222,2)</f>
        <v>0</v>
      </c>
      <c r="K222" s="64"/>
    </row>
    <row r="223" spans="2:11" customFormat="1" x14ac:dyDescent="0.25">
      <c r="B223" s="72" t="s">
        <v>419</v>
      </c>
      <c r="C223" s="54"/>
      <c r="D223" s="55"/>
      <c r="E223" s="73" t="s">
        <v>420</v>
      </c>
      <c r="F223" s="73"/>
      <c r="G223" s="74"/>
      <c r="H223" s="57"/>
      <c r="I223" s="56"/>
      <c r="J223" s="58">
        <f>SUM(J224)</f>
        <v>0</v>
      </c>
      <c r="K223" s="64"/>
    </row>
    <row r="224" spans="2:11" customFormat="1" x14ac:dyDescent="0.25">
      <c r="B224" s="72" t="s">
        <v>421</v>
      </c>
      <c r="C224" s="54"/>
      <c r="D224" s="55"/>
      <c r="E224" s="73" t="s">
        <v>381</v>
      </c>
      <c r="F224" s="73"/>
      <c r="G224" s="74"/>
      <c r="H224" s="57"/>
      <c r="I224" s="56"/>
      <c r="J224" s="58">
        <f>SUM(J225:J228)</f>
        <v>0</v>
      </c>
      <c r="K224" s="64"/>
    </row>
    <row r="225" spans="2:11" customFormat="1" x14ac:dyDescent="0.25">
      <c r="B225" s="71" t="s">
        <v>422</v>
      </c>
      <c r="C225" s="47" t="s">
        <v>8</v>
      </c>
      <c r="D225" s="61" t="s">
        <v>144</v>
      </c>
      <c r="E225" s="49" t="s">
        <v>702</v>
      </c>
      <c r="F225" s="50" t="s">
        <v>16</v>
      </c>
      <c r="G225" s="77">
        <v>40.6</v>
      </c>
      <c r="H225" s="78"/>
      <c r="I225" s="51">
        <f>ROUND((H225*(1+$H$12)),2)</f>
        <v>0</v>
      </c>
      <c r="J225" s="52">
        <f>ROUND(I225*G225,2)</f>
        <v>0</v>
      </c>
      <c r="K225" s="64"/>
    </row>
    <row r="226" spans="2:11" customFormat="1" x14ac:dyDescent="0.25">
      <c r="B226" s="71" t="s">
        <v>423</v>
      </c>
      <c r="C226" s="47" t="s">
        <v>8</v>
      </c>
      <c r="D226" s="61" t="s">
        <v>424</v>
      </c>
      <c r="E226" s="49" t="s">
        <v>773</v>
      </c>
      <c r="F226" s="50" t="s">
        <v>684</v>
      </c>
      <c r="G226" s="77">
        <v>6.29</v>
      </c>
      <c r="H226" s="78"/>
      <c r="I226" s="51">
        <f>ROUND((H226*(1+$H$12)),2)</f>
        <v>0</v>
      </c>
      <c r="J226" s="52">
        <f>ROUND(I226*G226,2)</f>
        <v>0</v>
      </c>
      <c r="K226" s="64"/>
    </row>
    <row r="227" spans="2:11" customFormat="1" ht="28.5" x14ac:dyDescent="0.25">
      <c r="B227" s="71" t="s">
        <v>425</v>
      </c>
      <c r="C227" s="47" t="s">
        <v>8</v>
      </c>
      <c r="D227" s="61" t="s">
        <v>426</v>
      </c>
      <c r="E227" s="49" t="s">
        <v>774</v>
      </c>
      <c r="F227" s="50" t="s">
        <v>16</v>
      </c>
      <c r="G227" s="77">
        <v>13.2</v>
      </c>
      <c r="H227" s="78"/>
      <c r="I227" s="51">
        <f>ROUND((H227*(1+$H$12)),2)</f>
        <v>0</v>
      </c>
      <c r="J227" s="52">
        <f>ROUND(I227*G227,2)</f>
        <v>0</v>
      </c>
      <c r="K227" s="64"/>
    </row>
    <row r="228" spans="2:11" customFormat="1" ht="28.5" x14ac:dyDescent="0.25">
      <c r="B228" s="71" t="s">
        <v>427</v>
      </c>
      <c r="C228" s="47" t="s">
        <v>8</v>
      </c>
      <c r="D228" s="61" t="s">
        <v>408</v>
      </c>
      <c r="E228" s="49" t="s">
        <v>768</v>
      </c>
      <c r="F228" s="50" t="s">
        <v>16</v>
      </c>
      <c r="G228" s="77">
        <v>1</v>
      </c>
      <c r="H228" s="78"/>
      <c r="I228" s="51">
        <f>ROUND((H228*(1+$H$12)),2)</f>
        <v>0</v>
      </c>
      <c r="J228" s="52">
        <f>ROUND(I228*G228,2)</f>
        <v>0</v>
      </c>
      <c r="K228" s="64"/>
    </row>
    <row r="229" spans="2:11" customFormat="1" x14ac:dyDescent="0.25">
      <c r="B229" s="72" t="s">
        <v>428</v>
      </c>
      <c r="C229" s="54"/>
      <c r="D229" s="55"/>
      <c r="E229" s="75" t="s">
        <v>429</v>
      </c>
      <c r="F229" s="73"/>
      <c r="G229" s="74"/>
      <c r="H229" s="57"/>
      <c r="I229" s="56"/>
      <c r="J229" s="58">
        <f>SUM(J230:J232)</f>
        <v>0</v>
      </c>
      <c r="K229" s="64"/>
    </row>
    <row r="230" spans="2:11" customFormat="1" x14ac:dyDescent="0.25">
      <c r="B230" s="71" t="s">
        <v>430</v>
      </c>
      <c r="C230" s="47" t="s">
        <v>8</v>
      </c>
      <c r="D230" s="61" t="s">
        <v>431</v>
      </c>
      <c r="E230" s="49" t="s">
        <v>775</v>
      </c>
      <c r="F230" s="50" t="s">
        <v>17</v>
      </c>
      <c r="G230" s="77">
        <v>1</v>
      </c>
      <c r="H230" s="78"/>
      <c r="I230" s="51">
        <f>ROUND((H230*(1+$H$12)),2)</f>
        <v>0</v>
      </c>
      <c r="J230" s="52">
        <f>ROUND(I230*G230,2)</f>
        <v>0</v>
      </c>
      <c r="K230" s="64"/>
    </row>
    <row r="231" spans="2:11" customFormat="1" x14ac:dyDescent="0.25">
      <c r="B231" s="71" t="s">
        <v>432</v>
      </c>
      <c r="C231" s="47" t="s">
        <v>8</v>
      </c>
      <c r="D231" s="61" t="s">
        <v>433</v>
      </c>
      <c r="E231" s="49" t="s">
        <v>776</v>
      </c>
      <c r="F231" s="50" t="s">
        <v>17</v>
      </c>
      <c r="G231" s="77">
        <v>1</v>
      </c>
      <c r="H231" s="78"/>
      <c r="I231" s="51">
        <f>ROUND((H231*(1+$H$12)),2)</f>
        <v>0</v>
      </c>
      <c r="J231" s="52">
        <f>ROUND(I231*G231,2)</f>
        <v>0</v>
      </c>
      <c r="K231" s="64"/>
    </row>
    <row r="232" spans="2:11" customFormat="1" x14ac:dyDescent="0.25">
      <c r="B232" s="71" t="s">
        <v>434</v>
      </c>
      <c r="C232" s="47" t="s">
        <v>8</v>
      </c>
      <c r="D232" s="61" t="s">
        <v>435</v>
      </c>
      <c r="E232" s="49" t="s">
        <v>777</v>
      </c>
      <c r="F232" s="50" t="s">
        <v>17</v>
      </c>
      <c r="G232" s="77">
        <v>1</v>
      </c>
      <c r="H232" s="78"/>
      <c r="I232" s="51">
        <f>ROUND((H232*(1+$H$12)),2)</f>
        <v>0</v>
      </c>
      <c r="J232" s="52">
        <f>ROUND(I232*G232,2)</f>
        <v>0</v>
      </c>
      <c r="K232" s="64"/>
    </row>
    <row r="233" spans="2:11" customFormat="1" x14ac:dyDescent="0.25">
      <c r="B233" s="72" t="s">
        <v>436</v>
      </c>
      <c r="C233" s="54"/>
      <c r="D233" s="55"/>
      <c r="E233" s="73" t="s">
        <v>437</v>
      </c>
      <c r="F233" s="73"/>
      <c r="G233" s="74"/>
      <c r="H233" s="57"/>
      <c r="I233" s="56"/>
      <c r="J233" s="58">
        <f>SUM(J234,J236)</f>
        <v>0</v>
      </c>
      <c r="K233" s="64"/>
    </row>
    <row r="234" spans="2:11" customFormat="1" x14ac:dyDescent="0.25">
      <c r="B234" s="72" t="s">
        <v>438</v>
      </c>
      <c r="C234" s="54"/>
      <c r="D234" s="55"/>
      <c r="E234" s="73" t="s">
        <v>381</v>
      </c>
      <c r="F234" s="73"/>
      <c r="G234" s="74"/>
      <c r="H234" s="57"/>
      <c r="I234" s="56"/>
      <c r="J234" s="58">
        <f>SUM(J235)</f>
        <v>0</v>
      </c>
      <c r="K234" s="64"/>
    </row>
    <row r="235" spans="2:11" customFormat="1" x14ac:dyDescent="0.25">
      <c r="B235" s="71" t="s">
        <v>439</v>
      </c>
      <c r="C235" s="47" t="s">
        <v>8</v>
      </c>
      <c r="D235" s="61" t="s">
        <v>440</v>
      </c>
      <c r="E235" s="49" t="s">
        <v>778</v>
      </c>
      <c r="F235" s="50" t="s">
        <v>16</v>
      </c>
      <c r="G235" s="77">
        <v>8.3000000000000007</v>
      </c>
      <c r="H235" s="78"/>
      <c r="I235" s="51">
        <f>ROUND((H235*(1+$H$12)),2)</f>
        <v>0</v>
      </c>
      <c r="J235" s="52">
        <f>ROUND(I235*G235,2)</f>
        <v>0</v>
      </c>
      <c r="K235" s="64"/>
    </row>
    <row r="236" spans="2:11" customFormat="1" x14ac:dyDescent="0.25">
      <c r="B236" s="72" t="s">
        <v>441</v>
      </c>
      <c r="C236" s="54"/>
      <c r="D236" s="55"/>
      <c r="E236" s="73" t="s">
        <v>442</v>
      </c>
      <c r="F236" s="73"/>
      <c r="G236" s="74"/>
      <c r="H236" s="57"/>
      <c r="I236" s="56"/>
      <c r="J236" s="58">
        <f>SUM(J237)</f>
        <v>0</v>
      </c>
      <c r="K236" s="64"/>
    </row>
    <row r="237" spans="2:11" customFormat="1" x14ac:dyDescent="0.25">
      <c r="B237" s="71" t="s">
        <v>443</v>
      </c>
      <c r="C237" s="47" t="s">
        <v>240</v>
      </c>
      <c r="D237" s="61" t="s">
        <v>444</v>
      </c>
      <c r="E237" s="49" t="s">
        <v>779</v>
      </c>
      <c r="F237" s="50" t="s">
        <v>17</v>
      </c>
      <c r="G237" s="77">
        <v>1</v>
      </c>
      <c r="H237" s="78"/>
      <c r="I237" s="51">
        <f>ROUND((H237*(1+$H$12)),2)</f>
        <v>0</v>
      </c>
      <c r="J237" s="52">
        <f>ROUND(I237*G237,2)</f>
        <v>0</v>
      </c>
      <c r="K237" s="64"/>
    </row>
    <row r="238" spans="2:11" customFormat="1" x14ac:dyDescent="0.25">
      <c r="B238" s="68" t="s">
        <v>445</v>
      </c>
      <c r="C238" s="43"/>
      <c r="D238" s="44"/>
      <c r="E238" s="69" t="s">
        <v>446</v>
      </c>
      <c r="F238" s="69"/>
      <c r="G238" s="70"/>
      <c r="H238" s="53"/>
      <c r="I238" s="45"/>
      <c r="J238" s="46">
        <f>SUM(J239:J317)</f>
        <v>0</v>
      </c>
      <c r="K238" s="64"/>
    </row>
    <row r="239" spans="2:11" customFormat="1" x14ac:dyDescent="0.25">
      <c r="B239" s="71" t="s">
        <v>447</v>
      </c>
      <c r="C239" s="47" t="s">
        <v>8</v>
      </c>
      <c r="D239" s="61" t="s">
        <v>448</v>
      </c>
      <c r="E239" s="49" t="s">
        <v>780</v>
      </c>
      <c r="F239" s="50" t="s">
        <v>17</v>
      </c>
      <c r="G239" s="77">
        <v>1</v>
      </c>
      <c r="H239" s="78"/>
      <c r="I239" s="51">
        <f t="shared" ref="I239:I270" si="4">ROUND((H239*(1+$H$12)),2)</f>
        <v>0</v>
      </c>
      <c r="J239" s="52">
        <f t="shared" ref="J239:J270" si="5">ROUND(I239*G239,2)</f>
        <v>0</v>
      </c>
      <c r="K239" s="64"/>
    </row>
    <row r="240" spans="2:11" customFormat="1" x14ac:dyDescent="0.25">
      <c r="B240" s="71" t="s">
        <v>449</v>
      </c>
      <c r="C240" s="47" t="s">
        <v>8</v>
      </c>
      <c r="D240" s="61" t="s">
        <v>450</v>
      </c>
      <c r="E240" s="49" t="s">
        <v>781</v>
      </c>
      <c r="F240" s="50" t="s">
        <v>17</v>
      </c>
      <c r="G240" s="77">
        <v>2</v>
      </c>
      <c r="H240" s="78"/>
      <c r="I240" s="51">
        <f t="shared" si="4"/>
        <v>0</v>
      </c>
      <c r="J240" s="52">
        <f t="shared" si="5"/>
        <v>0</v>
      </c>
      <c r="K240" s="64"/>
    </row>
    <row r="241" spans="2:11" customFormat="1" ht="28.5" x14ac:dyDescent="0.25">
      <c r="B241" s="71" t="s">
        <v>451</v>
      </c>
      <c r="C241" s="47" t="s">
        <v>8</v>
      </c>
      <c r="D241" s="60" t="s">
        <v>452</v>
      </c>
      <c r="E241" s="49" t="s">
        <v>782</v>
      </c>
      <c r="F241" s="50" t="s">
        <v>17</v>
      </c>
      <c r="G241" s="77">
        <v>13</v>
      </c>
      <c r="H241" s="78"/>
      <c r="I241" s="51">
        <f t="shared" si="4"/>
        <v>0</v>
      </c>
      <c r="J241" s="52">
        <f t="shared" si="5"/>
        <v>0</v>
      </c>
      <c r="K241" s="64"/>
    </row>
    <row r="242" spans="2:11" customFormat="1" ht="28.5" x14ac:dyDescent="0.25">
      <c r="B242" s="71" t="s">
        <v>453</v>
      </c>
      <c r="C242" s="47" t="s">
        <v>8</v>
      </c>
      <c r="D242" s="61" t="s">
        <v>454</v>
      </c>
      <c r="E242" s="49" t="s">
        <v>783</v>
      </c>
      <c r="F242" s="50" t="s">
        <v>17</v>
      </c>
      <c r="G242" s="77">
        <v>16</v>
      </c>
      <c r="H242" s="78"/>
      <c r="I242" s="51">
        <f t="shared" si="4"/>
        <v>0</v>
      </c>
      <c r="J242" s="52">
        <f t="shared" si="5"/>
        <v>0</v>
      </c>
      <c r="K242" s="64"/>
    </row>
    <row r="243" spans="2:11" customFormat="1" ht="28.5" x14ac:dyDescent="0.25">
      <c r="B243" s="71" t="s">
        <v>455</v>
      </c>
      <c r="C243" s="47" t="s">
        <v>8</v>
      </c>
      <c r="D243" s="61" t="s">
        <v>456</v>
      </c>
      <c r="E243" s="49" t="s">
        <v>784</v>
      </c>
      <c r="F243" s="50" t="s">
        <v>17</v>
      </c>
      <c r="G243" s="77">
        <v>31</v>
      </c>
      <c r="H243" s="78"/>
      <c r="I243" s="51">
        <f t="shared" si="4"/>
        <v>0</v>
      </c>
      <c r="J243" s="52">
        <f t="shared" si="5"/>
        <v>0</v>
      </c>
      <c r="K243" s="64"/>
    </row>
    <row r="244" spans="2:11" customFormat="1" x14ac:dyDescent="0.25">
      <c r="B244" s="71" t="s">
        <v>457</v>
      </c>
      <c r="C244" s="47" t="s">
        <v>8</v>
      </c>
      <c r="D244" s="61" t="s">
        <v>458</v>
      </c>
      <c r="E244" s="49" t="s">
        <v>785</v>
      </c>
      <c r="F244" s="50" t="s">
        <v>17</v>
      </c>
      <c r="G244" s="77">
        <v>6</v>
      </c>
      <c r="H244" s="78"/>
      <c r="I244" s="51">
        <f t="shared" si="4"/>
        <v>0</v>
      </c>
      <c r="J244" s="52">
        <f t="shared" si="5"/>
        <v>0</v>
      </c>
      <c r="K244" s="64"/>
    </row>
    <row r="245" spans="2:11" customFormat="1" x14ac:dyDescent="0.25">
      <c r="B245" s="71" t="s">
        <v>459</v>
      </c>
      <c r="C245" s="47" t="s">
        <v>8</v>
      </c>
      <c r="D245" s="61" t="s">
        <v>460</v>
      </c>
      <c r="E245" s="49" t="s">
        <v>786</v>
      </c>
      <c r="F245" s="50" t="s">
        <v>17</v>
      </c>
      <c r="G245" s="77">
        <v>32</v>
      </c>
      <c r="H245" s="78"/>
      <c r="I245" s="51">
        <f t="shared" si="4"/>
        <v>0</v>
      </c>
      <c r="J245" s="52">
        <f t="shared" si="5"/>
        <v>0</v>
      </c>
      <c r="K245" s="64"/>
    </row>
    <row r="246" spans="2:11" customFormat="1" x14ac:dyDescent="0.25">
      <c r="B246" s="71" t="s">
        <v>461</v>
      </c>
      <c r="C246" s="47" t="s">
        <v>8</v>
      </c>
      <c r="D246" s="61" t="s">
        <v>462</v>
      </c>
      <c r="E246" s="49" t="s">
        <v>787</v>
      </c>
      <c r="F246" s="50" t="s">
        <v>17</v>
      </c>
      <c r="G246" s="77">
        <v>8</v>
      </c>
      <c r="H246" s="78"/>
      <c r="I246" s="51">
        <f t="shared" si="4"/>
        <v>0</v>
      </c>
      <c r="J246" s="52">
        <f t="shared" si="5"/>
        <v>0</v>
      </c>
      <c r="K246" s="64"/>
    </row>
    <row r="247" spans="2:11" customFormat="1" ht="28.5" x14ac:dyDescent="0.25">
      <c r="B247" s="71" t="s">
        <v>463</v>
      </c>
      <c r="C247" s="47" t="s">
        <v>8</v>
      </c>
      <c r="D247" s="61" t="s">
        <v>464</v>
      </c>
      <c r="E247" s="49" t="s">
        <v>788</v>
      </c>
      <c r="F247" s="50" t="s">
        <v>732</v>
      </c>
      <c r="G247" s="77">
        <v>2</v>
      </c>
      <c r="H247" s="78"/>
      <c r="I247" s="51">
        <f t="shared" si="4"/>
        <v>0</v>
      </c>
      <c r="J247" s="52">
        <f t="shared" si="5"/>
        <v>0</v>
      </c>
      <c r="K247" s="64"/>
    </row>
    <row r="248" spans="2:11" customFormat="1" x14ac:dyDescent="0.25">
      <c r="B248" s="71" t="s">
        <v>465</v>
      </c>
      <c r="C248" s="47" t="s">
        <v>8</v>
      </c>
      <c r="D248" s="61" t="s">
        <v>466</v>
      </c>
      <c r="E248" s="49" t="s">
        <v>789</v>
      </c>
      <c r="F248" s="50" t="s">
        <v>17</v>
      </c>
      <c r="G248" s="77">
        <v>1</v>
      </c>
      <c r="H248" s="78"/>
      <c r="I248" s="51">
        <f t="shared" si="4"/>
        <v>0</v>
      </c>
      <c r="J248" s="52">
        <f t="shared" si="5"/>
        <v>0</v>
      </c>
      <c r="K248" s="64"/>
    </row>
    <row r="249" spans="2:11" customFormat="1" x14ac:dyDescent="0.25">
      <c r="B249" s="71" t="s">
        <v>467</v>
      </c>
      <c r="C249" s="47" t="s">
        <v>8</v>
      </c>
      <c r="D249" s="61" t="s">
        <v>468</v>
      </c>
      <c r="E249" s="49" t="s">
        <v>790</v>
      </c>
      <c r="F249" s="50" t="s">
        <v>732</v>
      </c>
      <c r="G249" s="77">
        <v>15</v>
      </c>
      <c r="H249" s="78"/>
      <c r="I249" s="51">
        <f t="shared" si="4"/>
        <v>0</v>
      </c>
      <c r="J249" s="52">
        <f t="shared" si="5"/>
        <v>0</v>
      </c>
      <c r="K249" s="64"/>
    </row>
    <row r="250" spans="2:11" customFormat="1" x14ac:dyDescent="0.25">
      <c r="B250" s="71" t="s">
        <v>469</v>
      </c>
      <c r="C250" s="47" t="s">
        <v>8</v>
      </c>
      <c r="D250" s="61" t="s">
        <v>470</v>
      </c>
      <c r="E250" s="49" t="s">
        <v>791</v>
      </c>
      <c r="F250" s="50" t="s">
        <v>17</v>
      </c>
      <c r="G250" s="77">
        <v>15</v>
      </c>
      <c r="H250" s="78"/>
      <c r="I250" s="51">
        <f t="shared" si="4"/>
        <v>0</v>
      </c>
      <c r="J250" s="52">
        <f t="shared" si="5"/>
        <v>0</v>
      </c>
      <c r="K250" s="64"/>
    </row>
    <row r="251" spans="2:11" customFormat="1" x14ac:dyDescent="0.25">
      <c r="B251" s="71" t="s">
        <v>471</v>
      </c>
      <c r="C251" s="47" t="s">
        <v>8</v>
      </c>
      <c r="D251" s="61" t="s">
        <v>472</v>
      </c>
      <c r="E251" s="49" t="s">
        <v>792</v>
      </c>
      <c r="F251" s="50" t="s">
        <v>17</v>
      </c>
      <c r="G251" s="77">
        <v>3</v>
      </c>
      <c r="H251" s="78"/>
      <c r="I251" s="51">
        <f t="shared" si="4"/>
        <v>0</v>
      </c>
      <c r="J251" s="52">
        <f t="shared" si="5"/>
        <v>0</v>
      </c>
      <c r="K251" s="64"/>
    </row>
    <row r="252" spans="2:11" customFormat="1" x14ac:dyDescent="0.25">
      <c r="B252" s="71" t="s">
        <v>473</v>
      </c>
      <c r="C252" s="47" t="s">
        <v>8</v>
      </c>
      <c r="D252" s="61" t="s">
        <v>474</v>
      </c>
      <c r="E252" s="49" t="s">
        <v>793</v>
      </c>
      <c r="F252" s="50" t="s">
        <v>16</v>
      </c>
      <c r="G252" s="77">
        <v>45</v>
      </c>
      <c r="H252" s="78"/>
      <c r="I252" s="51">
        <f t="shared" si="4"/>
        <v>0</v>
      </c>
      <c r="J252" s="52">
        <f t="shared" si="5"/>
        <v>0</v>
      </c>
      <c r="K252" s="64"/>
    </row>
    <row r="253" spans="2:11" customFormat="1" x14ac:dyDescent="0.25">
      <c r="B253" s="71" t="s">
        <v>475</v>
      </c>
      <c r="C253" s="47" t="s">
        <v>8</v>
      </c>
      <c r="D253" s="61" t="s">
        <v>476</v>
      </c>
      <c r="E253" s="49" t="s">
        <v>794</v>
      </c>
      <c r="F253" s="50" t="s">
        <v>16</v>
      </c>
      <c r="G253" s="77">
        <v>45</v>
      </c>
      <c r="H253" s="78"/>
      <c r="I253" s="51">
        <f t="shared" si="4"/>
        <v>0</v>
      </c>
      <c r="J253" s="52">
        <f t="shared" si="5"/>
        <v>0</v>
      </c>
      <c r="K253" s="64"/>
    </row>
    <row r="254" spans="2:11" customFormat="1" x14ac:dyDescent="0.25">
      <c r="B254" s="71" t="s">
        <v>477</v>
      </c>
      <c r="C254" s="47" t="s">
        <v>8</v>
      </c>
      <c r="D254" s="61" t="s">
        <v>478</v>
      </c>
      <c r="E254" s="49" t="s">
        <v>795</v>
      </c>
      <c r="F254" s="50" t="s">
        <v>16</v>
      </c>
      <c r="G254" s="77">
        <v>33</v>
      </c>
      <c r="H254" s="78"/>
      <c r="I254" s="51">
        <f t="shared" si="4"/>
        <v>0</v>
      </c>
      <c r="J254" s="52">
        <f t="shared" si="5"/>
        <v>0</v>
      </c>
      <c r="K254" s="64"/>
    </row>
    <row r="255" spans="2:11" customFormat="1" x14ac:dyDescent="0.25">
      <c r="B255" s="71" t="s">
        <v>479</v>
      </c>
      <c r="C255" s="47" t="s">
        <v>8</v>
      </c>
      <c r="D255" s="61" t="s">
        <v>480</v>
      </c>
      <c r="E255" s="49" t="s">
        <v>796</v>
      </c>
      <c r="F255" s="50" t="s">
        <v>732</v>
      </c>
      <c r="G255" s="77">
        <v>20</v>
      </c>
      <c r="H255" s="78"/>
      <c r="I255" s="51">
        <f t="shared" si="4"/>
        <v>0</v>
      </c>
      <c r="J255" s="52">
        <f t="shared" si="5"/>
        <v>0</v>
      </c>
      <c r="K255" s="64"/>
    </row>
    <row r="256" spans="2:11" customFormat="1" x14ac:dyDescent="0.25">
      <c r="B256" s="71" t="s">
        <v>481</v>
      </c>
      <c r="C256" s="47" t="s">
        <v>8</v>
      </c>
      <c r="D256" s="61" t="s">
        <v>482</v>
      </c>
      <c r="E256" s="49" t="s">
        <v>797</v>
      </c>
      <c r="F256" s="50" t="s">
        <v>16</v>
      </c>
      <c r="G256" s="77">
        <v>76</v>
      </c>
      <c r="H256" s="78"/>
      <c r="I256" s="51">
        <f t="shared" si="4"/>
        <v>0</v>
      </c>
      <c r="J256" s="52">
        <f t="shared" si="5"/>
        <v>0</v>
      </c>
      <c r="K256" s="64"/>
    </row>
    <row r="257" spans="2:11" customFormat="1" x14ac:dyDescent="0.25">
      <c r="B257" s="71" t="s">
        <v>483</v>
      </c>
      <c r="C257" s="47" t="s">
        <v>8</v>
      </c>
      <c r="D257" s="61" t="s">
        <v>468</v>
      </c>
      <c r="E257" s="49" t="s">
        <v>790</v>
      </c>
      <c r="F257" s="50" t="s">
        <v>732</v>
      </c>
      <c r="G257" s="77">
        <v>21</v>
      </c>
      <c r="H257" s="78"/>
      <c r="I257" s="51">
        <f t="shared" si="4"/>
        <v>0</v>
      </c>
      <c r="J257" s="52">
        <f t="shared" si="5"/>
        <v>0</v>
      </c>
      <c r="K257" s="64"/>
    </row>
    <row r="258" spans="2:11" customFormat="1" x14ac:dyDescent="0.25">
      <c r="B258" s="71" t="s">
        <v>484</v>
      </c>
      <c r="C258" s="47" t="s">
        <v>8</v>
      </c>
      <c r="D258" s="61" t="s">
        <v>485</v>
      </c>
      <c r="E258" s="49" t="s">
        <v>798</v>
      </c>
      <c r="F258" s="50" t="s">
        <v>16</v>
      </c>
      <c r="G258" s="77">
        <v>15</v>
      </c>
      <c r="H258" s="78"/>
      <c r="I258" s="51">
        <f t="shared" si="4"/>
        <v>0</v>
      </c>
      <c r="J258" s="52">
        <f t="shared" si="5"/>
        <v>0</v>
      </c>
      <c r="K258" s="64"/>
    </row>
    <row r="259" spans="2:11" customFormat="1" x14ac:dyDescent="0.25">
      <c r="B259" s="71" t="s">
        <v>486</v>
      </c>
      <c r="C259" s="47" t="s">
        <v>8</v>
      </c>
      <c r="D259" s="61" t="s">
        <v>487</v>
      </c>
      <c r="E259" s="49" t="s">
        <v>799</v>
      </c>
      <c r="F259" s="50" t="s">
        <v>16</v>
      </c>
      <c r="G259" s="77">
        <v>11</v>
      </c>
      <c r="H259" s="78"/>
      <c r="I259" s="51">
        <f t="shared" si="4"/>
        <v>0</v>
      </c>
      <c r="J259" s="52">
        <f t="shared" si="5"/>
        <v>0</v>
      </c>
      <c r="K259" s="64"/>
    </row>
    <row r="260" spans="2:11" customFormat="1" x14ac:dyDescent="0.25">
      <c r="B260" s="71" t="s">
        <v>488</v>
      </c>
      <c r="C260" s="47" t="s">
        <v>8</v>
      </c>
      <c r="D260" s="61" t="s">
        <v>489</v>
      </c>
      <c r="E260" s="49" t="s">
        <v>800</v>
      </c>
      <c r="F260" s="50" t="s">
        <v>16</v>
      </c>
      <c r="G260" s="77">
        <v>80</v>
      </c>
      <c r="H260" s="78"/>
      <c r="I260" s="51">
        <f t="shared" si="4"/>
        <v>0</v>
      </c>
      <c r="J260" s="52">
        <f t="shared" si="5"/>
        <v>0</v>
      </c>
      <c r="K260" s="64"/>
    </row>
    <row r="261" spans="2:11" customFormat="1" x14ac:dyDescent="0.25">
      <c r="B261" s="71" t="s">
        <v>490</v>
      </c>
      <c r="C261" s="47" t="s">
        <v>8</v>
      </c>
      <c r="D261" s="61" t="s">
        <v>491</v>
      </c>
      <c r="E261" s="49" t="s">
        <v>801</v>
      </c>
      <c r="F261" s="50" t="s">
        <v>732</v>
      </c>
      <c r="G261" s="77">
        <v>41</v>
      </c>
      <c r="H261" s="78"/>
      <c r="I261" s="51">
        <f t="shared" si="4"/>
        <v>0</v>
      </c>
      <c r="J261" s="52">
        <f t="shared" si="5"/>
        <v>0</v>
      </c>
      <c r="K261" s="64"/>
    </row>
    <row r="262" spans="2:11" customFormat="1" x14ac:dyDescent="0.25">
      <c r="B262" s="71" t="s">
        <v>492</v>
      </c>
      <c r="C262" s="47" t="s">
        <v>8</v>
      </c>
      <c r="D262" s="61" t="s">
        <v>493</v>
      </c>
      <c r="E262" s="49" t="s">
        <v>802</v>
      </c>
      <c r="F262" s="50" t="s">
        <v>17</v>
      </c>
      <c r="G262" s="77">
        <v>51</v>
      </c>
      <c r="H262" s="78"/>
      <c r="I262" s="51">
        <f t="shared" si="4"/>
        <v>0</v>
      </c>
      <c r="J262" s="52">
        <f t="shared" si="5"/>
        <v>0</v>
      </c>
      <c r="K262" s="64"/>
    </row>
    <row r="263" spans="2:11" customFormat="1" x14ac:dyDescent="0.25">
      <c r="B263" s="71" t="s">
        <v>494</v>
      </c>
      <c r="C263" s="47" t="s">
        <v>8</v>
      </c>
      <c r="D263" s="61" t="s">
        <v>495</v>
      </c>
      <c r="E263" s="49" t="s">
        <v>803</v>
      </c>
      <c r="F263" s="50" t="s">
        <v>732</v>
      </c>
      <c r="G263" s="77">
        <v>74</v>
      </c>
      <c r="H263" s="78"/>
      <c r="I263" s="51">
        <f t="shared" si="4"/>
        <v>0</v>
      </c>
      <c r="J263" s="52">
        <f t="shared" si="5"/>
        <v>0</v>
      </c>
      <c r="K263" s="64"/>
    </row>
    <row r="264" spans="2:11" customFormat="1" x14ac:dyDescent="0.25">
      <c r="B264" s="71" t="s">
        <v>496</v>
      </c>
      <c r="C264" s="47" t="s">
        <v>8</v>
      </c>
      <c r="D264" s="61" t="s">
        <v>497</v>
      </c>
      <c r="E264" s="49" t="s">
        <v>804</v>
      </c>
      <c r="F264" s="50" t="s">
        <v>732</v>
      </c>
      <c r="G264" s="77">
        <v>7</v>
      </c>
      <c r="H264" s="78"/>
      <c r="I264" s="51">
        <f t="shared" si="4"/>
        <v>0</v>
      </c>
      <c r="J264" s="52">
        <f t="shared" si="5"/>
        <v>0</v>
      </c>
      <c r="K264" s="64"/>
    </row>
    <row r="265" spans="2:11" customFormat="1" x14ac:dyDescent="0.25">
      <c r="B265" s="71" t="s">
        <v>498</v>
      </c>
      <c r="C265" s="47" t="s">
        <v>8</v>
      </c>
      <c r="D265" s="61" t="s">
        <v>499</v>
      </c>
      <c r="E265" s="49" t="s">
        <v>805</v>
      </c>
      <c r="F265" s="50" t="s">
        <v>732</v>
      </c>
      <c r="G265" s="77">
        <v>11</v>
      </c>
      <c r="H265" s="78"/>
      <c r="I265" s="51">
        <f t="shared" si="4"/>
        <v>0</v>
      </c>
      <c r="J265" s="52">
        <f t="shared" si="5"/>
        <v>0</v>
      </c>
      <c r="K265" s="64"/>
    </row>
    <row r="266" spans="2:11" customFormat="1" x14ac:dyDescent="0.25">
      <c r="B266" s="71" t="s">
        <v>500</v>
      </c>
      <c r="C266" s="47" t="s">
        <v>8</v>
      </c>
      <c r="D266" s="61" t="s">
        <v>501</v>
      </c>
      <c r="E266" s="49" t="s">
        <v>806</v>
      </c>
      <c r="F266" s="50" t="s">
        <v>732</v>
      </c>
      <c r="G266" s="77">
        <v>2</v>
      </c>
      <c r="H266" s="78"/>
      <c r="I266" s="51">
        <f t="shared" si="4"/>
        <v>0</v>
      </c>
      <c r="J266" s="52">
        <f t="shared" si="5"/>
        <v>0</v>
      </c>
      <c r="K266" s="64"/>
    </row>
    <row r="267" spans="2:11" customFormat="1" x14ac:dyDescent="0.25">
      <c r="B267" s="71" t="s">
        <v>502</v>
      </c>
      <c r="C267" s="47" t="s">
        <v>8</v>
      </c>
      <c r="D267" s="61" t="s">
        <v>503</v>
      </c>
      <c r="E267" s="49" t="s">
        <v>807</v>
      </c>
      <c r="F267" s="50" t="s">
        <v>16</v>
      </c>
      <c r="G267" s="77">
        <v>5</v>
      </c>
      <c r="H267" s="78"/>
      <c r="I267" s="51">
        <f t="shared" si="4"/>
        <v>0</v>
      </c>
      <c r="J267" s="52">
        <f t="shared" si="5"/>
        <v>0</v>
      </c>
      <c r="K267" s="64"/>
    </row>
    <row r="268" spans="2:11" customFormat="1" x14ac:dyDescent="0.25">
      <c r="B268" s="71" t="s">
        <v>504</v>
      </c>
      <c r="C268" s="47" t="s">
        <v>8</v>
      </c>
      <c r="D268" s="61" t="s">
        <v>505</v>
      </c>
      <c r="E268" s="49" t="s">
        <v>808</v>
      </c>
      <c r="F268" s="50" t="s">
        <v>16</v>
      </c>
      <c r="G268" s="77">
        <v>198</v>
      </c>
      <c r="H268" s="78"/>
      <c r="I268" s="51">
        <f t="shared" si="4"/>
        <v>0</v>
      </c>
      <c r="J268" s="52">
        <f t="shared" si="5"/>
        <v>0</v>
      </c>
      <c r="K268" s="64"/>
    </row>
    <row r="269" spans="2:11" customFormat="1" x14ac:dyDescent="0.25">
      <c r="B269" s="71" t="s">
        <v>506</v>
      </c>
      <c r="C269" s="47" t="s">
        <v>8</v>
      </c>
      <c r="D269" s="61" t="s">
        <v>507</v>
      </c>
      <c r="E269" s="49" t="s">
        <v>809</v>
      </c>
      <c r="F269" s="50" t="s">
        <v>16</v>
      </c>
      <c r="G269" s="77">
        <v>18</v>
      </c>
      <c r="H269" s="78"/>
      <c r="I269" s="51">
        <f t="shared" si="4"/>
        <v>0</v>
      </c>
      <c r="J269" s="52">
        <f t="shared" si="5"/>
        <v>0</v>
      </c>
      <c r="K269" s="64"/>
    </row>
    <row r="270" spans="2:11" customFormat="1" x14ac:dyDescent="0.25">
      <c r="B270" s="71" t="s">
        <v>508</v>
      </c>
      <c r="C270" s="47" t="s">
        <v>8</v>
      </c>
      <c r="D270" s="61" t="s">
        <v>509</v>
      </c>
      <c r="E270" s="49" t="s">
        <v>810</v>
      </c>
      <c r="F270" s="50" t="s">
        <v>16</v>
      </c>
      <c r="G270" s="77">
        <v>26</v>
      </c>
      <c r="H270" s="78"/>
      <c r="I270" s="51">
        <f t="shared" si="4"/>
        <v>0</v>
      </c>
      <c r="J270" s="52">
        <f t="shared" si="5"/>
        <v>0</v>
      </c>
      <c r="K270" s="64"/>
    </row>
    <row r="271" spans="2:11" customFormat="1" x14ac:dyDescent="0.25">
      <c r="B271" s="71" t="s">
        <v>510</v>
      </c>
      <c r="C271" s="47" t="s">
        <v>8</v>
      </c>
      <c r="D271" s="61" t="s">
        <v>511</v>
      </c>
      <c r="E271" s="49" t="s">
        <v>811</v>
      </c>
      <c r="F271" s="50" t="s">
        <v>17</v>
      </c>
      <c r="G271" s="77">
        <v>33</v>
      </c>
      <c r="H271" s="78"/>
      <c r="I271" s="51">
        <f t="shared" ref="I271:I302" si="6">ROUND((H271*(1+$H$12)),2)</f>
        <v>0</v>
      </c>
      <c r="J271" s="52">
        <f t="shared" ref="J271:J302" si="7">ROUND(I271*G271,2)</f>
        <v>0</v>
      </c>
      <c r="K271" s="64"/>
    </row>
    <row r="272" spans="2:11" customFormat="1" x14ac:dyDescent="0.25">
      <c r="B272" s="71" t="s">
        <v>512</v>
      </c>
      <c r="C272" s="47" t="s">
        <v>8</v>
      </c>
      <c r="D272" s="61" t="s">
        <v>513</v>
      </c>
      <c r="E272" s="49" t="s">
        <v>812</v>
      </c>
      <c r="F272" s="50" t="s">
        <v>17</v>
      </c>
      <c r="G272" s="77">
        <v>4</v>
      </c>
      <c r="H272" s="78"/>
      <c r="I272" s="51">
        <f t="shared" si="6"/>
        <v>0</v>
      </c>
      <c r="J272" s="52">
        <f t="shared" si="7"/>
        <v>0</v>
      </c>
      <c r="K272" s="64"/>
    </row>
    <row r="273" spans="2:11" customFormat="1" x14ac:dyDescent="0.25">
      <c r="B273" s="71" t="s">
        <v>514</v>
      </c>
      <c r="C273" s="47" t="s">
        <v>8</v>
      </c>
      <c r="D273" s="61" t="s">
        <v>515</v>
      </c>
      <c r="E273" s="49" t="s">
        <v>813</v>
      </c>
      <c r="F273" s="50" t="s">
        <v>17</v>
      </c>
      <c r="G273" s="77">
        <v>4</v>
      </c>
      <c r="H273" s="78"/>
      <c r="I273" s="51">
        <f t="shared" si="6"/>
        <v>0</v>
      </c>
      <c r="J273" s="52">
        <f t="shared" si="7"/>
        <v>0</v>
      </c>
      <c r="K273" s="64"/>
    </row>
    <row r="274" spans="2:11" customFormat="1" ht="28.5" x14ac:dyDescent="0.25">
      <c r="B274" s="71" t="s">
        <v>516</v>
      </c>
      <c r="C274" s="47" t="s">
        <v>8</v>
      </c>
      <c r="D274" s="61" t="s">
        <v>517</v>
      </c>
      <c r="E274" s="49" t="s">
        <v>814</v>
      </c>
      <c r="F274" s="50" t="s">
        <v>17</v>
      </c>
      <c r="G274" s="77">
        <v>1</v>
      </c>
      <c r="H274" s="78"/>
      <c r="I274" s="51">
        <f t="shared" si="6"/>
        <v>0</v>
      </c>
      <c r="J274" s="52">
        <f t="shared" si="7"/>
        <v>0</v>
      </c>
      <c r="K274" s="64"/>
    </row>
    <row r="275" spans="2:11" customFormat="1" x14ac:dyDescent="0.25">
      <c r="B275" s="71" t="s">
        <v>518</v>
      </c>
      <c r="C275" s="47" t="s">
        <v>8</v>
      </c>
      <c r="D275" s="61" t="s">
        <v>519</v>
      </c>
      <c r="E275" s="49" t="s">
        <v>815</v>
      </c>
      <c r="F275" s="50" t="s">
        <v>684</v>
      </c>
      <c r="G275" s="77">
        <v>4</v>
      </c>
      <c r="H275" s="78"/>
      <c r="I275" s="51">
        <f t="shared" si="6"/>
        <v>0</v>
      </c>
      <c r="J275" s="52">
        <f t="shared" si="7"/>
        <v>0</v>
      </c>
      <c r="K275" s="64"/>
    </row>
    <row r="276" spans="2:11" customFormat="1" x14ac:dyDescent="0.25">
      <c r="B276" s="71" t="s">
        <v>520</v>
      </c>
      <c r="C276" s="47" t="s">
        <v>8</v>
      </c>
      <c r="D276" s="61" t="s">
        <v>521</v>
      </c>
      <c r="E276" s="49" t="s">
        <v>816</v>
      </c>
      <c r="F276" s="50" t="s">
        <v>17</v>
      </c>
      <c r="G276" s="77">
        <v>24</v>
      </c>
      <c r="H276" s="78"/>
      <c r="I276" s="51">
        <f t="shared" si="6"/>
        <v>0</v>
      </c>
      <c r="J276" s="52">
        <f t="shared" si="7"/>
        <v>0</v>
      </c>
      <c r="K276" s="64"/>
    </row>
    <row r="277" spans="2:11" customFormat="1" x14ac:dyDescent="0.25">
      <c r="B277" s="71" t="s">
        <v>522</v>
      </c>
      <c r="C277" s="47" t="s">
        <v>8</v>
      </c>
      <c r="D277" s="61" t="s">
        <v>523</v>
      </c>
      <c r="E277" s="49" t="s">
        <v>817</v>
      </c>
      <c r="F277" s="50" t="s">
        <v>17</v>
      </c>
      <c r="G277" s="77">
        <v>10</v>
      </c>
      <c r="H277" s="78"/>
      <c r="I277" s="51">
        <f t="shared" si="6"/>
        <v>0</v>
      </c>
      <c r="J277" s="52">
        <f t="shared" si="7"/>
        <v>0</v>
      </c>
      <c r="K277" s="64"/>
    </row>
    <row r="278" spans="2:11" customFormat="1" x14ac:dyDescent="0.25">
      <c r="B278" s="71" t="s">
        <v>524</v>
      </c>
      <c r="C278" s="47" t="s">
        <v>8</v>
      </c>
      <c r="D278" s="61" t="s">
        <v>525</v>
      </c>
      <c r="E278" s="49" t="s">
        <v>818</v>
      </c>
      <c r="F278" s="50" t="s">
        <v>17</v>
      </c>
      <c r="G278" s="77">
        <v>1</v>
      </c>
      <c r="H278" s="78"/>
      <c r="I278" s="51">
        <f t="shared" si="6"/>
        <v>0</v>
      </c>
      <c r="J278" s="52">
        <f t="shared" si="7"/>
        <v>0</v>
      </c>
      <c r="K278" s="64"/>
    </row>
    <row r="279" spans="2:11" customFormat="1" x14ac:dyDescent="0.25">
      <c r="B279" s="71" t="s">
        <v>526</v>
      </c>
      <c r="C279" s="47" t="s">
        <v>8</v>
      </c>
      <c r="D279" s="61" t="s">
        <v>527</v>
      </c>
      <c r="E279" s="49" t="s">
        <v>819</v>
      </c>
      <c r="F279" s="50" t="s">
        <v>17</v>
      </c>
      <c r="G279" s="77">
        <v>3</v>
      </c>
      <c r="H279" s="78"/>
      <c r="I279" s="51">
        <f t="shared" si="6"/>
        <v>0</v>
      </c>
      <c r="J279" s="52">
        <f t="shared" si="7"/>
        <v>0</v>
      </c>
      <c r="K279" s="64"/>
    </row>
    <row r="280" spans="2:11" customFormat="1" x14ac:dyDescent="0.25">
      <c r="B280" s="71" t="s">
        <v>528</v>
      </c>
      <c r="C280" s="47" t="s">
        <v>8</v>
      </c>
      <c r="D280" s="61" t="s">
        <v>529</v>
      </c>
      <c r="E280" s="49" t="s">
        <v>820</v>
      </c>
      <c r="F280" s="50" t="s">
        <v>17</v>
      </c>
      <c r="G280" s="77">
        <v>1</v>
      </c>
      <c r="H280" s="78"/>
      <c r="I280" s="51">
        <f t="shared" si="6"/>
        <v>0</v>
      </c>
      <c r="J280" s="52">
        <f t="shared" si="7"/>
        <v>0</v>
      </c>
      <c r="K280" s="64"/>
    </row>
    <row r="281" spans="2:11" customFormat="1" x14ac:dyDescent="0.25">
      <c r="B281" s="71" t="s">
        <v>530</v>
      </c>
      <c r="C281" s="47" t="s">
        <v>8</v>
      </c>
      <c r="D281" s="61" t="s">
        <v>531</v>
      </c>
      <c r="E281" s="49" t="s">
        <v>821</v>
      </c>
      <c r="F281" s="50" t="s">
        <v>17</v>
      </c>
      <c r="G281" s="77">
        <v>1</v>
      </c>
      <c r="H281" s="78"/>
      <c r="I281" s="51">
        <f t="shared" si="6"/>
        <v>0</v>
      </c>
      <c r="J281" s="52">
        <f t="shared" si="7"/>
        <v>0</v>
      </c>
      <c r="K281" s="64"/>
    </row>
    <row r="282" spans="2:11" customFormat="1" x14ac:dyDescent="0.25">
      <c r="B282" s="71" t="s">
        <v>532</v>
      </c>
      <c r="C282" s="47" t="s">
        <v>8</v>
      </c>
      <c r="D282" s="61" t="s">
        <v>533</v>
      </c>
      <c r="E282" s="49" t="s">
        <v>822</v>
      </c>
      <c r="F282" s="50" t="s">
        <v>17</v>
      </c>
      <c r="G282" s="77">
        <v>28</v>
      </c>
      <c r="H282" s="78"/>
      <c r="I282" s="51">
        <f t="shared" si="6"/>
        <v>0</v>
      </c>
      <c r="J282" s="52">
        <f t="shared" si="7"/>
        <v>0</v>
      </c>
      <c r="K282" s="64"/>
    </row>
    <row r="283" spans="2:11" customFormat="1" x14ac:dyDescent="0.25">
      <c r="B283" s="71" t="s">
        <v>534</v>
      </c>
      <c r="C283" s="47" t="s">
        <v>8</v>
      </c>
      <c r="D283" s="61" t="s">
        <v>535</v>
      </c>
      <c r="E283" s="49" t="s">
        <v>823</v>
      </c>
      <c r="F283" s="50" t="s">
        <v>17</v>
      </c>
      <c r="G283" s="77">
        <v>4</v>
      </c>
      <c r="H283" s="78"/>
      <c r="I283" s="51">
        <f t="shared" si="6"/>
        <v>0</v>
      </c>
      <c r="J283" s="52">
        <f t="shared" si="7"/>
        <v>0</v>
      </c>
      <c r="K283" s="64"/>
    </row>
    <row r="284" spans="2:11" customFormat="1" x14ac:dyDescent="0.25">
      <c r="B284" s="71" t="s">
        <v>536</v>
      </c>
      <c r="C284" s="47" t="s">
        <v>8</v>
      </c>
      <c r="D284" s="61" t="s">
        <v>537</v>
      </c>
      <c r="E284" s="49" t="s">
        <v>824</v>
      </c>
      <c r="F284" s="50" t="s">
        <v>17</v>
      </c>
      <c r="G284" s="77">
        <v>1</v>
      </c>
      <c r="H284" s="78"/>
      <c r="I284" s="51">
        <f t="shared" si="6"/>
        <v>0</v>
      </c>
      <c r="J284" s="52">
        <f t="shared" si="7"/>
        <v>0</v>
      </c>
      <c r="K284" s="64"/>
    </row>
    <row r="285" spans="2:11" customFormat="1" x14ac:dyDescent="0.25">
      <c r="B285" s="71" t="s">
        <v>538</v>
      </c>
      <c r="C285" s="47" t="s">
        <v>8</v>
      </c>
      <c r="D285" s="61" t="s">
        <v>539</v>
      </c>
      <c r="E285" s="49" t="s">
        <v>825</v>
      </c>
      <c r="F285" s="50" t="s">
        <v>16</v>
      </c>
      <c r="G285" s="77">
        <v>110</v>
      </c>
      <c r="H285" s="78"/>
      <c r="I285" s="51">
        <f t="shared" si="6"/>
        <v>0</v>
      </c>
      <c r="J285" s="52">
        <f t="shared" si="7"/>
        <v>0</v>
      </c>
      <c r="K285" s="64"/>
    </row>
    <row r="286" spans="2:11" customFormat="1" ht="15.75" customHeight="1" x14ac:dyDescent="0.25">
      <c r="B286" s="71" t="s">
        <v>540</v>
      </c>
      <c r="C286" s="47" t="s">
        <v>8</v>
      </c>
      <c r="D286" s="61" t="s">
        <v>541</v>
      </c>
      <c r="E286" s="49" t="s">
        <v>826</v>
      </c>
      <c r="F286" s="50" t="s">
        <v>17</v>
      </c>
      <c r="G286" s="77">
        <v>12</v>
      </c>
      <c r="H286" s="78"/>
      <c r="I286" s="51">
        <f t="shared" si="6"/>
        <v>0</v>
      </c>
      <c r="J286" s="52">
        <f t="shared" si="7"/>
        <v>0</v>
      </c>
      <c r="K286" s="64"/>
    </row>
    <row r="287" spans="2:11" customFormat="1" x14ac:dyDescent="0.25">
      <c r="B287" s="71" t="s">
        <v>542</v>
      </c>
      <c r="C287" s="47" t="s">
        <v>8</v>
      </c>
      <c r="D287" s="61" t="s">
        <v>543</v>
      </c>
      <c r="E287" s="49" t="s">
        <v>827</v>
      </c>
      <c r="F287" s="50" t="s">
        <v>17</v>
      </c>
      <c r="G287" s="77">
        <v>6</v>
      </c>
      <c r="H287" s="78"/>
      <c r="I287" s="51">
        <f t="shared" si="6"/>
        <v>0</v>
      </c>
      <c r="J287" s="52">
        <f t="shared" si="7"/>
        <v>0</v>
      </c>
      <c r="K287" s="64"/>
    </row>
    <row r="288" spans="2:11" customFormat="1" x14ac:dyDescent="0.25">
      <c r="B288" s="71" t="s">
        <v>544</v>
      </c>
      <c r="C288" s="47" t="s">
        <v>8</v>
      </c>
      <c r="D288" s="61" t="s">
        <v>545</v>
      </c>
      <c r="E288" s="49" t="s">
        <v>828</v>
      </c>
      <c r="F288" s="50" t="s">
        <v>12</v>
      </c>
      <c r="G288" s="77">
        <v>1</v>
      </c>
      <c r="H288" s="78"/>
      <c r="I288" s="51">
        <f t="shared" si="6"/>
        <v>0</v>
      </c>
      <c r="J288" s="52">
        <f t="shared" si="7"/>
        <v>0</v>
      </c>
      <c r="K288" s="64"/>
    </row>
    <row r="289" spans="2:11" customFormat="1" x14ac:dyDescent="0.25">
      <c r="B289" s="71" t="s">
        <v>546</v>
      </c>
      <c r="C289" s="47" t="s">
        <v>8</v>
      </c>
      <c r="D289" s="61" t="s">
        <v>547</v>
      </c>
      <c r="E289" s="49" t="s">
        <v>829</v>
      </c>
      <c r="F289" s="50" t="s">
        <v>16</v>
      </c>
      <c r="G289" s="77">
        <v>65</v>
      </c>
      <c r="H289" s="78"/>
      <c r="I289" s="51">
        <f t="shared" si="6"/>
        <v>0</v>
      </c>
      <c r="J289" s="52">
        <f t="shared" si="7"/>
        <v>0</v>
      </c>
      <c r="K289" s="64"/>
    </row>
    <row r="290" spans="2:11" customFormat="1" x14ac:dyDescent="0.25">
      <c r="B290" s="71" t="s">
        <v>548</v>
      </c>
      <c r="C290" s="47" t="s">
        <v>8</v>
      </c>
      <c r="D290" s="61" t="s">
        <v>549</v>
      </c>
      <c r="E290" s="49" t="s">
        <v>830</v>
      </c>
      <c r="F290" s="50" t="s">
        <v>17</v>
      </c>
      <c r="G290" s="77">
        <v>40</v>
      </c>
      <c r="H290" s="78"/>
      <c r="I290" s="51">
        <f t="shared" si="6"/>
        <v>0</v>
      </c>
      <c r="J290" s="52">
        <f t="shared" si="7"/>
        <v>0</v>
      </c>
      <c r="K290" s="64"/>
    </row>
    <row r="291" spans="2:11" customFormat="1" x14ac:dyDescent="0.25">
      <c r="B291" s="71" t="s">
        <v>550</v>
      </c>
      <c r="C291" s="47" t="s">
        <v>8</v>
      </c>
      <c r="D291" s="61" t="s">
        <v>551</v>
      </c>
      <c r="E291" s="49" t="s">
        <v>831</v>
      </c>
      <c r="F291" s="50" t="s">
        <v>17</v>
      </c>
      <c r="G291" s="77">
        <v>4</v>
      </c>
      <c r="H291" s="78"/>
      <c r="I291" s="51">
        <f t="shared" si="6"/>
        <v>0</v>
      </c>
      <c r="J291" s="52">
        <f t="shared" si="7"/>
        <v>0</v>
      </c>
      <c r="K291" s="64"/>
    </row>
    <row r="292" spans="2:11" customFormat="1" x14ac:dyDescent="0.25">
      <c r="B292" s="71" t="s">
        <v>552</v>
      </c>
      <c r="C292" s="47" t="s">
        <v>8</v>
      </c>
      <c r="D292" s="61" t="s">
        <v>553</v>
      </c>
      <c r="E292" s="49" t="s">
        <v>832</v>
      </c>
      <c r="F292" s="50" t="s">
        <v>17</v>
      </c>
      <c r="G292" s="77">
        <v>4</v>
      </c>
      <c r="H292" s="78"/>
      <c r="I292" s="51">
        <f t="shared" si="6"/>
        <v>0</v>
      </c>
      <c r="J292" s="52">
        <f t="shared" si="7"/>
        <v>0</v>
      </c>
      <c r="K292" s="64"/>
    </row>
    <row r="293" spans="2:11" customFormat="1" x14ac:dyDescent="0.25">
      <c r="B293" s="71" t="s">
        <v>554</v>
      </c>
      <c r="C293" s="47" t="s">
        <v>8</v>
      </c>
      <c r="D293" s="61" t="s">
        <v>555</v>
      </c>
      <c r="E293" s="49" t="s">
        <v>833</v>
      </c>
      <c r="F293" s="50" t="s">
        <v>17</v>
      </c>
      <c r="G293" s="77">
        <v>7</v>
      </c>
      <c r="H293" s="78"/>
      <c r="I293" s="51">
        <f t="shared" si="6"/>
        <v>0</v>
      </c>
      <c r="J293" s="52">
        <f t="shared" si="7"/>
        <v>0</v>
      </c>
      <c r="K293" s="64"/>
    </row>
    <row r="294" spans="2:11" customFormat="1" x14ac:dyDescent="0.25">
      <c r="B294" s="71" t="s">
        <v>556</v>
      </c>
      <c r="C294" s="47" t="s">
        <v>8</v>
      </c>
      <c r="D294" s="61" t="s">
        <v>557</v>
      </c>
      <c r="E294" s="49" t="s">
        <v>834</v>
      </c>
      <c r="F294" s="50" t="s">
        <v>17</v>
      </c>
      <c r="G294" s="77">
        <v>12</v>
      </c>
      <c r="H294" s="78"/>
      <c r="I294" s="51">
        <f t="shared" si="6"/>
        <v>0</v>
      </c>
      <c r="J294" s="52">
        <f t="shared" si="7"/>
        <v>0</v>
      </c>
      <c r="K294" s="64"/>
    </row>
    <row r="295" spans="2:11" customFormat="1" ht="28.5" x14ac:dyDescent="0.25">
      <c r="B295" s="71" t="s">
        <v>558</v>
      </c>
      <c r="C295" s="47" t="s">
        <v>8</v>
      </c>
      <c r="D295" s="61" t="s">
        <v>559</v>
      </c>
      <c r="E295" s="49" t="s">
        <v>835</v>
      </c>
      <c r="F295" s="50" t="s">
        <v>16</v>
      </c>
      <c r="G295" s="77">
        <v>1540</v>
      </c>
      <c r="H295" s="78"/>
      <c r="I295" s="51">
        <f t="shared" si="6"/>
        <v>0</v>
      </c>
      <c r="J295" s="52">
        <f t="shared" si="7"/>
        <v>0</v>
      </c>
      <c r="K295" s="64"/>
    </row>
    <row r="296" spans="2:11" customFormat="1" ht="28.5" x14ac:dyDescent="0.25">
      <c r="B296" s="71" t="s">
        <v>560</v>
      </c>
      <c r="C296" s="47" t="s">
        <v>8</v>
      </c>
      <c r="D296" s="61" t="s">
        <v>561</v>
      </c>
      <c r="E296" s="49" t="s">
        <v>836</v>
      </c>
      <c r="F296" s="50" t="s">
        <v>16</v>
      </c>
      <c r="G296" s="77">
        <v>320</v>
      </c>
      <c r="H296" s="78"/>
      <c r="I296" s="51">
        <f t="shared" si="6"/>
        <v>0</v>
      </c>
      <c r="J296" s="52">
        <f t="shared" si="7"/>
        <v>0</v>
      </c>
      <c r="K296" s="64"/>
    </row>
    <row r="297" spans="2:11" customFormat="1" ht="28.5" x14ac:dyDescent="0.25">
      <c r="B297" s="71" t="s">
        <v>562</v>
      </c>
      <c r="C297" s="47" t="s">
        <v>8</v>
      </c>
      <c r="D297" s="61" t="s">
        <v>563</v>
      </c>
      <c r="E297" s="49" t="s">
        <v>837</v>
      </c>
      <c r="F297" s="50" t="s">
        <v>16</v>
      </c>
      <c r="G297" s="77">
        <v>1.2</v>
      </c>
      <c r="H297" s="78"/>
      <c r="I297" s="51">
        <f t="shared" si="6"/>
        <v>0</v>
      </c>
      <c r="J297" s="52">
        <f t="shared" si="7"/>
        <v>0</v>
      </c>
      <c r="K297" s="64"/>
    </row>
    <row r="298" spans="2:11" customFormat="1" x14ac:dyDescent="0.25">
      <c r="B298" s="71" t="s">
        <v>564</v>
      </c>
      <c r="C298" s="47" t="s">
        <v>8</v>
      </c>
      <c r="D298" s="61" t="s">
        <v>565</v>
      </c>
      <c r="E298" s="49" t="s">
        <v>838</v>
      </c>
      <c r="F298" s="50" t="s">
        <v>17</v>
      </c>
      <c r="G298" s="77">
        <v>14</v>
      </c>
      <c r="H298" s="78"/>
      <c r="I298" s="51">
        <f t="shared" si="6"/>
        <v>0</v>
      </c>
      <c r="J298" s="52">
        <f t="shared" si="7"/>
        <v>0</v>
      </c>
      <c r="K298" s="64"/>
    </row>
    <row r="299" spans="2:11" customFormat="1" x14ac:dyDescent="0.25">
      <c r="B299" s="71" t="s">
        <v>566</v>
      </c>
      <c r="C299" s="47" t="s">
        <v>8</v>
      </c>
      <c r="D299" s="61" t="s">
        <v>104</v>
      </c>
      <c r="E299" s="49" t="s">
        <v>691</v>
      </c>
      <c r="F299" s="50" t="s">
        <v>12</v>
      </c>
      <c r="G299" s="77">
        <v>2.56</v>
      </c>
      <c r="H299" s="78"/>
      <c r="I299" s="51">
        <f t="shared" si="6"/>
        <v>0</v>
      </c>
      <c r="J299" s="52">
        <f t="shared" si="7"/>
        <v>0</v>
      </c>
      <c r="K299" s="64"/>
    </row>
    <row r="300" spans="2:11" customFormat="1" x14ac:dyDescent="0.25">
      <c r="B300" s="71" t="s">
        <v>567</v>
      </c>
      <c r="C300" s="47" t="s">
        <v>8</v>
      </c>
      <c r="D300" s="61" t="s">
        <v>54</v>
      </c>
      <c r="E300" s="49" t="s">
        <v>671</v>
      </c>
      <c r="F300" s="50" t="s">
        <v>13</v>
      </c>
      <c r="G300" s="77">
        <v>5.12</v>
      </c>
      <c r="H300" s="78"/>
      <c r="I300" s="51">
        <f t="shared" si="6"/>
        <v>0</v>
      </c>
      <c r="J300" s="52">
        <f t="shared" si="7"/>
        <v>0</v>
      </c>
      <c r="K300" s="64"/>
    </row>
    <row r="301" spans="2:11" customFormat="1" x14ac:dyDescent="0.25">
      <c r="B301" s="71" t="s">
        <v>568</v>
      </c>
      <c r="C301" s="47" t="s">
        <v>8</v>
      </c>
      <c r="D301" s="61" t="s">
        <v>569</v>
      </c>
      <c r="E301" s="49" t="s">
        <v>839</v>
      </c>
      <c r="F301" s="50" t="s">
        <v>13</v>
      </c>
      <c r="G301" s="77">
        <v>0.03</v>
      </c>
      <c r="H301" s="78"/>
      <c r="I301" s="51">
        <f t="shared" si="6"/>
        <v>0</v>
      </c>
      <c r="J301" s="52">
        <f t="shared" si="7"/>
        <v>0</v>
      </c>
      <c r="K301" s="64"/>
    </row>
    <row r="302" spans="2:11" customFormat="1" x14ac:dyDescent="0.25">
      <c r="B302" s="71" t="s">
        <v>570</v>
      </c>
      <c r="C302" s="47" t="s">
        <v>8</v>
      </c>
      <c r="D302" s="61" t="s">
        <v>169</v>
      </c>
      <c r="E302" s="49" t="s">
        <v>705</v>
      </c>
      <c r="F302" s="50" t="s">
        <v>13</v>
      </c>
      <c r="G302" s="77">
        <v>0.14000000000000001</v>
      </c>
      <c r="H302" s="78"/>
      <c r="I302" s="51">
        <f t="shared" si="6"/>
        <v>0</v>
      </c>
      <c r="J302" s="52">
        <f t="shared" si="7"/>
        <v>0</v>
      </c>
      <c r="K302" s="64"/>
    </row>
    <row r="303" spans="2:11" customFormat="1" x14ac:dyDescent="0.25">
      <c r="B303" s="71" t="s">
        <v>571</v>
      </c>
      <c r="C303" s="47" t="s">
        <v>8</v>
      </c>
      <c r="D303" s="61" t="s">
        <v>572</v>
      </c>
      <c r="E303" s="49" t="s">
        <v>840</v>
      </c>
      <c r="F303" s="50" t="s">
        <v>16</v>
      </c>
      <c r="G303" s="77">
        <v>2</v>
      </c>
      <c r="H303" s="78"/>
      <c r="I303" s="51">
        <f t="shared" ref="I303:I310" si="8">ROUND((H303*(1+$H$12)),2)</f>
        <v>0</v>
      </c>
      <c r="J303" s="52">
        <f t="shared" ref="J303:J317" si="9">ROUND(I303*G303,2)</f>
        <v>0</v>
      </c>
      <c r="K303" s="64"/>
    </row>
    <row r="304" spans="2:11" customFormat="1" x14ac:dyDescent="0.25">
      <c r="B304" s="71" t="s">
        <v>573</v>
      </c>
      <c r="C304" s="47" t="s">
        <v>8</v>
      </c>
      <c r="D304" s="61" t="s">
        <v>321</v>
      </c>
      <c r="E304" s="49" t="s">
        <v>745</v>
      </c>
      <c r="F304" s="50" t="s">
        <v>13</v>
      </c>
      <c r="G304" s="77">
        <v>0.06</v>
      </c>
      <c r="H304" s="78"/>
      <c r="I304" s="51">
        <f t="shared" si="8"/>
        <v>0</v>
      </c>
      <c r="J304" s="52">
        <f t="shared" si="9"/>
        <v>0</v>
      </c>
      <c r="K304" s="64"/>
    </row>
    <row r="305" spans="2:11" customFormat="1" x14ac:dyDescent="0.25">
      <c r="B305" s="71" t="s">
        <v>574</v>
      </c>
      <c r="C305" s="47" t="s">
        <v>8</v>
      </c>
      <c r="D305" s="61" t="s">
        <v>112</v>
      </c>
      <c r="E305" s="49" t="s">
        <v>693</v>
      </c>
      <c r="F305" s="50" t="s">
        <v>12</v>
      </c>
      <c r="G305" s="77">
        <v>1.41</v>
      </c>
      <c r="H305" s="78"/>
      <c r="I305" s="51">
        <f t="shared" si="8"/>
        <v>0</v>
      </c>
      <c r="J305" s="52">
        <f t="shared" si="9"/>
        <v>0</v>
      </c>
      <c r="K305" s="64"/>
    </row>
    <row r="306" spans="2:11" customFormat="1" x14ac:dyDescent="0.25">
      <c r="B306" s="71" t="s">
        <v>575</v>
      </c>
      <c r="C306" s="47" t="s">
        <v>8</v>
      </c>
      <c r="D306" s="61" t="s">
        <v>82</v>
      </c>
      <c r="E306" s="49" t="s">
        <v>685</v>
      </c>
      <c r="F306" s="50" t="s">
        <v>684</v>
      </c>
      <c r="G306" s="77">
        <v>1.6</v>
      </c>
      <c r="H306" s="78"/>
      <c r="I306" s="51">
        <f t="shared" si="8"/>
        <v>0</v>
      </c>
      <c r="J306" s="52">
        <f t="shared" si="9"/>
        <v>0</v>
      </c>
      <c r="K306" s="64"/>
    </row>
    <row r="307" spans="2:11" customFormat="1" x14ac:dyDescent="0.25">
      <c r="B307" s="71" t="s">
        <v>576</v>
      </c>
      <c r="C307" s="47" t="s">
        <v>8</v>
      </c>
      <c r="D307" s="61" t="s">
        <v>577</v>
      </c>
      <c r="E307" s="49" t="s">
        <v>841</v>
      </c>
      <c r="F307" s="50" t="s">
        <v>16</v>
      </c>
      <c r="G307" s="77">
        <v>4</v>
      </c>
      <c r="H307" s="78"/>
      <c r="I307" s="51">
        <f t="shared" si="8"/>
        <v>0</v>
      </c>
      <c r="J307" s="52">
        <f t="shared" si="9"/>
        <v>0</v>
      </c>
      <c r="K307" s="64"/>
    </row>
    <row r="308" spans="2:11" customFormat="1" x14ac:dyDescent="0.25">
      <c r="B308" s="71" t="s">
        <v>578</v>
      </c>
      <c r="C308" s="47" t="s">
        <v>8</v>
      </c>
      <c r="D308" s="61" t="s">
        <v>579</v>
      </c>
      <c r="E308" s="49" t="s">
        <v>842</v>
      </c>
      <c r="F308" s="50" t="s">
        <v>17</v>
      </c>
      <c r="G308" s="77">
        <v>1</v>
      </c>
      <c r="H308" s="78"/>
      <c r="I308" s="51">
        <f t="shared" si="8"/>
        <v>0</v>
      </c>
      <c r="J308" s="52">
        <f t="shared" si="9"/>
        <v>0</v>
      </c>
      <c r="K308" s="64"/>
    </row>
    <row r="309" spans="2:11" customFormat="1" x14ac:dyDescent="0.25">
      <c r="B309" s="71" t="s">
        <v>580</v>
      </c>
      <c r="C309" s="47" t="s">
        <v>8</v>
      </c>
      <c r="D309" s="61" t="s">
        <v>581</v>
      </c>
      <c r="E309" s="49" t="s">
        <v>843</v>
      </c>
      <c r="F309" s="50" t="s">
        <v>16</v>
      </c>
      <c r="G309" s="77">
        <v>26</v>
      </c>
      <c r="H309" s="78"/>
      <c r="I309" s="51">
        <f t="shared" si="8"/>
        <v>0</v>
      </c>
      <c r="J309" s="52">
        <f t="shared" si="9"/>
        <v>0</v>
      </c>
      <c r="K309" s="64"/>
    </row>
    <row r="310" spans="2:11" customFormat="1" x14ac:dyDescent="0.25">
      <c r="B310" s="71" t="s">
        <v>582</v>
      </c>
      <c r="C310" s="47" t="s">
        <v>8</v>
      </c>
      <c r="D310" s="61" t="s">
        <v>583</v>
      </c>
      <c r="E310" s="49" t="s">
        <v>584</v>
      </c>
      <c r="F310" s="50" t="s">
        <v>17</v>
      </c>
      <c r="G310" s="77">
        <v>1</v>
      </c>
      <c r="H310" s="78"/>
      <c r="I310" s="51">
        <f t="shared" si="8"/>
        <v>0</v>
      </c>
      <c r="J310" s="52">
        <f t="shared" si="9"/>
        <v>0</v>
      </c>
      <c r="K310" s="64"/>
    </row>
    <row r="311" spans="2:11" customFormat="1" x14ac:dyDescent="0.25">
      <c r="B311" s="71" t="s">
        <v>585</v>
      </c>
      <c r="C311" s="47" t="s">
        <v>8</v>
      </c>
      <c r="D311" s="61" t="s">
        <v>586</v>
      </c>
      <c r="E311" s="49" t="s">
        <v>844</v>
      </c>
      <c r="F311" s="50" t="s">
        <v>17</v>
      </c>
      <c r="G311" s="77">
        <v>4</v>
      </c>
      <c r="H311" s="78"/>
      <c r="I311" s="51">
        <f t="shared" ref="I311:I317" si="10">ROUND((H311*(1+$H$12)),2)</f>
        <v>0</v>
      </c>
      <c r="J311" s="52">
        <f t="shared" si="9"/>
        <v>0</v>
      </c>
      <c r="K311" s="64"/>
    </row>
    <row r="312" spans="2:11" customFormat="1" x14ac:dyDescent="0.25">
      <c r="B312" s="71" t="s">
        <v>587</v>
      </c>
      <c r="C312" s="47" t="s">
        <v>8</v>
      </c>
      <c r="D312" s="61" t="s">
        <v>588</v>
      </c>
      <c r="E312" s="49" t="s">
        <v>845</v>
      </c>
      <c r="F312" s="50" t="s">
        <v>17</v>
      </c>
      <c r="G312" s="77">
        <v>7</v>
      </c>
      <c r="H312" s="78"/>
      <c r="I312" s="51">
        <f t="shared" si="10"/>
        <v>0</v>
      </c>
      <c r="J312" s="52">
        <f t="shared" si="9"/>
        <v>0</v>
      </c>
      <c r="K312" s="64"/>
    </row>
    <row r="313" spans="2:11" customFormat="1" x14ac:dyDescent="0.25">
      <c r="B313" s="71" t="s">
        <v>589</v>
      </c>
      <c r="C313" s="47" t="s">
        <v>8</v>
      </c>
      <c r="D313" s="61" t="s">
        <v>590</v>
      </c>
      <c r="E313" s="49" t="s">
        <v>846</v>
      </c>
      <c r="F313" s="50" t="s">
        <v>17</v>
      </c>
      <c r="G313" s="77">
        <v>12</v>
      </c>
      <c r="H313" s="78"/>
      <c r="I313" s="51">
        <f t="shared" si="10"/>
        <v>0</v>
      </c>
      <c r="J313" s="52">
        <f t="shared" si="9"/>
        <v>0</v>
      </c>
      <c r="K313" s="64"/>
    </row>
    <row r="314" spans="2:11" customFormat="1" ht="28.5" x14ac:dyDescent="0.25">
      <c r="B314" s="71" t="s">
        <v>591</v>
      </c>
      <c r="C314" s="47" t="s">
        <v>8</v>
      </c>
      <c r="D314" s="61" t="s">
        <v>592</v>
      </c>
      <c r="E314" s="49" t="s">
        <v>847</v>
      </c>
      <c r="F314" s="50" t="s">
        <v>17</v>
      </c>
      <c r="G314" s="77">
        <v>24</v>
      </c>
      <c r="H314" s="78"/>
      <c r="I314" s="51">
        <f t="shared" si="10"/>
        <v>0</v>
      </c>
      <c r="J314" s="52">
        <f t="shared" si="9"/>
        <v>0</v>
      </c>
      <c r="K314" s="64"/>
    </row>
    <row r="315" spans="2:11" customFormat="1" x14ac:dyDescent="0.25">
      <c r="B315" s="71" t="s">
        <v>593</v>
      </c>
      <c r="C315" s="47" t="s">
        <v>8</v>
      </c>
      <c r="D315" s="61" t="s">
        <v>497</v>
      </c>
      <c r="E315" s="49" t="s">
        <v>804</v>
      </c>
      <c r="F315" s="50" t="s">
        <v>732</v>
      </c>
      <c r="G315" s="77">
        <v>6</v>
      </c>
      <c r="H315" s="78"/>
      <c r="I315" s="51">
        <f t="shared" si="10"/>
        <v>0</v>
      </c>
      <c r="J315" s="52">
        <f t="shared" si="9"/>
        <v>0</v>
      </c>
      <c r="K315" s="64"/>
    </row>
    <row r="316" spans="2:11" customFormat="1" x14ac:dyDescent="0.25">
      <c r="B316" s="71" t="s">
        <v>594</v>
      </c>
      <c r="C316" s="47" t="s">
        <v>8</v>
      </c>
      <c r="D316" s="61" t="s">
        <v>595</v>
      </c>
      <c r="E316" s="49" t="s">
        <v>848</v>
      </c>
      <c r="F316" s="50" t="s">
        <v>17</v>
      </c>
      <c r="G316" s="77">
        <v>1</v>
      </c>
      <c r="H316" s="78"/>
      <c r="I316" s="51">
        <f t="shared" si="10"/>
        <v>0</v>
      </c>
      <c r="J316" s="52">
        <f t="shared" si="9"/>
        <v>0</v>
      </c>
      <c r="K316" s="64"/>
    </row>
    <row r="317" spans="2:11" customFormat="1" x14ac:dyDescent="0.25">
      <c r="B317" s="71" t="s">
        <v>596</v>
      </c>
      <c r="C317" s="47" t="s">
        <v>8</v>
      </c>
      <c r="D317" s="61" t="s">
        <v>597</v>
      </c>
      <c r="E317" s="49" t="s">
        <v>849</v>
      </c>
      <c r="F317" s="50" t="s">
        <v>17</v>
      </c>
      <c r="G317" s="77">
        <v>12</v>
      </c>
      <c r="H317" s="78"/>
      <c r="I317" s="51">
        <f t="shared" si="10"/>
        <v>0</v>
      </c>
      <c r="J317" s="52">
        <f t="shared" si="9"/>
        <v>0</v>
      </c>
      <c r="K317" s="64"/>
    </row>
    <row r="318" spans="2:11" customFormat="1" x14ac:dyDescent="0.25">
      <c r="B318" s="68" t="s">
        <v>598</v>
      </c>
      <c r="C318" s="43"/>
      <c r="D318" s="44"/>
      <c r="E318" s="69" t="s">
        <v>599</v>
      </c>
      <c r="F318" s="69"/>
      <c r="G318" s="70"/>
      <c r="H318" s="53"/>
      <c r="I318" s="45"/>
      <c r="J318" s="46">
        <f>SUM(J319:J320)</f>
        <v>0</v>
      </c>
      <c r="K318" s="64"/>
    </row>
    <row r="319" spans="2:11" customFormat="1" x14ac:dyDescent="0.25">
      <c r="B319" s="71" t="s">
        <v>600</v>
      </c>
      <c r="C319" s="47" t="s">
        <v>8</v>
      </c>
      <c r="D319" s="61">
        <v>4016</v>
      </c>
      <c r="E319" s="49" t="s">
        <v>850</v>
      </c>
      <c r="F319" s="50" t="s">
        <v>17</v>
      </c>
      <c r="G319" s="77">
        <v>1</v>
      </c>
      <c r="H319" s="78"/>
      <c r="I319" s="51">
        <f>ROUND((H319*(1+$H$12)),2)</f>
        <v>0</v>
      </c>
      <c r="J319" s="52">
        <f>ROUND(I319*G319,2)</f>
        <v>0</v>
      </c>
      <c r="K319" s="64"/>
    </row>
    <row r="320" spans="2:11" customFormat="1" x14ac:dyDescent="0.25">
      <c r="B320" s="71" t="s">
        <v>601</v>
      </c>
      <c r="C320" s="47" t="s">
        <v>8</v>
      </c>
      <c r="D320" s="61">
        <v>4017</v>
      </c>
      <c r="E320" s="49" t="s">
        <v>851</v>
      </c>
      <c r="F320" s="50" t="s">
        <v>12</v>
      </c>
      <c r="G320" s="77">
        <v>14.82</v>
      </c>
      <c r="H320" s="78"/>
      <c r="I320" s="51">
        <f>ROUND((H320*(1+$H$12)),2)</f>
        <v>0</v>
      </c>
      <c r="J320" s="52">
        <f>ROUND(I320*G320,2)</f>
        <v>0</v>
      </c>
      <c r="K320" s="64"/>
    </row>
    <row r="321" spans="2:11" customFormat="1" x14ac:dyDescent="0.25">
      <c r="B321" s="68" t="s">
        <v>602</v>
      </c>
      <c r="C321" s="43"/>
      <c r="D321" s="44"/>
      <c r="E321" s="69" t="s">
        <v>603</v>
      </c>
      <c r="F321" s="69"/>
      <c r="G321" s="70"/>
      <c r="H321" s="53"/>
      <c r="I321" s="45"/>
      <c r="J321" s="46">
        <f>SUM(J322)</f>
        <v>0</v>
      </c>
      <c r="K321" s="64"/>
    </row>
    <row r="322" spans="2:11" customFormat="1" x14ac:dyDescent="0.25">
      <c r="B322" s="72" t="s">
        <v>604</v>
      </c>
      <c r="C322" s="54"/>
      <c r="D322" s="55"/>
      <c r="E322" s="73" t="s">
        <v>605</v>
      </c>
      <c r="F322" s="73"/>
      <c r="G322" s="74"/>
      <c r="H322" s="57"/>
      <c r="I322" s="56"/>
      <c r="J322" s="58">
        <f>SUM(J323:J326)</f>
        <v>0</v>
      </c>
      <c r="K322" s="64"/>
    </row>
    <row r="323" spans="2:11" customFormat="1" x14ac:dyDescent="0.25">
      <c r="B323" s="71" t="s">
        <v>606</v>
      </c>
      <c r="C323" s="47" t="s">
        <v>8</v>
      </c>
      <c r="D323" s="61" t="s">
        <v>122</v>
      </c>
      <c r="E323" s="49" t="s">
        <v>695</v>
      </c>
      <c r="F323" s="50" t="s">
        <v>684</v>
      </c>
      <c r="G323" s="77">
        <v>8.64</v>
      </c>
      <c r="H323" s="78"/>
      <c r="I323" s="51">
        <f>ROUND((H323*(1+$H$12)),2)</f>
        <v>0</v>
      </c>
      <c r="J323" s="52">
        <f>ROUND(I323*G323,2)</f>
        <v>0</v>
      </c>
      <c r="K323" s="64"/>
    </row>
    <row r="324" spans="2:11" customFormat="1" x14ac:dyDescent="0.25">
      <c r="B324" s="71" t="s">
        <v>607</v>
      </c>
      <c r="C324" s="47" t="s">
        <v>8</v>
      </c>
      <c r="D324" s="61" t="s">
        <v>169</v>
      </c>
      <c r="E324" s="49" t="s">
        <v>705</v>
      </c>
      <c r="F324" s="50" t="s">
        <v>13</v>
      </c>
      <c r="G324" s="77">
        <v>0.6</v>
      </c>
      <c r="H324" s="78"/>
      <c r="I324" s="51">
        <f>ROUND((H324*(1+$H$12)),2)</f>
        <v>0</v>
      </c>
      <c r="J324" s="52">
        <f>ROUND(I324*G324,2)</f>
        <v>0</v>
      </c>
      <c r="K324" s="64"/>
    </row>
    <row r="325" spans="2:11" customFormat="1" x14ac:dyDescent="0.25">
      <c r="B325" s="71" t="s">
        <v>608</v>
      </c>
      <c r="C325" s="47" t="s">
        <v>8</v>
      </c>
      <c r="D325" s="61" t="s">
        <v>171</v>
      </c>
      <c r="E325" s="49" t="s">
        <v>706</v>
      </c>
      <c r="F325" s="50" t="s">
        <v>13</v>
      </c>
      <c r="G325" s="77">
        <v>0.6</v>
      </c>
      <c r="H325" s="78"/>
      <c r="I325" s="51">
        <f>ROUND((H325*(1+$H$12)),2)</f>
        <v>0</v>
      </c>
      <c r="J325" s="52">
        <f>ROUND(I325*G325,2)</f>
        <v>0</v>
      </c>
      <c r="K325" s="64"/>
    </row>
    <row r="326" spans="2:11" customFormat="1" ht="30.75" customHeight="1" x14ac:dyDescent="0.25">
      <c r="B326" s="71" t="s">
        <v>609</v>
      </c>
      <c r="C326" s="47" t="s">
        <v>8</v>
      </c>
      <c r="D326" s="61" t="s">
        <v>610</v>
      </c>
      <c r="E326" s="49" t="s">
        <v>852</v>
      </c>
      <c r="F326" s="50" t="s">
        <v>12</v>
      </c>
      <c r="G326" s="77">
        <v>2</v>
      </c>
      <c r="H326" s="78"/>
      <c r="I326" s="51">
        <f>ROUND((H326*(1+$H$12)),2)</f>
        <v>0</v>
      </c>
      <c r="J326" s="52">
        <f>ROUND(I326*G326,2)</f>
        <v>0</v>
      </c>
      <c r="K326" s="64"/>
    </row>
    <row r="327" spans="2:11" customFormat="1" x14ac:dyDescent="0.25">
      <c r="B327" s="65" t="s">
        <v>611</v>
      </c>
      <c r="C327" s="39"/>
      <c r="D327" s="40"/>
      <c r="E327" s="66" t="s">
        <v>612</v>
      </c>
      <c r="F327" s="66"/>
      <c r="G327" s="67"/>
      <c r="H327" s="63"/>
      <c r="I327" s="41"/>
      <c r="J327" s="42">
        <f>SUM(J328,J337,J342,J353)</f>
        <v>0</v>
      </c>
      <c r="K327" s="64"/>
    </row>
    <row r="328" spans="2:11" customFormat="1" x14ac:dyDescent="0.25">
      <c r="B328" s="68" t="s">
        <v>613</v>
      </c>
      <c r="C328" s="43"/>
      <c r="D328" s="44"/>
      <c r="E328" s="69" t="s">
        <v>39</v>
      </c>
      <c r="F328" s="69"/>
      <c r="G328" s="70"/>
      <c r="H328" s="53"/>
      <c r="I328" s="45"/>
      <c r="J328" s="46">
        <f>SUM(J329:J336)</f>
        <v>0</v>
      </c>
      <c r="K328" s="64"/>
    </row>
    <row r="329" spans="2:11" customFormat="1" x14ac:dyDescent="0.25">
      <c r="B329" s="71" t="s">
        <v>614</v>
      </c>
      <c r="C329" s="47" t="s">
        <v>231</v>
      </c>
      <c r="D329" s="62" t="s">
        <v>615</v>
      </c>
      <c r="E329" s="49" t="s">
        <v>29</v>
      </c>
      <c r="F329" s="50" t="s">
        <v>12</v>
      </c>
      <c r="G329" s="77">
        <v>6</v>
      </c>
      <c r="H329" s="78"/>
      <c r="I329" s="51">
        <f t="shared" ref="I329:I336" si="11">ROUND((H329*(1+$H$12)),2)</f>
        <v>0</v>
      </c>
      <c r="J329" s="52">
        <f t="shared" ref="J329:J336" si="12">ROUND(I329*G329,2)</f>
        <v>0</v>
      </c>
      <c r="K329" s="64"/>
    </row>
    <row r="330" spans="2:11" customFormat="1" ht="28.5" x14ac:dyDescent="0.25">
      <c r="B330" s="71" t="s">
        <v>616</v>
      </c>
      <c r="C330" s="47" t="s">
        <v>8</v>
      </c>
      <c r="D330" s="61" t="s">
        <v>28</v>
      </c>
      <c r="E330" s="49" t="s">
        <v>30</v>
      </c>
      <c r="F330" s="50" t="s">
        <v>31</v>
      </c>
      <c r="G330" s="77">
        <v>6</v>
      </c>
      <c r="H330" s="78"/>
      <c r="I330" s="51">
        <f t="shared" si="11"/>
        <v>0</v>
      </c>
      <c r="J330" s="52">
        <f t="shared" si="12"/>
        <v>0</v>
      </c>
      <c r="K330" s="64"/>
    </row>
    <row r="331" spans="2:11" customFormat="1" x14ac:dyDescent="0.25">
      <c r="B331" s="71" t="s">
        <v>617</v>
      </c>
      <c r="C331" s="47" t="s">
        <v>231</v>
      </c>
      <c r="D331" s="62" t="s">
        <v>618</v>
      </c>
      <c r="E331" s="49" t="s">
        <v>853</v>
      </c>
      <c r="F331" s="50" t="s">
        <v>17</v>
      </c>
      <c r="G331" s="77">
        <v>1</v>
      </c>
      <c r="H331" s="78"/>
      <c r="I331" s="51">
        <f t="shared" si="11"/>
        <v>0</v>
      </c>
      <c r="J331" s="52">
        <f t="shared" si="12"/>
        <v>0</v>
      </c>
      <c r="K331" s="64"/>
    </row>
    <row r="332" spans="2:11" customFormat="1" x14ac:dyDescent="0.25">
      <c r="B332" s="71" t="s">
        <v>619</v>
      </c>
      <c r="C332" s="47" t="s">
        <v>231</v>
      </c>
      <c r="D332" s="62" t="s">
        <v>620</v>
      </c>
      <c r="E332" s="49" t="s">
        <v>854</v>
      </c>
      <c r="F332" s="50" t="s">
        <v>17</v>
      </c>
      <c r="G332" s="77">
        <v>1</v>
      </c>
      <c r="H332" s="78"/>
      <c r="I332" s="51">
        <f t="shared" si="11"/>
        <v>0</v>
      </c>
      <c r="J332" s="52">
        <f t="shared" si="12"/>
        <v>0</v>
      </c>
      <c r="K332" s="64"/>
    </row>
    <row r="333" spans="2:11" customFormat="1" x14ac:dyDescent="0.25">
      <c r="B333" s="71" t="s">
        <v>621</v>
      </c>
      <c r="C333" s="47" t="s">
        <v>9</v>
      </c>
      <c r="D333" s="61" t="s">
        <v>622</v>
      </c>
      <c r="E333" s="49" t="s">
        <v>855</v>
      </c>
      <c r="F333" s="50" t="s">
        <v>17</v>
      </c>
      <c r="G333" s="77">
        <v>1</v>
      </c>
      <c r="H333" s="78"/>
      <c r="I333" s="51">
        <f t="shared" si="11"/>
        <v>0</v>
      </c>
      <c r="J333" s="52">
        <f t="shared" si="12"/>
        <v>0</v>
      </c>
      <c r="K333" s="64"/>
    </row>
    <row r="334" spans="2:11" customFormat="1" ht="28.5" x14ac:dyDescent="0.25">
      <c r="B334" s="71" t="s">
        <v>623</v>
      </c>
      <c r="C334" s="47" t="s">
        <v>9</v>
      </c>
      <c r="D334" s="61" t="s">
        <v>624</v>
      </c>
      <c r="E334" s="49" t="s">
        <v>856</v>
      </c>
      <c r="F334" s="50" t="s">
        <v>17</v>
      </c>
      <c r="G334" s="77">
        <v>2</v>
      </c>
      <c r="H334" s="78"/>
      <c r="I334" s="51">
        <f t="shared" si="11"/>
        <v>0</v>
      </c>
      <c r="J334" s="52">
        <f t="shared" si="12"/>
        <v>0</v>
      </c>
      <c r="K334" s="64"/>
    </row>
    <row r="335" spans="2:11" customFormat="1" ht="42.75" x14ac:dyDescent="0.25">
      <c r="B335" s="71" t="s">
        <v>625</v>
      </c>
      <c r="C335" s="47" t="s">
        <v>9</v>
      </c>
      <c r="D335" s="61" t="s">
        <v>626</v>
      </c>
      <c r="E335" s="49" t="s">
        <v>857</v>
      </c>
      <c r="F335" s="50" t="s">
        <v>16</v>
      </c>
      <c r="G335" s="77">
        <v>6</v>
      </c>
      <c r="H335" s="78"/>
      <c r="I335" s="51">
        <f t="shared" si="11"/>
        <v>0</v>
      </c>
      <c r="J335" s="52">
        <f t="shared" si="12"/>
        <v>0</v>
      </c>
      <c r="K335" s="64"/>
    </row>
    <row r="336" spans="2:11" customFormat="1" ht="28.5" x14ac:dyDescent="0.25">
      <c r="B336" s="71" t="s">
        <v>627</v>
      </c>
      <c r="C336" s="47" t="s">
        <v>9</v>
      </c>
      <c r="D336" s="61" t="s">
        <v>628</v>
      </c>
      <c r="E336" s="49" t="s">
        <v>858</v>
      </c>
      <c r="F336" s="50" t="s">
        <v>16</v>
      </c>
      <c r="G336" s="77">
        <v>6</v>
      </c>
      <c r="H336" s="78"/>
      <c r="I336" s="51">
        <f t="shared" si="11"/>
        <v>0</v>
      </c>
      <c r="J336" s="52">
        <f t="shared" si="12"/>
        <v>0</v>
      </c>
      <c r="K336" s="64"/>
    </row>
    <row r="337" spans="2:11" customFormat="1" x14ac:dyDescent="0.25">
      <c r="B337" s="68" t="s">
        <v>629</v>
      </c>
      <c r="C337" s="43"/>
      <c r="D337" s="44"/>
      <c r="E337" s="69" t="s">
        <v>630</v>
      </c>
      <c r="F337" s="69"/>
      <c r="G337" s="70"/>
      <c r="H337" s="53"/>
      <c r="I337" s="45"/>
      <c r="J337" s="46">
        <f>SUM(J338:J341)</f>
        <v>0</v>
      </c>
      <c r="K337" s="64"/>
    </row>
    <row r="338" spans="2:11" customFormat="1" ht="28.5" x14ac:dyDescent="0.25">
      <c r="B338" s="71" t="s">
        <v>631</v>
      </c>
      <c r="C338" s="47" t="s">
        <v>11</v>
      </c>
      <c r="D338" s="62" t="s">
        <v>632</v>
      </c>
      <c r="E338" s="49" t="s">
        <v>859</v>
      </c>
      <c r="F338" s="50" t="s">
        <v>12</v>
      </c>
      <c r="G338" s="77">
        <v>700</v>
      </c>
      <c r="H338" s="78"/>
      <c r="I338" s="51">
        <f>ROUND((H338*(1+$H$12)),2)</f>
        <v>0</v>
      </c>
      <c r="J338" s="52">
        <f>ROUND(I338*G338,2)</f>
        <v>0</v>
      </c>
      <c r="K338" s="64"/>
    </row>
    <row r="339" spans="2:11" customFormat="1" x14ac:dyDescent="0.25">
      <c r="B339" s="71" t="s">
        <v>633</v>
      </c>
      <c r="C339" s="47" t="s">
        <v>231</v>
      </c>
      <c r="D339" s="62" t="s">
        <v>634</v>
      </c>
      <c r="E339" s="49" t="s">
        <v>860</v>
      </c>
      <c r="F339" s="50" t="s">
        <v>13</v>
      </c>
      <c r="G339" s="77">
        <v>525</v>
      </c>
      <c r="H339" s="78"/>
      <c r="I339" s="51">
        <f>ROUND((H339*(1+$H$12)),2)</f>
        <v>0</v>
      </c>
      <c r="J339" s="52">
        <f>ROUND(I339*G339,2)</f>
        <v>0</v>
      </c>
      <c r="K339" s="64"/>
    </row>
    <row r="340" spans="2:11" customFormat="1" ht="28.5" x14ac:dyDescent="0.25">
      <c r="B340" s="71" t="s">
        <v>635</v>
      </c>
      <c r="C340" s="47" t="s">
        <v>9</v>
      </c>
      <c r="D340" s="61" t="s">
        <v>10</v>
      </c>
      <c r="E340" s="49" t="s">
        <v>14</v>
      </c>
      <c r="F340" s="50" t="s">
        <v>15</v>
      </c>
      <c r="G340" s="77">
        <v>6562.5</v>
      </c>
      <c r="H340" s="78"/>
      <c r="I340" s="51">
        <f>ROUND((H340*(1+$H$12)),2)</f>
        <v>0</v>
      </c>
      <c r="J340" s="52">
        <f>ROUND(I340*G340,2)</f>
        <v>0</v>
      </c>
      <c r="K340" s="64"/>
    </row>
    <row r="341" spans="2:11" customFormat="1" x14ac:dyDescent="0.25">
      <c r="B341" s="71" t="s">
        <v>636</v>
      </c>
      <c r="C341" s="47" t="s">
        <v>8</v>
      </c>
      <c r="D341" s="61" t="s">
        <v>637</v>
      </c>
      <c r="E341" s="49" t="s">
        <v>861</v>
      </c>
      <c r="F341" s="50" t="s">
        <v>13</v>
      </c>
      <c r="G341" s="77">
        <v>525</v>
      </c>
      <c r="H341" s="78"/>
      <c r="I341" s="51">
        <f>ROUND((H341*(1+$H$12)),2)</f>
        <v>0</v>
      </c>
      <c r="J341" s="52">
        <f>ROUND(I341*G341,2)</f>
        <v>0</v>
      </c>
      <c r="K341" s="64"/>
    </row>
    <row r="342" spans="2:11" customFormat="1" x14ac:dyDescent="0.25">
      <c r="B342" s="68" t="s">
        <v>638</v>
      </c>
      <c r="C342" s="43"/>
      <c r="D342" s="44"/>
      <c r="E342" s="69" t="s">
        <v>639</v>
      </c>
      <c r="F342" s="69"/>
      <c r="G342" s="70"/>
      <c r="H342" s="53"/>
      <c r="I342" s="45"/>
      <c r="J342" s="46">
        <f>SUM(J343:J352)</f>
        <v>0</v>
      </c>
      <c r="K342" s="64"/>
    </row>
    <row r="343" spans="2:11" customFormat="1" ht="28.5" x14ac:dyDescent="0.25">
      <c r="B343" s="71" t="s">
        <v>640</v>
      </c>
      <c r="C343" s="47" t="s">
        <v>11</v>
      </c>
      <c r="D343" s="62" t="s">
        <v>641</v>
      </c>
      <c r="E343" s="49" t="s">
        <v>862</v>
      </c>
      <c r="F343" s="50" t="s">
        <v>13</v>
      </c>
      <c r="G343" s="77">
        <v>6.6</v>
      </c>
      <c r="H343" s="78"/>
      <c r="I343" s="51">
        <f t="shared" ref="I343:I352" si="13">ROUND((H343*(1+$H$12)),2)</f>
        <v>0</v>
      </c>
      <c r="J343" s="52">
        <f t="shared" ref="J343:J352" si="14">ROUND(I343*G343,2)</f>
        <v>0</v>
      </c>
      <c r="K343" s="64"/>
    </row>
    <row r="344" spans="2:11" customFormat="1" ht="28.5" x14ac:dyDescent="0.25">
      <c r="B344" s="71" t="s">
        <v>642</v>
      </c>
      <c r="C344" s="47" t="s">
        <v>9</v>
      </c>
      <c r="D344" s="61" t="s">
        <v>10</v>
      </c>
      <c r="E344" s="49" t="s">
        <v>14</v>
      </c>
      <c r="F344" s="50" t="s">
        <v>15</v>
      </c>
      <c r="G344" s="77">
        <v>46.86</v>
      </c>
      <c r="H344" s="78"/>
      <c r="I344" s="51">
        <f t="shared" si="13"/>
        <v>0</v>
      </c>
      <c r="J344" s="52">
        <f t="shared" si="14"/>
        <v>0</v>
      </c>
      <c r="K344" s="64"/>
    </row>
    <row r="345" spans="2:11" customFormat="1" ht="28.5" x14ac:dyDescent="0.25">
      <c r="B345" s="71" t="s">
        <v>643</v>
      </c>
      <c r="C345" s="47" t="s">
        <v>9</v>
      </c>
      <c r="D345" s="61" t="s">
        <v>644</v>
      </c>
      <c r="E345" s="49" t="s">
        <v>863</v>
      </c>
      <c r="F345" s="50" t="s">
        <v>13</v>
      </c>
      <c r="G345" s="77">
        <v>1.1000000000000001</v>
      </c>
      <c r="H345" s="78"/>
      <c r="I345" s="51">
        <f t="shared" si="13"/>
        <v>0</v>
      </c>
      <c r="J345" s="52">
        <f t="shared" si="14"/>
        <v>0</v>
      </c>
      <c r="K345" s="64"/>
    </row>
    <row r="346" spans="2:11" customFormat="1" ht="28.5" x14ac:dyDescent="0.25">
      <c r="B346" s="71" t="s">
        <v>645</v>
      </c>
      <c r="C346" s="47" t="s">
        <v>9</v>
      </c>
      <c r="D346" s="61" t="s">
        <v>646</v>
      </c>
      <c r="E346" s="49" t="s">
        <v>864</v>
      </c>
      <c r="F346" s="50" t="s">
        <v>684</v>
      </c>
      <c r="G346" s="77">
        <v>173.8</v>
      </c>
      <c r="H346" s="78"/>
      <c r="I346" s="51">
        <f t="shared" si="13"/>
        <v>0</v>
      </c>
      <c r="J346" s="52">
        <f t="shared" si="14"/>
        <v>0</v>
      </c>
      <c r="K346" s="64"/>
    </row>
    <row r="347" spans="2:11" customFormat="1" ht="28.5" x14ac:dyDescent="0.25">
      <c r="B347" s="71" t="s">
        <v>647</v>
      </c>
      <c r="C347" s="47" t="s">
        <v>9</v>
      </c>
      <c r="D347" s="61" t="s">
        <v>648</v>
      </c>
      <c r="E347" s="49" t="s">
        <v>865</v>
      </c>
      <c r="F347" s="50" t="s">
        <v>684</v>
      </c>
      <c r="G347" s="77">
        <v>0.69</v>
      </c>
      <c r="H347" s="78"/>
      <c r="I347" s="51">
        <f t="shared" si="13"/>
        <v>0</v>
      </c>
      <c r="J347" s="52">
        <f t="shared" si="14"/>
        <v>0</v>
      </c>
      <c r="K347" s="64"/>
    </row>
    <row r="348" spans="2:11" customFormat="1" x14ac:dyDescent="0.25">
      <c r="B348" s="71" t="s">
        <v>649</v>
      </c>
      <c r="C348" s="47" t="s">
        <v>231</v>
      </c>
      <c r="D348" s="62" t="s">
        <v>650</v>
      </c>
      <c r="E348" s="49" t="s">
        <v>866</v>
      </c>
      <c r="F348" s="50" t="s">
        <v>13</v>
      </c>
      <c r="G348" s="77">
        <v>5.5</v>
      </c>
      <c r="H348" s="78"/>
      <c r="I348" s="51">
        <f t="shared" si="13"/>
        <v>0</v>
      </c>
      <c r="J348" s="52">
        <f t="shared" si="14"/>
        <v>0</v>
      </c>
      <c r="K348" s="64"/>
    </row>
    <row r="349" spans="2:11" customFormat="1" x14ac:dyDescent="0.25">
      <c r="B349" s="71" t="s">
        <v>651</v>
      </c>
      <c r="C349" s="47" t="s">
        <v>231</v>
      </c>
      <c r="D349" s="62" t="s">
        <v>652</v>
      </c>
      <c r="E349" s="49" t="s">
        <v>867</v>
      </c>
      <c r="F349" s="50" t="s">
        <v>13</v>
      </c>
      <c r="G349" s="77">
        <v>5.5</v>
      </c>
      <c r="H349" s="78"/>
      <c r="I349" s="51">
        <f t="shared" si="13"/>
        <v>0</v>
      </c>
      <c r="J349" s="52">
        <f t="shared" si="14"/>
        <v>0</v>
      </c>
      <c r="K349" s="64"/>
    </row>
    <row r="350" spans="2:11" customFormat="1" x14ac:dyDescent="0.25">
      <c r="B350" s="71" t="s">
        <v>653</v>
      </c>
      <c r="C350" s="47" t="s">
        <v>231</v>
      </c>
      <c r="D350" s="62" t="s">
        <v>654</v>
      </c>
      <c r="E350" s="49" t="s">
        <v>868</v>
      </c>
      <c r="F350" s="50" t="s">
        <v>16</v>
      </c>
      <c r="G350" s="77">
        <v>105</v>
      </c>
      <c r="H350" s="78"/>
      <c r="I350" s="51">
        <f t="shared" si="13"/>
        <v>0</v>
      </c>
      <c r="J350" s="52">
        <f t="shared" si="14"/>
        <v>0</v>
      </c>
      <c r="K350" s="64"/>
    </row>
    <row r="351" spans="2:11" customFormat="1" ht="42.75" x14ac:dyDescent="0.25">
      <c r="B351" s="71" t="s">
        <v>655</v>
      </c>
      <c r="C351" s="47" t="s">
        <v>9</v>
      </c>
      <c r="D351" s="61" t="s">
        <v>656</v>
      </c>
      <c r="E351" s="49" t="s">
        <v>869</v>
      </c>
      <c r="F351" s="50" t="s">
        <v>16</v>
      </c>
      <c r="G351" s="77">
        <v>105</v>
      </c>
      <c r="H351" s="78"/>
      <c r="I351" s="51">
        <f t="shared" si="13"/>
        <v>0</v>
      </c>
      <c r="J351" s="52">
        <f t="shared" si="14"/>
        <v>0</v>
      </c>
      <c r="K351" s="64"/>
    </row>
    <row r="352" spans="2:11" customFormat="1" ht="28.5" x14ac:dyDescent="0.25">
      <c r="B352" s="71" t="s">
        <v>657</v>
      </c>
      <c r="C352" s="47" t="s">
        <v>8</v>
      </c>
      <c r="D352" s="61" t="s">
        <v>658</v>
      </c>
      <c r="E352" s="49" t="s">
        <v>870</v>
      </c>
      <c r="F352" s="50" t="s">
        <v>12</v>
      </c>
      <c r="G352" s="77">
        <v>16.5</v>
      </c>
      <c r="H352" s="78"/>
      <c r="I352" s="51">
        <f t="shared" si="13"/>
        <v>0</v>
      </c>
      <c r="J352" s="52">
        <f t="shared" si="14"/>
        <v>0</v>
      </c>
      <c r="K352" s="64"/>
    </row>
    <row r="353" spans="2:11" customFormat="1" x14ac:dyDescent="0.25">
      <c r="B353" s="68" t="s">
        <v>659</v>
      </c>
      <c r="C353" s="43"/>
      <c r="D353" s="44"/>
      <c r="E353" s="69" t="s">
        <v>660</v>
      </c>
      <c r="F353" s="69"/>
      <c r="G353" s="70"/>
      <c r="H353" s="53"/>
      <c r="I353" s="45"/>
      <c r="J353" s="46">
        <f>SUM(J354:J356)</f>
        <v>0</v>
      </c>
      <c r="K353" s="64"/>
    </row>
    <row r="354" spans="2:11" customFormat="1" x14ac:dyDescent="0.25">
      <c r="B354" s="71" t="s">
        <v>661</v>
      </c>
      <c r="C354" s="47" t="s">
        <v>9</v>
      </c>
      <c r="D354" s="61" t="s">
        <v>662</v>
      </c>
      <c r="E354" s="49" t="s">
        <v>871</v>
      </c>
      <c r="F354" s="50" t="s">
        <v>12</v>
      </c>
      <c r="G354" s="77">
        <v>214</v>
      </c>
      <c r="H354" s="78"/>
      <c r="I354" s="51">
        <f>ROUND((H354*(1+$H$12)),2)</f>
        <v>0</v>
      </c>
      <c r="J354" s="52">
        <f>ROUND(I354*G354,2)</f>
        <v>0</v>
      </c>
      <c r="K354" s="64"/>
    </row>
    <row r="355" spans="2:11" customFormat="1" ht="28.5" x14ac:dyDescent="0.25">
      <c r="B355" s="71" t="s">
        <v>663</v>
      </c>
      <c r="C355" s="47" t="s">
        <v>9</v>
      </c>
      <c r="D355" s="61" t="s">
        <v>644</v>
      </c>
      <c r="E355" s="49" t="s">
        <v>863</v>
      </c>
      <c r="F355" s="50" t="s">
        <v>13</v>
      </c>
      <c r="G355" s="77">
        <v>1.68</v>
      </c>
      <c r="H355" s="78"/>
      <c r="I355" s="51">
        <f>ROUND((H355*(1+$H$12)),2)</f>
        <v>0</v>
      </c>
      <c r="J355" s="52">
        <f>ROUND(I355*G355,2)</f>
        <v>0</v>
      </c>
      <c r="K355" s="64"/>
    </row>
    <row r="356" spans="2:11" customFormat="1" ht="42.75" x14ac:dyDescent="0.25">
      <c r="B356" s="71" t="s">
        <v>664</v>
      </c>
      <c r="C356" s="47" t="s">
        <v>9</v>
      </c>
      <c r="D356" s="61" t="s">
        <v>665</v>
      </c>
      <c r="E356" s="49" t="s">
        <v>872</v>
      </c>
      <c r="F356" s="50" t="s">
        <v>12</v>
      </c>
      <c r="G356" s="77">
        <v>56</v>
      </c>
      <c r="H356" s="78"/>
      <c r="I356" s="51">
        <f>ROUND((H356*(1+$H$12)),2)</f>
        <v>0</v>
      </c>
      <c r="J356" s="52">
        <f>ROUND(I356*G356,2)</f>
        <v>0</v>
      </c>
      <c r="K356" s="64"/>
    </row>
    <row r="357" spans="2:11" ht="15.75" thickBot="1" x14ac:dyDescent="0.3"/>
    <row r="358" spans="2:11" ht="15.75" thickBot="1" x14ac:dyDescent="0.3">
      <c r="I358" s="81" t="s">
        <v>873</v>
      </c>
      <c r="J358" s="80">
        <f>SUM(J14,J327)</f>
        <v>0</v>
      </c>
    </row>
    <row r="360" spans="2:11" x14ac:dyDescent="0.25">
      <c r="B360" s="28"/>
      <c r="C360" s="28"/>
      <c r="D360" s="28"/>
      <c r="E360" s="28"/>
    </row>
    <row r="361" spans="2:11" ht="42" customHeight="1" thickBot="1" x14ac:dyDescent="0.3">
      <c r="B361" s="29"/>
      <c r="C361" s="95" t="s">
        <v>22</v>
      </c>
      <c r="D361" s="95"/>
      <c r="E361" s="25"/>
    </row>
    <row r="362" spans="2:11" ht="31.5" customHeight="1" thickTop="1" x14ac:dyDescent="0.25">
      <c r="B362" s="30"/>
      <c r="C362" s="85" t="s">
        <v>23</v>
      </c>
      <c r="D362" s="85"/>
      <c r="E362" s="26"/>
    </row>
    <row r="363" spans="2:11" x14ac:dyDescent="0.25">
      <c r="B363" s="30"/>
      <c r="C363" s="31"/>
      <c r="D363" s="31"/>
      <c r="E363" s="32"/>
    </row>
    <row r="364" spans="2:11" ht="37.5" customHeight="1" thickBot="1" x14ac:dyDescent="0.3">
      <c r="B364" s="30"/>
      <c r="C364" s="95" t="s">
        <v>22</v>
      </c>
      <c r="D364" s="95"/>
      <c r="E364" s="25"/>
    </row>
    <row r="365" spans="2:11" ht="27.75" customHeight="1" thickTop="1" x14ac:dyDescent="0.25">
      <c r="B365" s="30"/>
      <c r="C365" s="85" t="s">
        <v>24</v>
      </c>
      <c r="D365" s="85"/>
      <c r="E365" s="26"/>
    </row>
    <row r="366" spans="2:11" ht="24" customHeight="1" x14ac:dyDescent="0.25">
      <c r="B366" s="30"/>
      <c r="C366" s="86" t="s">
        <v>25</v>
      </c>
      <c r="D366" s="86"/>
      <c r="E366" s="26"/>
    </row>
    <row r="369" spans="2:2" x14ac:dyDescent="0.25">
      <c r="B369" s="27" t="s">
        <v>26</v>
      </c>
    </row>
    <row r="370" spans="2:2" x14ac:dyDescent="0.25">
      <c r="B370" s="27" t="s">
        <v>27</v>
      </c>
    </row>
  </sheetData>
  <mergeCells count="15">
    <mergeCell ref="B3:J3"/>
    <mergeCell ref="B7:C7"/>
    <mergeCell ref="D7:I7"/>
    <mergeCell ref="C365:D365"/>
    <mergeCell ref="C366:D366"/>
    <mergeCell ref="B4:J4"/>
    <mergeCell ref="B5:J5"/>
    <mergeCell ref="B8:C8"/>
    <mergeCell ref="D8:I8"/>
    <mergeCell ref="F12:G12"/>
    <mergeCell ref="C361:D361"/>
    <mergeCell ref="C362:D362"/>
    <mergeCell ref="C364:D364"/>
    <mergeCell ref="B6:C6"/>
    <mergeCell ref="D6:I6"/>
  </mergeCells>
  <pageMargins left="0.59055118110236227" right="0.31496062992125984" top="0.39370078740157483" bottom="0.98425196850393704" header="0.31496062992125984" footer="0.31496062992125984"/>
  <pageSetup paperSize="9" scale="51" fitToHeight="0" orientation="portrait" r:id="rId1"/>
  <headerFooter>
    <oddFooter>Página &amp;P de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Modelo</vt:lpstr>
      <vt:lpstr>Modelo!Área_de_Impressão</vt:lpstr>
      <vt:lpstr>Modelo!Títulos_de_Impressão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Candido Goncalves</dc:creator>
  <cp:lastModifiedBy>Carlos Edson Lazzari</cp:lastModifiedBy>
  <cp:lastPrinted>2023-09-20T13:00:20Z</cp:lastPrinted>
  <dcterms:created xsi:type="dcterms:W3CDTF">2022-12-15T17:43:22Z</dcterms:created>
  <dcterms:modified xsi:type="dcterms:W3CDTF">2023-09-20T13:03:11Z</dcterms:modified>
</cp:coreProperties>
</file>