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RÇAMENTO" sheetId="1" state="visible" r:id="rId2"/>
    <sheet name="CRONOGRAMA" sheetId="2" state="visible" r:id="rId3"/>
    <sheet name="Plan1" sheetId="3" state="visible" r:id="rId4"/>
  </sheets>
  <definedNames>
    <definedName function="false" hidden="false" localSheetId="0" name="_xlnm.Print_Titles" vbProcedure="false">ORÇAMENTO!$1:$11</definedName>
    <definedName function="false" hidden="false" localSheetId="0" name="_xlnm.Print_Titles" vbProcedure="false">ORÇAMENTO!$1:$11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<sst xmlns="http://schemas.openxmlformats.org/spreadsheetml/2006/main" count="1057" uniqueCount="330">
  <si>
    <t xml:space="preserve">PREFEITURA DO MUNICIPIO DE MAUÁ</t>
  </si>
  <si>
    <t xml:space="preserve">SECRETARIA DE OBRAS</t>
  </si>
  <si>
    <t xml:space="preserve">ORÇAMENTO</t>
  </si>
  <si>
    <t xml:space="preserve">EXECUÇÃO DE OBRAS DE INFRAESTRUTURA INCLUINDO PAVIMENTAÇÃO EM BLOOQUETE NA RUA SILVIO NAMEM</t>
  </si>
  <si>
    <t xml:space="preserve">EMPREITADA POR PREÇO UNITÁRIO</t>
  </si>
  <si>
    <t xml:space="preserve">BDI=</t>
  </si>
  <si>
    <t xml:space="preserve">DESONERADO</t>
  </si>
  <si>
    <t xml:space="preserve">Item</t>
  </si>
  <si>
    <t xml:space="preserve">Fonte</t>
  </si>
  <si>
    <t xml:space="preserve">Codigo</t>
  </si>
  <si>
    <t xml:space="preserve">Descrição</t>
  </si>
  <si>
    <t xml:space="preserve">Unidade</t>
  </si>
  <si>
    <t xml:space="preserve">Quantidade</t>
  </si>
  <si>
    <t xml:space="preserve">Custo Unitário (sem BDI) (R$)</t>
  </si>
  <si>
    <t xml:space="preserve">Custo Unitário (com BDI) (R$)</t>
  </si>
  <si>
    <t xml:space="preserve">Preço Total (R$)</t>
  </si>
  <si>
    <t xml:space="preserve">1.</t>
  </si>
  <si>
    <t xml:space="preserve">RUA SILVIO NAMEM </t>
  </si>
  <si>
    <t xml:space="preserve">1.1.</t>
  </si>
  <si>
    <t xml:space="preserve">SERVIÇOS PRELIMINARES </t>
  </si>
  <si>
    <t xml:space="preserve">1.1.0.1.</t>
  </si>
  <si>
    <t xml:space="preserve">SINAPI</t>
  </si>
  <si>
    <t xml:space="preserve">74209/1</t>
  </si>
  <si>
    <t xml:space="preserve">PLACA DE OBRA EM CHAPA DE ACO GALVANIZADO</t>
  </si>
  <si>
    <t xml:space="preserve">M2</t>
  </si>
  <si>
    <t xml:space="preserve">1.2.</t>
  </si>
  <si>
    <t xml:space="preserve">MOVIMENTAÇÃO DE TERRA / DEMOLIÇÕES E RETIRADAS</t>
  </si>
  <si>
    <t xml:space="preserve">1.2.0.1.</t>
  </si>
  <si>
    <t xml:space="preserve">INFRA</t>
  </si>
  <si>
    <t xml:space="preserve">08-49-00</t>
  </si>
  <si>
    <t xml:space="preserve">DEMOLIÇÃO DE CONCRETO SIMPLES</t>
  </si>
  <si>
    <t xml:space="preserve">M3</t>
  </si>
  <si>
    <t xml:space="preserve">1.2.0.2.</t>
  </si>
  <si>
    <t xml:space="preserve">05-11-00</t>
  </si>
  <si>
    <t xml:space="preserve">ABERTURA DE CAIXA ATÉ 25CM, INCLUI ESCAVAÇÃO, COMPACTAÇÃO, TRANSPORTE E PREPARO DO SUB-LEITO</t>
  </si>
  <si>
    <t xml:space="preserve">1.2.0.3.</t>
  </si>
  <si>
    <t xml:space="preserve">90091</t>
  </si>
  <si>
    <t xml:space="preserve">ESCAVAÇÃO MECANIZADA DE VALA COM PROF. ATÉ 1,5 M(MÉDIA ENTRE MONTANTE E JUSANTE/UMA COMPOSIÇÃO POR TRECHO), COM ESCAVADEIRA HIDRÁULICA (0,8 M3), LARG. DE 1,5M A 2,5 M, EM SOLO DE 1A CATEGORIA, LOCAIS COM BAIXO NÍVEL DE INTERFERÊNCIA. AF_01/2015</t>
  </si>
  <si>
    <t xml:space="preserve">1.2.0.4.</t>
  </si>
  <si>
    <t xml:space="preserve">93365</t>
  </si>
  <si>
    <t xml:space="preserve">REATERRO MECANIZADO DE VALA COM ESCAVADEIRA HIDRÁULICA (CAPACIDADE DA CAÇAMBA: 0,8 M³ / POTÊNCIA: 111 HP), LARGURA ATÉ 1,5 M, PROFUNDIDADE DE 4,5 A 6,0 M, COM SOLO DE 1ª CATEGORIA EM LOCAIS COM ALTO NÍVEL DE INTERFERÊNCIA. AF_04/2016</t>
  </si>
  <si>
    <t xml:space="preserve">1.2.0.5.</t>
  </si>
  <si>
    <t xml:space="preserve">72898</t>
  </si>
  <si>
    <t xml:space="preserve">CARGA E DESCARGA MECANIZADAS DE ENTULHO EM CAMINHAO BASCULANTE 6 M3</t>
  </si>
  <si>
    <t xml:space="preserve">1.2.0.6.</t>
  </si>
  <si>
    <t xml:space="preserve">74010/1</t>
  </si>
  <si>
    <t xml:space="preserve">CARGA E DESCARGA MECANICA DE SOLO UTILIZANDO CAMINHAO BASCULANTE 6,0M3/16T E PA CARREGADEIRA SOBRE PNEUS 128 HP, CAPACIDADE DA CAÇAMBA 1,7 A 2,8 M3, PESO OPERACIONAL 11632 KG</t>
  </si>
  <si>
    <t xml:space="preserve">1.2.0.7.</t>
  </si>
  <si>
    <t xml:space="preserve">08-86-00</t>
  </si>
  <si>
    <t xml:space="preserve">REMOÇÃO DE ENTULHO ALÉM DO PRIMEIRO KM</t>
  </si>
  <si>
    <t xml:space="preserve">M3XKM</t>
  </si>
  <si>
    <t xml:space="preserve">1.2.0.8.</t>
  </si>
  <si>
    <t xml:space="preserve">CPOS</t>
  </si>
  <si>
    <t xml:space="preserve">05.09.006</t>
  </si>
  <si>
    <t xml:space="preserve">Taxa de destinação de residuo sólido em aterro, tipo inerte</t>
  </si>
  <si>
    <t xml:space="preserve">t</t>
  </si>
  <si>
    <t xml:space="preserve">1.2.0.9.</t>
  </si>
  <si>
    <t xml:space="preserve">04-60-00</t>
  </si>
  <si>
    <t xml:space="preserve">REMOÇÃO DE TERRA ALÉM DO PRIMEIRO KM</t>
  </si>
  <si>
    <t xml:space="preserve">1.2.0.10.</t>
  </si>
  <si>
    <t xml:space="preserve">05.09.007</t>
  </si>
  <si>
    <t xml:space="preserve">Taxa de destinação de resíduo sólido em aterro, tipo solo/terra</t>
  </si>
  <si>
    <t xml:space="preserve">m³</t>
  </si>
  <si>
    <t xml:space="preserve">1.2.0.11.</t>
  </si>
  <si>
    <t xml:space="preserve">94058</t>
  </si>
  <si>
    <t xml:space="preserve">ESCORAMENTO DE VALA, TIPO DESCONTÍNUO, COM PROFUNDIDADE DE 1,5 A 3,0 M, LARGURA MAIOR OU IGUAL A 1,5 M E MENOR QUE 2,5 M, EM LOCAL COM NÍVEL BAIXO DE INTERFERÊNCIA. AF_06/2016</t>
  </si>
  <si>
    <t xml:space="preserve">1.2.0.12.</t>
  </si>
  <si>
    <t xml:space="preserve">94049</t>
  </si>
  <si>
    <t xml:space="preserve">ESCORAMENTO DE VALA, TIPO DESCONTÍNUO, COM PROFUNDIDADE DE 0 A 1,5 M, LARGURA MENOR QUE 1,5 M, EM LOCAL COM NÍVEL ALTO DE INTERFERÊNCIA. AF_06/2016</t>
  </si>
  <si>
    <t xml:space="preserve">1.3.</t>
  </si>
  <si>
    <t xml:space="preserve">DRENAGEM</t>
  </si>
  <si>
    <t xml:space="preserve">1.3.0.1.</t>
  </si>
  <si>
    <t xml:space="preserve">94107</t>
  </si>
  <si>
    <t xml:space="preserve">LASTRO COM PREPARO DE FUNDO, LARGURA MAIOR OU IGUAL A 1,5 M, COM CAMADA DE BRITA, LANÇAMENTO MANUAL, EM LOCAL COM NÍVEL BAIXO DE INTERFERÊNCIA. AF_06/2016</t>
  </si>
  <si>
    <t xml:space="preserve">1.3.0.2.</t>
  </si>
  <si>
    <t xml:space="preserve">92211</t>
  </si>
  <si>
    <t xml:space="preserve">TUBO DE CONCRETO PARA REDES COLETORAS DE ÁGUAS PLUVIAIS, DIÂMETRO DE 500 MM, JUNTA RÍGIDA, INSTALADO EM LOCAL COM BAIXO NÍVEL DE INTERFERÊNCIAS - FORNECIMENTO E ASSENTAMENTO. AF_12/2015</t>
  </si>
  <si>
    <t xml:space="preserve">M</t>
  </si>
  <si>
    <t xml:space="preserve">1.3.0.3.</t>
  </si>
  <si>
    <t xml:space="preserve">92212</t>
  </si>
  <si>
    <t xml:space="preserve">TUBO DE CONCRETO PARA REDES COLETORAS DE ÁGUAS PLUVIAIS, DIÂMETRO DE 600 MM, JUNTA RÍGIDA, INSTALADO EM LOCAL COM BAIXO NÍVEL DE INTERFERÊNCIAS - FORNECIMENTO E ASSENTAMENTO. AF_12/2015</t>
  </si>
  <si>
    <t xml:space="preserve">1.3.0.4.</t>
  </si>
  <si>
    <t xml:space="preserve">74224/1</t>
  </si>
  <si>
    <t xml:space="preserve">POCO DE VISITA PARA DRENAGEM PLUVIAL, EM CONCRETO ESTRUTURAL, DIMENSOES INTERNAS DE 90X150X80CM (LARGXCOMPXALT), PARA REDE DE 600 MM, EXCLUSOS TAMPAO E CHAMINE.</t>
  </si>
  <si>
    <t xml:space="preserve">UN</t>
  </si>
  <si>
    <t xml:space="preserve">1.3.0.5.</t>
  </si>
  <si>
    <t xml:space="preserve">83659</t>
  </si>
  <si>
    <t xml:space="preserve">BOCA DE LOBO EM ALVENARIA TIJOLO MACICO, REVESTIDA C/ ARGAMASSA DE CIMENTO E AREIA 1:3, SOBRE LASTRO DE CONCRETO 10CM E TAMPA DE CONCRETO ARMADO</t>
  </si>
  <si>
    <t xml:space="preserve">1.4.</t>
  </si>
  <si>
    <t xml:space="preserve">PAVIMENTO</t>
  </si>
  <si>
    <t xml:space="preserve">1.4.1.</t>
  </si>
  <si>
    <t xml:space="preserve">96396</t>
  </si>
  <si>
    <t xml:space="preserve">VIGA DE TRAVAMENTO</t>
  </si>
  <si>
    <t xml:space="preserve">1.4.1.1.</t>
  </si>
  <si>
    <t xml:space="preserve">08-21-00</t>
  </si>
  <si>
    <t xml:space="preserve">FORNECIMENTO E APLICAÇÃO DE AÇO CA-50 - DIÂMETRO MAIOR OU IGUAL À 1/2"</t>
  </si>
  <si>
    <t xml:space="preserve">KG</t>
  </si>
  <si>
    <t xml:space="preserve">1.4.1.2.</t>
  </si>
  <si>
    <t xml:space="preserve">08-20-00</t>
  </si>
  <si>
    <t xml:space="preserve">FORNECIMENTO E APLICAÇÃO DE AÇO CA-50 - DIÂMETRO MENOR QUE 1/2"</t>
  </si>
  <si>
    <t xml:space="preserve">1.4.1.3.</t>
  </si>
  <si>
    <t xml:space="preserve">08-14-02</t>
  </si>
  <si>
    <t xml:space="preserve">FORMA COMUM, EXCLUSIVE  CIMBRAMENTO</t>
  </si>
  <si>
    <t xml:space="preserve">1.4.1.4.</t>
  </si>
  <si>
    <t xml:space="preserve">EDIF</t>
  </si>
  <si>
    <t xml:space="preserve">03-03-05</t>
  </si>
  <si>
    <t xml:space="preserve">CONCRETO FCK = 15,0MPA - VIRADO NA OBRA</t>
  </si>
  <si>
    <t xml:space="preserve">1.4.2.</t>
  </si>
  <si>
    <t xml:space="preserve">1.4.2.1.</t>
  </si>
  <si>
    <t xml:space="preserve">EXECUÇÃO E COMPACTAÇÃO DE BASE E OU SUB BASE PARA PAVIMENTAÇÃO DE BRITA GRADUADA SIMPLES - EXCLUSIVE CARGA E TRANSPORTE. AF_11/2019</t>
  </si>
  <si>
    <t xml:space="preserve">1.4.2.2.</t>
  </si>
  <si>
    <t xml:space="preserve">72893</t>
  </si>
  <si>
    <t xml:space="preserve">CARGA, MANOBRAS E DESCARGA DE BRITA PARA BASE DE MACADAME, COM CAMINHAO BASCULANTE 6 M3, DESCARGA EM DISTRIBUIDOR</t>
  </si>
  <si>
    <t xml:space="preserve">1.4.2.3.</t>
  </si>
  <si>
    <t xml:space="preserve">83356</t>
  </si>
  <si>
    <t xml:space="preserve">TRANSPORTE COMERCIAL DE BRITA</t>
  </si>
  <si>
    <t xml:space="preserve">1.4.2.4.</t>
  </si>
  <si>
    <t xml:space="preserve">92405</t>
  </si>
  <si>
    <t xml:space="preserve">EXECUÇÃO DE VIA EM PISO INTERTRAVADO, COM BLOCO 16 FACES DE 22 X 11 CM, ESPESSURA 8 CM. AF_12/2015</t>
  </si>
  <si>
    <t xml:space="preserve">1.4.2.5.</t>
  </si>
  <si>
    <t xml:space="preserve">05-14-02</t>
  </si>
  <si>
    <t xml:space="preserve">FORNECIMENTO E ASSENTAMENTO DE GUIAS TIPO PMSP 100, INCLUSIVE ENCOSTAMENTO DE TERRA - FCK=25,0MPA</t>
  </si>
  <si>
    <t xml:space="preserve">1.4.2.6.</t>
  </si>
  <si>
    <t xml:space="preserve">05-19-01</t>
  </si>
  <si>
    <t xml:space="preserve">CONSTRUÇÃO DE SARJETA OU SARJETÃO DE CONCRETO - FCK=25,0MPA</t>
  </si>
  <si>
    <t xml:space="preserve">1.5.</t>
  </si>
  <si>
    <t xml:space="preserve">ESCADA / ESCADA HIDRAULICA</t>
  </si>
  <si>
    <t xml:space="preserve">1.5.0.1.</t>
  </si>
  <si>
    <t xml:space="preserve">93358</t>
  </si>
  <si>
    <t xml:space="preserve">ESCAVAÇÃO MANUAL DE VALA COM PROFUNDIDADE MENOR OU IGUAL A 1,30 M. AF_03/2016</t>
  </si>
  <si>
    <t xml:space="preserve">1.5.0.2.</t>
  </si>
  <si>
    <t xml:space="preserve">01-01-07</t>
  </si>
  <si>
    <t xml:space="preserve">REMOÇÃO DE ENTULHO COM CAÇAMBA METÁLICA, INCLUSIVE CARGA MANUAL E DESCARGA EM BOTA-FORA</t>
  </si>
  <si>
    <t xml:space="preserve">1.5.0.3.</t>
  </si>
  <si>
    <t xml:space="preserve">95935</t>
  </si>
  <si>
    <t xml:space="preserve">FABRICAÇÃO DE FÔRMA PARA ESCADAS, COM 2 LANCES, EM CHAPA DE MADEIRA COMPENSADA RESINADA, E= 17 MM. AF_01/2017</t>
  </si>
  <si>
    <t xml:space="preserve">1.5.0.4.</t>
  </si>
  <si>
    <t xml:space="preserve">06-06-00</t>
  </si>
  <si>
    <t xml:space="preserve">LASTRO DE CONCRETO FCK=10MPA</t>
  </si>
  <si>
    <t xml:space="preserve">1.5.0.5.</t>
  </si>
  <si>
    <t xml:space="preserve">87470</t>
  </si>
  <si>
    <t xml:space="preserve">ALVENARIA DE VEDAÇÃO DE BLOCOS VAZADOS DE CONCRETO DE 19X19X39CM (ESPESSURA 19CM) DE PAREDES COM ÁREA LÍQUIDA MAIOR OU IGUAL A 6M² COM VÃOS E ARGAMASSA DE ASSENTAMENTO COM PREPARO MANUAL. AF_06/2014</t>
  </si>
  <si>
    <t xml:space="preserve">1.5.0.6.</t>
  </si>
  <si>
    <t xml:space="preserve">03-03-21</t>
  </si>
  <si>
    <t xml:space="preserve">CONCRETO FCK = 30,0MPA - USINADO E BOMBEÁVEL</t>
  </si>
  <si>
    <t xml:space="preserve">1.5.0.7.</t>
  </si>
  <si>
    <t xml:space="preserve">85662</t>
  </si>
  <si>
    <t xml:space="preserve">ARMACAO EM TELA DE ACO SOLDADA NERVURADA Q-92, ACO CA-60, 4,2MM, MALHA 15X15CM</t>
  </si>
  <si>
    <t xml:space="preserve">1.5.0.8.</t>
  </si>
  <si>
    <t xml:space="preserve">FDE</t>
  </si>
  <si>
    <t xml:space="preserve">16.80.016</t>
  </si>
  <si>
    <t xml:space="preserve">TELA Q-92 PARA PISO DE CONCRETO</t>
  </si>
  <si>
    <t xml:space="preserve">1.5.0.9.</t>
  </si>
  <si>
    <t xml:space="preserve">92916</t>
  </si>
  <si>
    <t xml:space="preserve">ARMAÇÃO DE ESTRUTURAS DE CONCRETO ARMADO, EXCETO VIGAS, PILARES, LAJES E FUNDAÇÕES, UTILIZANDO AÇO CA-50 DE 6,3 MM - MONTAGEM. AF_12/2015</t>
  </si>
  <si>
    <t xml:space="preserve">1.5.0.10.</t>
  </si>
  <si>
    <t xml:space="preserve">92917</t>
  </si>
  <si>
    <t xml:space="preserve">ARMAÇÃO DE ESTRUTURAS DE CONCRETO ARMADO, EXCETO VIGAS, PILARES, LAJES E FUNDAÇÕES, UTILIZANDO AÇO CA-50 DE 8,0 MM - MONTAGEM. AF_12/2015</t>
  </si>
  <si>
    <t xml:space="preserve">1.5.0.11.</t>
  </si>
  <si>
    <t xml:space="preserve">92921</t>
  </si>
  <si>
    <t xml:space="preserve">ARMAÇÃO DE ESTRUTURAS DE CONCRETO ARMADO, EXCETO VIGAS, PILARES, LAJES E FUNDAÇÕES, UTILIZANDO AÇO CA-50 DE 12,5 MM - MONTAGEM. AF_12/2015</t>
  </si>
  <si>
    <t xml:space="preserve">1.5.0.12.</t>
  </si>
  <si>
    <t xml:space="preserve">07-09-00</t>
  </si>
  <si>
    <t xml:space="preserve">FORNECIMENTO E APLICAÇÃO DE AÇO CA-50 - DIÂMETRO &lt;  1/2"</t>
  </si>
  <si>
    <t xml:space="preserve">1.5.0.13.</t>
  </si>
  <si>
    <t xml:space="preserve">10-11-90</t>
  </si>
  <si>
    <t xml:space="preserve">HC.05 - GRELHA DE CONCRETO PARA CANALETA - L=30CM - SEM PASSAGEM DE VEÍCULOS</t>
  </si>
  <si>
    <t xml:space="preserve">1.5.0.14.</t>
  </si>
  <si>
    <t xml:space="preserve">98228</t>
  </si>
  <si>
    <t xml:space="preserve">ESTACA BROCA DE CONCRETO, DIÃMETRO DE 20 CM, PROFUNDIDADE DE ATÉ 3 M, ESCAVAÇÃO MANUAL COM TRADO CONCHA, NÃO ARMADA. AF_03/2018</t>
  </si>
  <si>
    <t xml:space="preserve">1.5.0.15.</t>
  </si>
  <si>
    <t xml:space="preserve">92432</t>
  </si>
  <si>
    <t xml:space="preserve">MONTAGEM E DESMONTAGEM DE FÔRMA DE PILARES RETANGULARES E ESTRUTURAS SIMILARES COM ÁREA MÉDIA DAS SEÇÕES MENOR OU IGUAL A 0,25 M², PÉ-DIREITO DUPLO, EM CHAPA DE MADEIRA COMPENSADA PLASTIFICADA, 10 UTILIZAÇÕES. AF_12/2015</t>
  </si>
  <si>
    <t xml:space="preserve">1.5.0.16.</t>
  </si>
  <si>
    <t xml:space="preserve">03-03-23</t>
  </si>
  <si>
    <t xml:space="preserve">CONCRETO FCK = 35,0MPA - USINADO E BOMBEÁVEL</t>
  </si>
  <si>
    <t xml:space="preserve">1.5.0.17.</t>
  </si>
  <si>
    <t xml:space="preserve">SINAPI-I</t>
  </si>
  <si>
    <t xml:space="preserve">31</t>
  </si>
  <si>
    <t xml:space="preserve">ACO CA-50, 12,5 MM, VERGALHAO</t>
  </si>
  <si>
    <t xml:space="preserve">1.5.0.18.</t>
  </si>
  <si>
    <t xml:space="preserve">92779</t>
  </si>
  <si>
    <t xml:space="preserve">ARMAÇÃO DE PILAR OU VIGA DE UMA ESTRUTURA CONVENCIONAL DE CONCRETO ARMADO EM UMA EDIFICAÇÃO TÉRREA OU SOBRADO UTILIZANDO AÇO CA-50 DE 12,5 MM - MONTAGEM. AF_12/2015</t>
  </si>
  <si>
    <t xml:space="preserve">1.5.0.19.</t>
  </si>
  <si>
    <t xml:space="preserve">32</t>
  </si>
  <si>
    <t xml:space="preserve">ACO CA-50, 6,3 MM, VERGALHAO</t>
  </si>
  <si>
    <t xml:space="preserve">1.5.0.20.</t>
  </si>
  <si>
    <t xml:space="preserve">92776</t>
  </si>
  <si>
    <t xml:space="preserve">ARMAÇÃO DE PILAR OU VIGA DE UMA ESTRUTURA CONVENCIONAL DE CONCRETO ARMADO EM UMA EDIFICAÇÃO TÉRREA OU SOBRADO UTILIZANDO AÇO CA-50 DE 6,3 MM - MONTAGEM. AF_12/2015</t>
  </si>
  <si>
    <t xml:space="preserve">1.6.</t>
  </si>
  <si>
    <t xml:space="preserve">SINALIZAÇÃO</t>
  </si>
  <si>
    <t xml:space="preserve">-</t>
  </si>
  <si>
    <t xml:space="preserve">1.6.0.1.</t>
  </si>
  <si>
    <t xml:space="preserve">73916/2</t>
  </si>
  <si>
    <t xml:space="preserve">PLACA ESMALTADA PARA IDENTIFICAÇÃO NR DE RUA, DIMENSÕES 45X25CM</t>
  </si>
  <si>
    <t xml:space="preserve">2.</t>
  </si>
  <si>
    <t xml:space="preserve">RUA JULIO ANTONIO CONDÉ</t>
  </si>
  <si>
    <t xml:space="preserve">2.1.</t>
  </si>
  <si>
    <t xml:space="preserve">DEMOLIÇÕES E RETIRADAS</t>
  </si>
  <si>
    <t xml:space="preserve">2.1.0.1.</t>
  </si>
  <si>
    <t xml:space="preserve">2.1.0.2.</t>
  </si>
  <si>
    <t xml:space="preserve">96001</t>
  </si>
  <si>
    <t xml:space="preserve">FRESAGEM DE PAVIMENTO ASFÁLTICO (PROFUNDIDADE ATÉ 5,0 CM) - EXCLUSIVE TRANSPORTE. AF_11/2019</t>
  </si>
  <si>
    <t xml:space="preserve">2.1.0.3.</t>
  </si>
  <si>
    <t xml:space="preserve">2.1.0.4.</t>
  </si>
  <si>
    <t xml:space="preserve">2.1.0.5.</t>
  </si>
  <si>
    <t xml:space="preserve">2.1.0.6.</t>
  </si>
  <si>
    <t xml:space="preserve">2.1.0.7.</t>
  </si>
  <si>
    <t xml:space="preserve">2.1.0.8.</t>
  </si>
  <si>
    <t xml:space="preserve">2.1.0.9.</t>
  </si>
  <si>
    <t xml:space="preserve">2.1.0.10.</t>
  </si>
  <si>
    <t xml:space="preserve">2.2.</t>
  </si>
  <si>
    <t xml:space="preserve">2.2.0.1.</t>
  </si>
  <si>
    <t xml:space="preserve">2.2.0.2.</t>
  </si>
  <si>
    <t xml:space="preserve">2.2.0.3.</t>
  </si>
  <si>
    <t xml:space="preserve">2.2.0.4.</t>
  </si>
  <si>
    <t xml:space="preserve">2.2.0.5.</t>
  </si>
  <si>
    <t xml:space="preserve">2.2.0.6.</t>
  </si>
  <si>
    <t xml:space="preserve">06-21-00</t>
  </si>
  <si>
    <t xml:space="preserve">LEVANTAMENTO OU REBAIXAMENTO DE TAMPÃO DE POÇO DE VISITA</t>
  </si>
  <si>
    <t xml:space="preserve">2.3.</t>
  </si>
  <si>
    <t xml:space="preserve">RECONSTRUÇÃO ASFALTICA</t>
  </si>
  <si>
    <t xml:space="preserve">2.3.0.1.</t>
  </si>
  <si>
    <t xml:space="preserve">2.3.0.2.</t>
  </si>
  <si>
    <t xml:space="preserve">2.3.0.3.</t>
  </si>
  <si>
    <t xml:space="preserve">2.3.0.4.</t>
  </si>
  <si>
    <t xml:space="preserve">05-28-00</t>
  </si>
  <si>
    <t xml:space="preserve">REVESTIMENTO DE CONCRETO ASFÁLTICO (SEM TRANSPORTE)</t>
  </si>
  <si>
    <t xml:space="preserve">2.3.0.5.</t>
  </si>
  <si>
    <t xml:space="preserve">05-24-01</t>
  </si>
  <si>
    <t xml:space="preserve">BASE DE MACADAME BETUMINOSO</t>
  </si>
  <si>
    <t xml:space="preserve">2.3.0.6.</t>
  </si>
  <si>
    <t xml:space="preserve">05-78-01</t>
  </si>
  <si>
    <t xml:space="preserve">CARGA, DESCARGA E TRANSPORTE DE CONCRETO ASFÁLTICO ATÉ A DISTÂNCIA MÉDIA DE IDA E VOLTA DE 1KM</t>
  </si>
  <si>
    <t xml:space="preserve">2.3.0.7.</t>
  </si>
  <si>
    <t xml:space="preserve">95303</t>
  </si>
  <si>
    <t xml:space="preserve">TRANSPORTE COM CAMINHÃO BASCULANTE 10 M3 DE MASSA ASFALTICA PARA PAVIMENTAÇÃO URBANA</t>
  </si>
  <si>
    <t xml:space="preserve">2.3.0.8.</t>
  </si>
  <si>
    <t xml:space="preserve">96402</t>
  </si>
  <si>
    <t xml:space="preserve">EXECUÇÃO DE PINTURA DE LIGAÇÃO COM EMULSÃO ASFÁLTICA RR-2C. AF_11/2019</t>
  </si>
  <si>
    <t xml:space="preserve">2.3.0.9.</t>
  </si>
  <si>
    <t xml:space="preserve">96401</t>
  </si>
  <si>
    <t xml:space="preserve">EXECUÇÃO DE IMPRIMAÇÃO COM ASFALTO DILUÍDO CM-30. AF_11/2019</t>
  </si>
  <si>
    <t xml:space="preserve">2.3.0.10.</t>
  </si>
  <si>
    <t xml:space="preserve">2.3.0.11.</t>
  </si>
  <si>
    <t xml:space="preserve">2.3.0.12.</t>
  </si>
  <si>
    <t xml:space="preserve">94991</t>
  </si>
  <si>
    <t xml:space="preserve">EXECUÇÃO DE PASSEIO (CALÇADA) OU PISO DE CONCRETO COM CONCRETO MOLDADO IN LOCO, USINADO, ACABAMENTO CONVENCIONAL, NÃO ARMADO. AF_07/2016</t>
  </si>
  <si>
    <t xml:space="preserve">2.4.</t>
  </si>
  <si>
    <t xml:space="preserve">2.4.1.</t>
  </si>
  <si>
    <t xml:space="preserve">VERTICAL E HORIZONTAL</t>
  </si>
  <si>
    <t xml:space="preserve">2.4.1.1.</t>
  </si>
  <si>
    <t xml:space="preserve">3.</t>
  </si>
  <si>
    <t xml:space="preserve">MURO DE CONTENÇÃO</t>
  </si>
  <si>
    <t xml:space="preserve">3.1.</t>
  </si>
  <si>
    <t xml:space="preserve">SOLO GRAMPEADO</t>
  </si>
  <si>
    <t xml:space="preserve">3.1.0.1.</t>
  </si>
  <si>
    <t xml:space="preserve">Composição</t>
  </si>
  <si>
    <t xml:space="preserve">01</t>
  </si>
  <si>
    <t xml:space="preserve">EXECUÇÃO DE REVESTIMENTO DE CONCRETO PROJETADO COM ESPESSURA DE 10 CM, ARMADO COM TELA Q196, INCLINAÇÃO MENOR QUE 90°, APLICAÇÃO CONTÍNUA, UTILIZANDO EQUIPAMENTO DE PROJEÇÃO COM 6 M³/H DE CAPACIDADE. </t>
  </si>
  <si>
    <t xml:space="preserve">3.1.0.2.</t>
  </si>
  <si>
    <t xml:space="preserve">02</t>
  </si>
  <si>
    <t xml:space="preserve">EXECUÇÃO DE GRAMPO PARA SOLO GRAMPEADO COM COMPRIMENTO IGUAL A 10 M, DIÂMETRO DE 10 CM, PERFURAÇÃO COM EQUIPAMENTO MANUAL E ARMADURA COM DIÂMETRO DE 25 MM. </t>
  </si>
  <si>
    <t xml:space="preserve">3.1.0.3.</t>
  </si>
  <si>
    <t xml:space="preserve">05</t>
  </si>
  <si>
    <t xml:space="preserve">3.1.0.4.</t>
  </si>
  <si>
    <t xml:space="preserve">83658</t>
  </si>
  <si>
    <t xml:space="preserve">EXECUCAO DRENO PROFUNDO, COM CORTE TRAPEZOIDAL EM SOLO, DE 70X80X150CM EXCL TUBO INCL MATERIAL EXECUCAO, COM SELO ENCHIMENTO MATERIAL DRENANTE E ESCAVACAO</t>
  </si>
  <si>
    <t xml:space="preserve">3.1.0.5.</t>
  </si>
  <si>
    <t xml:space="preserve">04</t>
  </si>
  <si>
    <t xml:space="preserve">ARMACAO EM TELA DE ACO SOLDADA NERVURADA Q-196, ACO CA-60, 5,0MM, MALHA 10X10CM</t>
  </si>
  <si>
    <t xml:space="preserve">3.1.0.6.</t>
  </si>
  <si>
    <t xml:space="preserve">83680</t>
  </si>
  <si>
    <t xml:space="preserve">TUBO PVC D=3" COM MATERIAL DRENANTE PARA DRENO/BARBACA - FORNECIMENTO E INSTALACAO</t>
  </si>
  <si>
    <t xml:space="preserve">TOTAL</t>
  </si>
  <si>
    <t xml:space="preserve">RESPONSÁVEL</t>
  </si>
  <si>
    <t xml:space="preserve">NELSON MIGUEL JUNIOR</t>
  </si>
  <si>
    <t xml:space="preserve">CREA/CAU:</t>
  </si>
  <si>
    <t xml:space="preserve">ART:</t>
  </si>
  <si>
    <t xml:space="preserve">CRONOGRAMA FÍSICO - DESEMBOLSO E APLICAÇÃO DOS RECURSOS</t>
  </si>
  <si>
    <t xml:space="preserve">PREFEITURA DO MUNICÍPIO DE MAUÁ</t>
  </si>
  <si>
    <t xml:space="preserve">OBJETO:Execução de Obras de Infraestrutura Incluindo Bloquete pavimentação em bloquete intertravado na Rua Silvio Namem</t>
  </si>
  <si>
    <t xml:space="preserve">PRAZO PROPOSTO: 12 Meses</t>
  </si>
  <si>
    <t xml:space="preserve">DATA BASE: </t>
  </si>
  <si>
    <t xml:space="preserve">INÍCIO:  </t>
  </si>
  <si>
    <t xml:space="preserve">FINAL: </t>
  </si>
  <si>
    <t xml:space="preserve">ITEM</t>
  </si>
  <si>
    <t xml:space="preserve">SERVIÇOS</t>
  </si>
  <si>
    <t xml:space="preserve">UNIDADE</t>
  </si>
  <si>
    <t xml:space="preserve">1º MÊS</t>
  </si>
  <si>
    <t xml:space="preserve">2º MÊS</t>
  </si>
  <si>
    <t xml:space="preserve">3º MÊS</t>
  </si>
  <si>
    <t xml:space="preserve">4º MÊS</t>
  </si>
  <si>
    <t xml:space="preserve">5º MÊS</t>
  </si>
  <si>
    <t xml:space="preserve">6º MÊS</t>
  </si>
  <si>
    <t xml:space="preserve">7º MÊS</t>
  </si>
  <si>
    <t xml:space="preserve">8º MÊS</t>
  </si>
  <si>
    <t xml:space="preserve">9º MÊS</t>
  </si>
  <si>
    <t xml:space="preserve">10º MÊS</t>
  </si>
  <si>
    <t xml:space="preserve">11º MÊS</t>
  </si>
  <si>
    <t xml:space="preserve">12º MÊS</t>
  </si>
  <si>
    <t xml:space="preserve">1.1</t>
  </si>
  <si>
    <t xml:space="preserve">SERVIÇOS PRELIMINARES</t>
  </si>
  <si>
    <t xml:space="preserve">R$</t>
  </si>
  <si>
    <t xml:space="preserve">%</t>
  </si>
  <si>
    <t xml:space="preserve">1.2</t>
  </si>
  <si>
    <t xml:space="preserve">MOVIMENTAÇÃO DE TERRA/DEMOLIÇÕES E RETIRADAS</t>
  </si>
  <si>
    <t xml:space="preserve">1.3</t>
  </si>
  <si>
    <t xml:space="preserve">1.4</t>
  </si>
  <si>
    <t xml:space="preserve">1.5</t>
  </si>
  <si>
    <t xml:space="preserve">ESCADA/ESCADA HIDRAULICA</t>
  </si>
  <si>
    <t xml:space="preserve">1.6</t>
  </si>
  <si>
    <t xml:space="preserve">2.1</t>
  </si>
  <si>
    <t xml:space="preserve">2.2</t>
  </si>
  <si>
    <t xml:space="preserve">2.3</t>
  </si>
  <si>
    <t xml:space="preserve">2.4</t>
  </si>
  <si>
    <t xml:space="preserve">3.1</t>
  </si>
  <si>
    <t xml:space="preserve">TOTAL MÊS</t>
  </si>
  <si>
    <t xml:space="preserve">EXECUTADO</t>
  </si>
  <si>
    <t xml:space="preserve">TOTAL ACUMULADO</t>
  </si>
  <si>
    <t xml:space="preserve">____________________________________</t>
  </si>
  <si>
    <t xml:space="preserve">ENGENHEIRO CIVIL</t>
  </si>
  <si>
    <t xml:space="preserve">CREA 0600766947 / SP</t>
  </si>
  <si>
    <t xml:space="preserve">ANEXO XIII – PLANILHA EMPRESA</t>
  </si>
  <si>
    <t xml:space="preserve">Prefeitura Municipio de Mauá</t>
  </si>
  <si>
    <t xml:space="preserve">EMPRESA PROPONENTE:</t>
  </si>
  <si>
    <t xml:space="preserve">CNPJ:</t>
  </si>
  <si>
    <t xml:space="preserve">PLANILHA EMPRESA</t>
  </si>
  <si>
    <t xml:space="preserve">EXECUÇÃO DE OBRAS DE INFRAESTRUTURA PAVIMENTAÇÃO EM BLOQUETE INTERTRAVADO NA RUA SILVIO NAMEM</t>
  </si>
  <si>
    <t xml:space="preserve">Data: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</si>
</sst>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%"/>
    <numFmt numFmtId="166" formatCode="&quot;Medição &quot;0"/>
    <numFmt numFmtId="167" formatCode="_(* #,##0.00_);_(* \(#,##0.00\);_(* \-??_);_(@_)"/>
    <numFmt numFmtId="168" formatCode="_-* #,##0.00_-;\-* #,##0.00_-;_-* \-??_-;_-@_-"/>
    <numFmt numFmtId="169" formatCode="_-&quot;R$ &quot;* #,##0.00_-;&quot;-R$ &quot;* #,##0.00_-;_-&quot;R$ &quot;* \-??_-;_-@_-"/>
    <numFmt numFmtId="170" formatCode="0.00%"/>
    <numFmt numFmtId="171" formatCode="@"/>
    <numFmt numFmtId="172" formatCode="[$-F800]DDDD&quot;, &quot;MMMM\ DD&quot;, &quot;YYYY"/>
    <numFmt numFmtId="173" formatCode="0"/>
    <numFmt numFmtId="174" formatCode="MMMM\-YY;@"/>
    <numFmt numFmtId="175" formatCode="#,##0.00"/>
    <numFmt numFmtId="176" formatCode="_-[$R$-416]\ * #,##0.00_-;\-[$R$-416]\ * #,##0.00_-;_-[$R$-416]\ * \-??_-;_-@_-"/>
    <numFmt numFmtId="177" formatCode="_-* #,##0.00_-;\-* #,##0.00_-;_-* \-??_-;_-@_-"/>
  </numFmts>
  <fonts count="3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666699"/>
      <name val="Calibri"/>
      <family val="2"/>
      <charset val="1"/>
    </font>
    <font>
      <b val="true"/>
      <sz val="13"/>
      <color rgb="FF666699"/>
      <name val="Calibri"/>
      <family val="2"/>
      <charset val="1"/>
    </font>
    <font>
      <b val="true"/>
      <sz val="11"/>
      <color rgb="FF666699"/>
      <name val="Calibri"/>
      <family val="2"/>
      <charset val="1"/>
    </font>
    <font>
      <sz val="18"/>
      <color rgb="FF666699"/>
      <name val="Calibri Light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969696"/>
      </patternFill>
    </fill>
    <fill>
      <patternFill patternType="solid">
        <fgColor rgb="FFC0C0C0"/>
        <bgColor rgb="FFBFBFBF"/>
      </patternFill>
    </fill>
    <fill>
      <patternFill patternType="solid">
        <fgColor rgb="FF33CCCC"/>
        <bgColor rgb="FF00B0F0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0F0F0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808080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558ED5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F0F0F0"/>
        <bgColor rgb="FFFFFFFF"/>
      </patternFill>
    </fill>
    <fill>
      <patternFill patternType="solid">
        <fgColor rgb="FFD9D9D9"/>
        <bgColor rgb="FFF0F0F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99FF"/>
      </bottom>
      <diagonal/>
    </border>
    <border diagonalUp="false" diagonalDown="false">
      <left/>
      <right/>
      <top/>
      <bottom style="medium">
        <color rgb="FF9999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/>
      <diagonal/>
    </border>
  </borders>
  <cellStyleXfs count="8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6" fillId="0" borderId="10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6" fillId="6" borderId="10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6" fillId="0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2" fillId="17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8" borderId="10" xfId="537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71" fontId="23" fillId="18" borderId="10" xfId="5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23" fillId="18" borderId="10" xfId="5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18" borderId="10" xfId="52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3" fillId="18" borderId="10" xfId="5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18" borderId="10" xfId="605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23" fillId="18" borderId="10" xfId="60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16" fillId="18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18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537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71" fontId="12" fillId="0" borderId="10" xfId="5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2" fillId="0" borderId="10" xfId="5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0" xfId="52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10" xfId="5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0" borderId="10" xfId="605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12" fillId="0" borderId="10" xfId="60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19" borderId="1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6" fillId="19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2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2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26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7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3" fontId="29" fillId="0" borderId="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6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31" fillId="0" borderId="23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32" fillId="2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1" fillId="0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2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1" fillId="21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2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2" fillId="2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2" fillId="21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32" fillId="21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31" fillId="0" borderId="2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1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1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2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2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6" fillId="6" borderId="1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6" fillId="6" borderId="1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2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8" borderId="10" xfId="537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23" fillId="18" borderId="10" xfId="5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3" fillId="18" borderId="10" xfId="5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8" borderId="10" xfId="5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18" borderId="10" xfId="5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3" fillId="18" borderId="10" xfId="60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0" xfId="537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12" fillId="0" borderId="10" xfId="5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0" borderId="10" xfId="5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5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0" xfId="5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6" borderId="10" xfId="60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26" fillId="6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7" fontId="2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6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6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</cellXfs>
  <cellStyles count="85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 10" xfId="20" builtinId="53" customBuiltin="true"/>
    <cellStyle name="20% - Ênfase1 11" xfId="21" builtinId="53" customBuiltin="true"/>
    <cellStyle name="20% - Ênfase1 12" xfId="22" builtinId="53" customBuiltin="true"/>
    <cellStyle name="20% - Ênfase1 13" xfId="23" builtinId="53" customBuiltin="true"/>
    <cellStyle name="20% - Ênfase1 14" xfId="24" builtinId="53" customBuiltin="true"/>
    <cellStyle name="20% - Ênfase1 15" xfId="25" builtinId="53" customBuiltin="true"/>
    <cellStyle name="20% - Ênfase1 16" xfId="26" builtinId="53" customBuiltin="true"/>
    <cellStyle name="20% - Ênfase1 17" xfId="27" builtinId="53" customBuiltin="true"/>
    <cellStyle name="20% - Ênfase1 18" xfId="28" builtinId="53" customBuiltin="true"/>
    <cellStyle name="20% - Ênfase1 19" xfId="29" builtinId="53" customBuiltin="true"/>
    <cellStyle name="20% - Ênfase1 2" xfId="30" builtinId="53" customBuiltin="true"/>
    <cellStyle name="20% - Ênfase1 20" xfId="31" builtinId="53" customBuiltin="true"/>
    <cellStyle name="20% - Ênfase1 21" xfId="32" builtinId="53" customBuiltin="true"/>
    <cellStyle name="20% - Ênfase1 3" xfId="33" builtinId="53" customBuiltin="true"/>
    <cellStyle name="20% - Ênfase1 4" xfId="34" builtinId="53" customBuiltin="true"/>
    <cellStyle name="20% - Ênfase1 5" xfId="35" builtinId="53" customBuiltin="true"/>
    <cellStyle name="20% - Ênfase1 6" xfId="36" builtinId="53" customBuiltin="true"/>
    <cellStyle name="20% - Ênfase1 7" xfId="37" builtinId="53" customBuiltin="true"/>
    <cellStyle name="20% - Ênfase1 8" xfId="38" builtinId="53" customBuiltin="true"/>
    <cellStyle name="20% - Ênfase1 9" xfId="39" builtinId="53" customBuiltin="true"/>
    <cellStyle name="20% - Ênfase2 10" xfId="40" builtinId="53" customBuiltin="true"/>
    <cellStyle name="20% - Ênfase2 11" xfId="41" builtinId="53" customBuiltin="true"/>
    <cellStyle name="20% - Ênfase2 12" xfId="42" builtinId="53" customBuiltin="true"/>
    <cellStyle name="20% - Ênfase2 13" xfId="43" builtinId="53" customBuiltin="true"/>
    <cellStyle name="20% - Ênfase2 14" xfId="44" builtinId="53" customBuiltin="true"/>
    <cellStyle name="20% - Ênfase2 15" xfId="45" builtinId="53" customBuiltin="true"/>
    <cellStyle name="20% - Ênfase2 16" xfId="46" builtinId="53" customBuiltin="true"/>
    <cellStyle name="20% - Ênfase2 17" xfId="47" builtinId="53" customBuiltin="true"/>
    <cellStyle name="20% - Ênfase2 18" xfId="48" builtinId="53" customBuiltin="true"/>
    <cellStyle name="20% - Ênfase2 19" xfId="49" builtinId="53" customBuiltin="true"/>
    <cellStyle name="20% - Ênfase2 2" xfId="50" builtinId="53" customBuiltin="true"/>
    <cellStyle name="20% - Ênfase2 20" xfId="51" builtinId="53" customBuiltin="true"/>
    <cellStyle name="20% - Ênfase2 21" xfId="52" builtinId="53" customBuiltin="true"/>
    <cellStyle name="20% - Ênfase2 3" xfId="53" builtinId="53" customBuiltin="true"/>
    <cellStyle name="20% - Ênfase2 4" xfId="54" builtinId="53" customBuiltin="true"/>
    <cellStyle name="20% - Ênfase2 5" xfId="55" builtinId="53" customBuiltin="true"/>
    <cellStyle name="20% - Ênfase2 6" xfId="56" builtinId="53" customBuiltin="true"/>
    <cellStyle name="20% - Ênfase2 7" xfId="57" builtinId="53" customBuiltin="true"/>
    <cellStyle name="20% - Ênfase2 8" xfId="58" builtinId="53" customBuiltin="true"/>
    <cellStyle name="20% - Ênfase2 9" xfId="59" builtinId="53" customBuiltin="true"/>
    <cellStyle name="20% - Ênfase3 10" xfId="60" builtinId="53" customBuiltin="true"/>
    <cellStyle name="20% - Ênfase3 11" xfId="61" builtinId="53" customBuiltin="true"/>
    <cellStyle name="20% - Ênfase3 12" xfId="62" builtinId="53" customBuiltin="true"/>
    <cellStyle name="20% - Ênfase3 13" xfId="63" builtinId="53" customBuiltin="true"/>
    <cellStyle name="20% - Ênfase3 14" xfId="64" builtinId="53" customBuiltin="true"/>
    <cellStyle name="20% - Ênfase3 15" xfId="65" builtinId="53" customBuiltin="true"/>
    <cellStyle name="20% - Ênfase3 16" xfId="66" builtinId="53" customBuiltin="true"/>
    <cellStyle name="20% - Ênfase3 17" xfId="67" builtinId="53" customBuiltin="true"/>
    <cellStyle name="20% - Ênfase3 18" xfId="68" builtinId="53" customBuiltin="true"/>
    <cellStyle name="20% - Ênfase3 19" xfId="69" builtinId="53" customBuiltin="true"/>
    <cellStyle name="20% - Ênfase3 2" xfId="70" builtinId="53" customBuiltin="true"/>
    <cellStyle name="20% - Ênfase3 20" xfId="71" builtinId="53" customBuiltin="true"/>
    <cellStyle name="20% - Ênfase3 21" xfId="72" builtinId="53" customBuiltin="true"/>
    <cellStyle name="20% - Ênfase3 3" xfId="73" builtinId="53" customBuiltin="true"/>
    <cellStyle name="20% - Ênfase3 4" xfId="74" builtinId="53" customBuiltin="true"/>
    <cellStyle name="20% - Ênfase3 5" xfId="75" builtinId="53" customBuiltin="true"/>
    <cellStyle name="20% - Ênfase3 6" xfId="76" builtinId="53" customBuiltin="true"/>
    <cellStyle name="20% - Ênfase3 7" xfId="77" builtinId="53" customBuiltin="true"/>
    <cellStyle name="20% - Ênfase3 8" xfId="78" builtinId="53" customBuiltin="true"/>
    <cellStyle name="20% - Ênfase3 9" xfId="79" builtinId="53" customBuiltin="true"/>
    <cellStyle name="20% - Ênfase4 10" xfId="80" builtinId="53" customBuiltin="true"/>
    <cellStyle name="20% - Ênfase4 11" xfId="81" builtinId="53" customBuiltin="true"/>
    <cellStyle name="20% - Ênfase4 12" xfId="82" builtinId="53" customBuiltin="true"/>
    <cellStyle name="20% - Ênfase4 13" xfId="83" builtinId="53" customBuiltin="true"/>
    <cellStyle name="20% - Ênfase4 14" xfId="84" builtinId="53" customBuiltin="true"/>
    <cellStyle name="20% - Ênfase4 15" xfId="85" builtinId="53" customBuiltin="true"/>
    <cellStyle name="20% - Ênfase4 16" xfId="86" builtinId="53" customBuiltin="true"/>
    <cellStyle name="20% - Ênfase4 17" xfId="87" builtinId="53" customBuiltin="true"/>
    <cellStyle name="20% - Ênfase4 18" xfId="88" builtinId="53" customBuiltin="true"/>
    <cellStyle name="20% - Ênfase4 19" xfId="89" builtinId="53" customBuiltin="true"/>
    <cellStyle name="20% - Ênfase4 2" xfId="90" builtinId="53" customBuiltin="true"/>
    <cellStyle name="20% - Ênfase4 20" xfId="91" builtinId="53" customBuiltin="true"/>
    <cellStyle name="20% - Ênfase4 21" xfId="92" builtinId="53" customBuiltin="true"/>
    <cellStyle name="20% - Ênfase4 3" xfId="93" builtinId="53" customBuiltin="true"/>
    <cellStyle name="20% - Ênfase4 4" xfId="94" builtinId="53" customBuiltin="true"/>
    <cellStyle name="20% - Ênfase4 5" xfId="95" builtinId="53" customBuiltin="true"/>
    <cellStyle name="20% - Ênfase4 6" xfId="96" builtinId="53" customBuiltin="true"/>
    <cellStyle name="20% - Ênfase4 7" xfId="97" builtinId="53" customBuiltin="true"/>
    <cellStyle name="20% - Ênfase4 8" xfId="98" builtinId="53" customBuiltin="true"/>
    <cellStyle name="20% - Ênfase4 9" xfId="99" builtinId="53" customBuiltin="true"/>
    <cellStyle name="20% - Ênfase5 10" xfId="100" builtinId="53" customBuiltin="true"/>
    <cellStyle name="20% - Ênfase5 11" xfId="101" builtinId="53" customBuiltin="true"/>
    <cellStyle name="20% - Ênfase5 12" xfId="102" builtinId="53" customBuiltin="true"/>
    <cellStyle name="20% - Ênfase5 13" xfId="103" builtinId="53" customBuiltin="true"/>
    <cellStyle name="20% - Ênfase5 14" xfId="104" builtinId="53" customBuiltin="true"/>
    <cellStyle name="20% - Ênfase5 15" xfId="105" builtinId="53" customBuiltin="true"/>
    <cellStyle name="20% - Ênfase5 16" xfId="106" builtinId="53" customBuiltin="true"/>
    <cellStyle name="20% - Ênfase5 17" xfId="107" builtinId="53" customBuiltin="true"/>
    <cellStyle name="20% - Ênfase5 18" xfId="108" builtinId="53" customBuiltin="true"/>
    <cellStyle name="20% - Ênfase5 19" xfId="109" builtinId="53" customBuiltin="true"/>
    <cellStyle name="20% - Ênfase5 2" xfId="110" builtinId="53" customBuiltin="true"/>
    <cellStyle name="20% - Ênfase5 20" xfId="111" builtinId="53" customBuiltin="true"/>
    <cellStyle name="20% - Ênfase5 21" xfId="112" builtinId="53" customBuiltin="true"/>
    <cellStyle name="20% - Ênfase5 3" xfId="113" builtinId="53" customBuiltin="true"/>
    <cellStyle name="20% - Ênfase5 4" xfId="114" builtinId="53" customBuiltin="true"/>
    <cellStyle name="20% - Ênfase5 5" xfId="115" builtinId="53" customBuiltin="true"/>
    <cellStyle name="20% - Ênfase5 6" xfId="116" builtinId="53" customBuiltin="true"/>
    <cellStyle name="20% - Ênfase5 7" xfId="117" builtinId="53" customBuiltin="true"/>
    <cellStyle name="20% - Ênfase5 8" xfId="118" builtinId="53" customBuiltin="true"/>
    <cellStyle name="20% - Ênfase5 9" xfId="119" builtinId="53" customBuiltin="true"/>
    <cellStyle name="20% - Ênfase6 10" xfId="120" builtinId="53" customBuiltin="true"/>
    <cellStyle name="20% - Ênfase6 11" xfId="121" builtinId="53" customBuiltin="true"/>
    <cellStyle name="20% - Ênfase6 12" xfId="122" builtinId="53" customBuiltin="true"/>
    <cellStyle name="20% - Ênfase6 13" xfId="123" builtinId="53" customBuiltin="true"/>
    <cellStyle name="20% - Ênfase6 14" xfId="124" builtinId="53" customBuiltin="true"/>
    <cellStyle name="20% - Ênfase6 15" xfId="125" builtinId="53" customBuiltin="true"/>
    <cellStyle name="20% - Ênfase6 16" xfId="126" builtinId="53" customBuiltin="true"/>
    <cellStyle name="20% - Ênfase6 17" xfId="127" builtinId="53" customBuiltin="true"/>
    <cellStyle name="20% - Ênfase6 18" xfId="128" builtinId="53" customBuiltin="true"/>
    <cellStyle name="20% - Ênfase6 19" xfId="129" builtinId="53" customBuiltin="true"/>
    <cellStyle name="20% - Ênfase6 2" xfId="130" builtinId="53" customBuiltin="true"/>
    <cellStyle name="20% - Ênfase6 20" xfId="131" builtinId="53" customBuiltin="true"/>
    <cellStyle name="20% - Ênfase6 21" xfId="132" builtinId="53" customBuiltin="true"/>
    <cellStyle name="20% - Ênfase6 3" xfId="133" builtinId="53" customBuiltin="true"/>
    <cellStyle name="20% - Ênfase6 4" xfId="134" builtinId="53" customBuiltin="true"/>
    <cellStyle name="20% - Ênfase6 5" xfId="135" builtinId="53" customBuiltin="true"/>
    <cellStyle name="20% - Ênfase6 6" xfId="136" builtinId="53" customBuiltin="true"/>
    <cellStyle name="20% - Ênfase6 7" xfId="137" builtinId="53" customBuiltin="true"/>
    <cellStyle name="20% - Ênfase6 8" xfId="138" builtinId="53" customBuiltin="true"/>
    <cellStyle name="20% - Ênfase6 9" xfId="139" builtinId="53" customBuiltin="true"/>
    <cellStyle name="40% - Ênfase1 10" xfId="140" builtinId="53" customBuiltin="true"/>
    <cellStyle name="40% - Ênfase1 11" xfId="141" builtinId="53" customBuiltin="true"/>
    <cellStyle name="40% - Ênfase1 12" xfId="142" builtinId="53" customBuiltin="true"/>
    <cellStyle name="40% - Ênfase1 13" xfId="143" builtinId="53" customBuiltin="true"/>
    <cellStyle name="40% - Ênfase1 14" xfId="144" builtinId="53" customBuiltin="true"/>
    <cellStyle name="40% - Ênfase1 15" xfId="145" builtinId="53" customBuiltin="true"/>
    <cellStyle name="40% - Ênfase1 16" xfId="146" builtinId="53" customBuiltin="true"/>
    <cellStyle name="40% - Ênfase1 17" xfId="147" builtinId="53" customBuiltin="true"/>
    <cellStyle name="40% - Ênfase1 18" xfId="148" builtinId="53" customBuiltin="true"/>
    <cellStyle name="40% - Ênfase1 19" xfId="149" builtinId="53" customBuiltin="true"/>
    <cellStyle name="40% - Ênfase1 2" xfId="150" builtinId="53" customBuiltin="true"/>
    <cellStyle name="40% - Ênfase1 20" xfId="151" builtinId="53" customBuiltin="true"/>
    <cellStyle name="40% - Ênfase1 21" xfId="152" builtinId="53" customBuiltin="true"/>
    <cellStyle name="40% - Ênfase1 3" xfId="153" builtinId="53" customBuiltin="true"/>
    <cellStyle name="40% - Ênfase1 4" xfId="154" builtinId="53" customBuiltin="true"/>
    <cellStyle name="40% - Ênfase1 5" xfId="155" builtinId="53" customBuiltin="true"/>
    <cellStyle name="40% - Ênfase1 6" xfId="156" builtinId="53" customBuiltin="true"/>
    <cellStyle name="40% - Ênfase1 7" xfId="157" builtinId="53" customBuiltin="true"/>
    <cellStyle name="40% - Ênfase1 8" xfId="158" builtinId="53" customBuiltin="true"/>
    <cellStyle name="40% - Ênfase1 9" xfId="159" builtinId="53" customBuiltin="true"/>
    <cellStyle name="40% - Ênfase2 10" xfId="160" builtinId="53" customBuiltin="true"/>
    <cellStyle name="40% - Ênfase2 11" xfId="161" builtinId="53" customBuiltin="true"/>
    <cellStyle name="40% - Ênfase2 12" xfId="162" builtinId="53" customBuiltin="true"/>
    <cellStyle name="40% - Ênfase2 13" xfId="163" builtinId="53" customBuiltin="true"/>
    <cellStyle name="40% - Ênfase2 14" xfId="164" builtinId="53" customBuiltin="true"/>
    <cellStyle name="40% - Ênfase2 15" xfId="165" builtinId="53" customBuiltin="true"/>
    <cellStyle name="40% - Ênfase2 16" xfId="166" builtinId="53" customBuiltin="true"/>
    <cellStyle name="40% - Ênfase2 17" xfId="167" builtinId="53" customBuiltin="true"/>
    <cellStyle name="40% - Ênfase2 18" xfId="168" builtinId="53" customBuiltin="true"/>
    <cellStyle name="40% - Ênfase2 19" xfId="169" builtinId="53" customBuiltin="true"/>
    <cellStyle name="40% - Ênfase2 2" xfId="170" builtinId="53" customBuiltin="true"/>
    <cellStyle name="40% - Ênfase2 20" xfId="171" builtinId="53" customBuiltin="true"/>
    <cellStyle name="40% - Ênfase2 21" xfId="172" builtinId="53" customBuiltin="true"/>
    <cellStyle name="40% - Ênfase2 3" xfId="173" builtinId="53" customBuiltin="true"/>
    <cellStyle name="40% - Ênfase2 4" xfId="174" builtinId="53" customBuiltin="true"/>
    <cellStyle name="40% - Ênfase2 5" xfId="175" builtinId="53" customBuiltin="true"/>
    <cellStyle name="40% - Ênfase2 6" xfId="176" builtinId="53" customBuiltin="true"/>
    <cellStyle name="40% - Ênfase2 7" xfId="177" builtinId="53" customBuiltin="true"/>
    <cellStyle name="40% - Ênfase2 8" xfId="178" builtinId="53" customBuiltin="true"/>
    <cellStyle name="40% - Ênfase2 9" xfId="179" builtinId="53" customBuiltin="true"/>
    <cellStyle name="40% - Ênfase3 10" xfId="180" builtinId="53" customBuiltin="true"/>
    <cellStyle name="40% - Ênfase3 11" xfId="181" builtinId="53" customBuiltin="true"/>
    <cellStyle name="40% - Ênfase3 12" xfId="182" builtinId="53" customBuiltin="true"/>
    <cellStyle name="40% - Ênfase3 13" xfId="183" builtinId="53" customBuiltin="true"/>
    <cellStyle name="40% - Ênfase3 14" xfId="184" builtinId="53" customBuiltin="true"/>
    <cellStyle name="40% - Ênfase3 15" xfId="185" builtinId="53" customBuiltin="true"/>
    <cellStyle name="40% - Ênfase3 16" xfId="186" builtinId="53" customBuiltin="true"/>
    <cellStyle name="40% - Ênfase3 17" xfId="187" builtinId="53" customBuiltin="true"/>
    <cellStyle name="40% - Ênfase3 18" xfId="188" builtinId="53" customBuiltin="true"/>
    <cellStyle name="40% - Ênfase3 19" xfId="189" builtinId="53" customBuiltin="true"/>
    <cellStyle name="40% - Ênfase3 2" xfId="190" builtinId="53" customBuiltin="true"/>
    <cellStyle name="40% - Ênfase3 20" xfId="191" builtinId="53" customBuiltin="true"/>
    <cellStyle name="40% - Ênfase3 21" xfId="192" builtinId="53" customBuiltin="true"/>
    <cellStyle name="40% - Ênfase3 3" xfId="193" builtinId="53" customBuiltin="true"/>
    <cellStyle name="40% - Ênfase3 4" xfId="194" builtinId="53" customBuiltin="true"/>
    <cellStyle name="40% - Ênfase3 5" xfId="195" builtinId="53" customBuiltin="true"/>
    <cellStyle name="40% - Ênfase3 6" xfId="196" builtinId="53" customBuiltin="true"/>
    <cellStyle name="40% - Ênfase3 7" xfId="197" builtinId="53" customBuiltin="true"/>
    <cellStyle name="40% - Ênfase3 8" xfId="198" builtinId="53" customBuiltin="true"/>
    <cellStyle name="40% - Ênfase3 9" xfId="199" builtinId="53" customBuiltin="true"/>
    <cellStyle name="40% - Ênfase4 10" xfId="200" builtinId="53" customBuiltin="true"/>
    <cellStyle name="40% - Ênfase4 11" xfId="201" builtinId="53" customBuiltin="true"/>
    <cellStyle name="40% - Ênfase4 12" xfId="202" builtinId="53" customBuiltin="true"/>
    <cellStyle name="40% - Ênfase4 13" xfId="203" builtinId="53" customBuiltin="true"/>
    <cellStyle name="40% - Ênfase4 14" xfId="204" builtinId="53" customBuiltin="true"/>
    <cellStyle name="40% - Ênfase4 15" xfId="205" builtinId="53" customBuiltin="true"/>
    <cellStyle name="40% - Ênfase4 16" xfId="206" builtinId="53" customBuiltin="true"/>
    <cellStyle name="40% - Ênfase4 17" xfId="207" builtinId="53" customBuiltin="true"/>
    <cellStyle name="40% - Ênfase4 18" xfId="208" builtinId="53" customBuiltin="true"/>
    <cellStyle name="40% - Ênfase4 19" xfId="209" builtinId="53" customBuiltin="true"/>
    <cellStyle name="40% - Ênfase4 2" xfId="210" builtinId="53" customBuiltin="true"/>
    <cellStyle name="40% - Ênfase4 20" xfId="211" builtinId="53" customBuiltin="true"/>
    <cellStyle name="40% - Ênfase4 21" xfId="212" builtinId="53" customBuiltin="true"/>
    <cellStyle name="40% - Ênfase4 3" xfId="213" builtinId="53" customBuiltin="true"/>
    <cellStyle name="40% - Ênfase4 4" xfId="214" builtinId="53" customBuiltin="true"/>
    <cellStyle name="40% - Ênfase4 5" xfId="215" builtinId="53" customBuiltin="true"/>
    <cellStyle name="40% - Ênfase4 6" xfId="216" builtinId="53" customBuiltin="true"/>
    <cellStyle name="40% - Ênfase4 7" xfId="217" builtinId="53" customBuiltin="true"/>
    <cellStyle name="40% - Ênfase4 8" xfId="218" builtinId="53" customBuiltin="true"/>
    <cellStyle name="40% - Ênfase4 9" xfId="219" builtinId="53" customBuiltin="true"/>
    <cellStyle name="40% - Ênfase5 10" xfId="220" builtinId="53" customBuiltin="true"/>
    <cellStyle name="40% - Ênfase5 11" xfId="221" builtinId="53" customBuiltin="true"/>
    <cellStyle name="40% - Ênfase5 12" xfId="222" builtinId="53" customBuiltin="true"/>
    <cellStyle name="40% - Ênfase5 13" xfId="223" builtinId="53" customBuiltin="true"/>
    <cellStyle name="40% - Ênfase5 14" xfId="224" builtinId="53" customBuiltin="true"/>
    <cellStyle name="40% - Ênfase5 15" xfId="225" builtinId="53" customBuiltin="true"/>
    <cellStyle name="40% - Ênfase5 16" xfId="226" builtinId="53" customBuiltin="true"/>
    <cellStyle name="40% - Ênfase5 17" xfId="227" builtinId="53" customBuiltin="true"/>
    <cellStyle name="40% - Ênfase5 18" xfId="228" builtinId="53" customBuiltin="true"/>
    <cellStyle name="40% - Ênfase5 19" xfId="229" builtinId="53" customBuiltin="true"/>
    <cellStyle name="40% - Ênfase5 2" xfId="230" builtinId="53" customBuiltin="true"/>
    <cellStyle name="40% - Ênfase5 20" xfId="231" builtinId="53" customBuiltin="true"/>
    <cellStyle name="40% - Ênfase5 21" xfId="232" builtinId="53" customBuiltin="true"/>
    <cellStyle name="40% - Ênfase5 3" xfId="233" builtinId="53" customBuiltin="true"/>
    <cellStyle name="40% - Ênfase5 4" xfId="234" builtinId="53" customBuiltin="true"/>
    <cellStyle name="40% - Ênfase5 5" xfId="235" builtinId="53" customBuiltin="true"/>
    <cellStyle name="40% - Ênfase5 6" xfId="236" builtinId="53" customBuiltin="true"/>
    <cellStyle name="40% - Ênfase5 7" xfId="237" builtinId="53" customBuiltin="true"/>
    <cellStyle name="40% - Ênfase5 8" xfId="238" builtinId="53" customBuiltin="true"/>
    <cellStyle name="40% - Ênfase5 9" xfId="239" builtinId="53" customBuiltin="true"/>
    <cellStyle name="40% - Ênfase6 10" xfId="240" builtinId="53" customBuiltin="true"/>
    <cellStyle name="40% - Ênfase6 11" xfId="241" builtinId="53" customBuiltin="true"/>
    <cellStyle name="40% - Ênfase6 12" xfId="242" builtinId="53" customBuiltin="true"/>
    <cellStyle name="40% - Ênfase6 13" xfId="243" builtinId="53" customBuiltin="true"/>
    <cellStyle name="40% - Ênfase6 14" xfId="244" builtinId="53" customBuiltin="true"/>
    <cellStyle name="40% - Ênfase6 15" xfId="245" builtinId="53" customBuiltin="true"/>
    <cellStyle name="40% - Ênfase6 16" xfId="246" builtinId="53" customBuiltin="true"/>
    <cellStyle name="40% - Ênfase6 17" xfId="247" builtinId="53" customBuiltin="true"/>
    <cellStyle name="40% - Ênfase6 18" xfId="248" builtinId="53" customBuiltin="true"/>
    <cellStyle name="40% - Ênfase6 19" xfId="249" builtinId="53" customBuiltin="true"/>
    <cellStyle name="40% - Ênfase6 2" xfId="250" builtinId="53" customBuiltin="true"/>
    <cellStyle name="40% - Ênfase6 20" xfId="251" builtinId="53" customBuiltin="true"/>
    <cellStyle name="40% - Ênfase6 21" xfId="252" builtinId="53" customBuiltin="true"/>
    <cellStyle name="40% - Ênfase6 3" xfId="253" builtinId="53" customBuiltin="true"/>
    <cellStyle name="40% - Ênfase6 4" xfId="254" builtinId="53" customBuiltin="true"/>
    <cellStyle name="40% - Ênfase6 5" xfId="255" builtinId="53" customBuiltin="true"/>
    <cellStyle name="40% - Ênfase6 6" xfId="256" builtinId="53" customBuiltin="true"/>
    <cellStyle name="40% - Ênfase6 7" xfId="257" builtinId="53" customBuiltin="true"/>
    <cellStyle name="40% - Ênfase6 8" xfId="258" builtinId="53" customBuiltin="true"/>
    <cellStyle name="40% - Ênfase6 9" xfId="259" builtinId="53" customBuiltin="true"/>
    <cellStyle name="60% - Ênfase1 10" xfId="260" builtinId="53" customBuiltin="true"/>
    <cellStyle name="60% - Ênfase1 11" xfId="261" builtinId="53" customBuiltin="true"/>
    <cellStyle name="60% - Ênfase1 12" xfId="262" builtinId="53" customBuiltin="true"/>
    <cellStyle name="60% - Ênfase1 13" xfId="263" builtinId="53" customBuiltin="true"/>
    <cellStyle name="60% - Ênfase1 14" xfId="264" builtinId="53" customBuiltin="true"/>
    <cellStyle name="60% - Ênfase1 15" xfId="265" builtinId="53" customBuiltin="true"/>
    <cellStyle name="60% - Ênfase1 16" xfId="266" builtinId="53" customBuiltin="true"/>
    <cellStyle name="60% - Ênfase1 17" xfId="267" builtinId="53" customBuiltin="true"/>
    <cellStyle name="60% - Ênfase1 18" xfId="268" builtinId="53" customBuiltin="true"/>
    <cellStyle name="60% - Ênfase1 19" xfId="269" builtinId="53" customBuiltin="true"/>
    <cellStyle name="60% - Ênfase1 2" xfId="270" builtinId="53" customBuiltin="true"/>
    <cellStyle name="60% - Ênfase1 20" xfId="271" builtinId="53" customBuiltin="true"/>
    <cellStyle name="60% - Ênfase1 21" xfId="272" builtinId="53" customBuiltin="true"/>
    <cellStyle name="60% - Ênfase1 3" xfId="273" builtinId="53" customBuiltin="true"/>
    <cellStyle name="60% - Ênfase1 4" xfId="274" builtinId="53" customBuiltin="true"/>
    <cellStyle name="60% - Ênfase1 5" xfId="275" builtinId="53" customBuiltin="true"/>
    <cellStyle name="60% - Ênfase1 6" xfId="276" builtinId="53" customBuiltin="true"/>
    <cellStyle name="60% - Ênfase1 7" xfId="277" builtinId="53" customBuiltin="true"/>
    <cellStyle name="60% - Ênfase1 8" xfId="278" builtinId="53" customBuiltin="true"/>
    <cellStyle name="60% - Ênfase1 9" xfId="279" builtinId="53" customBuiltin="true"/>
    <cellStyle name="60% - Ênfase2 10" xfId="280" builtinId="53" customBuiltin="true"/>
    <cellStyle name="60% - Ênfase2 11" xfId="281" builtinId="53" customBuiltin="true"/>
    <cellStyle name="60% - Ênfase2 12" xfId="282" builtinId="53" customBuiltin="true"/>
    <cellStyle name="60% - Ênfase2 13" xfId="283" builtinId="53" customBuiltin="true"/>
    <cellStyle name="60% - Ênfase2 14" xfId="284" builtinId="53" customBuiltin="true"/>
    <cellStyle name="60% - Ênfase2 15" xfId="285" builtinId="53" customBuiltin="true"/>
    <cellStyle name="60% - Ênfase2 16" xfId="286" builtinId="53" customBuiltin="true"/>
    <cellStyle name="60% - Ênfase2 17" xfId="287" builtinId="53" customBuiltin="true"/>
    <cellStyle name="60% - Ênfase2 18" xfId="288" builtinId="53" customBuiltin="true"/>
    <cellStyle name="60% - Ênfase2 19" xfId="289" builtinId="53" customBuiltin="true"/>
    <cellStyle name="60% - Ênfase2 2" xfId="290" builtinId="53" customBuiltin="true"/>
    <cellStyle name="60% - Ênfase2 20" xfId="291" builtinId="53" customBuiltin="true"/>
    <cellStyle name="60% - Ênfase2 21" xfId="292" builtinId="53" customBuiltin="true"/>
    <cellStyle name="60% - Ênfase2 3" xfId="293" builtinId="53" customBuiltin="true"/>
    <cellStyle name="60% - Ênfase2 4" xfId="294" builtinId="53" customBuiltin="true"/>
    <cellStyle name="60% - Ênfase2 5" xfId="295" builtinId="53" customBuiltin="true"/>
    <cellStyle name="60% - Ênfase2 6" xfId="296" builtinId="53" customBuiltin="true"/>
    <cellStyle name="60% - Ênfase2 7" xfId="297" builtinId="53" customBuiltin="true"/>
    <cellStyle name="60% - Ênfase2 8" xfId="298" builtinId="53" customBuiltin="true"/>
    <cellStyle name="60% - Ênfase2 9" xfId="299" builtinId="53" customBuiltin="true"/>
    <cellStyle name="60% - Ênfase3 10" xfId="300" builtinId="53" customBuiltin="true"/>
    <cellStyle name="60% - Ênfase3 11" xfId="301" builtinId="53" customBuiltin="true"/>
    <cellStyle name="60% - Ênfase3 12" xfId="302" builtinId="53" customBuiltin="true"/>
    <cellStyle name="60% - Ênfase3 13" xfId="303" builtinId="53" customBuiltin="true"/>
    <cellStyle name="60% - Ênfase3 14" xfId="304" builtinId="53" customBuiltin="true"/>
    <cellStyle name="60% - Ênfase3 15" xfId="305" builtinId="53" customBuiltin="true"/>
    <cellStyle name="60% - Ênfase3 16" xfId="306" builtinId="53" customBuiltin="true"/>
    <cellStyle name="60% - Ênfase3 17" xfId="307" builtinId="53" customBuiltin="true"/>
    <cellStyle name="60% - Ênfase3 18" xfId="308" builtinId="53" customBuiltin="true"/>
    <cellStyle name="60% - Ênfase3 19" xfId="309" builtinId="53" customBuiltin="true"/>
    <cellStyle name="60% - Ênfase3 2" xfId="310" builtinId="53" customBuiltin="true"/>
    <cellStyle name="60% - Ênfase3 20" xfId="311" builtinId="53" customBuiltin="true"/>
    <cellStyle name="60% - Ênfase3 21" xfId="312" builtinId="53" customBuiltin="true"/>
    <cellStyle name="60% - Ênfase3 3" xfId="313" builtinId="53" customBuiltin="true"/>
    <cellStyle name="60% - Ênfase3 4" xfId="314" builtinId="53" customBuiltin="true"/>
    <cellStyle name="60% - Ênfase3 5" xfId="315" builtinId="53" customBuiltin="true"/>
    <cellStyle name="60% - Ênfase3 6" xfId="316" builtinId="53" customBuiltin="true"/>
    <cellStyle name="60% - Ênfase3 7" xfId="317" builtinId="53" customBuiltin="true"/>
    <cellStyle name="60% - Ênfase3 8" xfId="318" builtinId="53" customBuiltin="true"/>
    <cellStyle name="60% - Ênfase3 9" xfId="319" builtinId="53" customBuiltin="true"/>
    <cellStyle name="60% - Ênfase4 10" xfId="320" builtinId="53" customBuiltin="true"/>
    <cellStyle name="60% - Ênfase4 11" xfId="321" builtinId="53" customBuiltin="true"/>
    <cellStyle name="60% - Ênfase4 12" xfId="322" builtinId="53" customBuiltin="true"/>
    <cellStyle name="60% - Ênfase4 13" xfId="323" builtinId="53" customBuiltin="true"/>
    <cellStyle name="60% - Ênfase4 14" xfId="324" builtinId="53" customBuiltin="true"/>
    <cellStyle name="60% - Ênfase4 15" xfId="325" builtinId="53" customBuiltin="true"/>
    <cellStyle name="60% - Ênfase4 16" xfId="326" builtinId="53" customBuiltin="true"/>
    <cellStyle name="60% - Ênfase4 17" xfId="327" builtinId="53" customBuiltin="true"/>
    <cellStyle name="60% - Ênfase4 18" xfId="328" builtinId="53" customBuiltin="true"/>
    <cellStyle name="60% - Ênfase4 19" xfId="329" builtinId="53" customBuiltin="true"/>
    <cellStyle name="60% - Ênfase4 2" xfId="330" builtinId="53" customBuiltin="true"/>
    <cellStyle name="60% - Ênfase4 20" xfId="331" builtinId="53" customBuiltin="true"/>
    <cellStyle name="60% - Ênfase4 21" xfId="332" builtinId="53" customBuiltin="true"/>
    <cellStyle name="60% - Ênfase4 3" xfId="333" builtinId="53" customBuiltin="true"/>
    <cellStyle name="60% - Ênfase4 4" xfId="334" builtinId="53" customBuiltin="true"/>
    <cellStyle name="60% - Ênfase4 5" xfId="335" builtinId="53" customBuiltin="true"/>
    <cellStyle name="60% - Ênfase4 6" xfId="336" builtinId="53" customBuiltin="true"/>
    <cellStyle name="60% - Ênfase4 7" xfId="337" builtinId="53" customBuiltin="true"/>
    <cellStyle name="60% - Ênfase4 8" xfId="338" builtinId="53" customBuiltin="true"/>
    <cellStyle name="60% - Ênfase4 9" xfId="339" builtinId="53" customBuiltin="true"/>
    <cellStyle name="60% - Ênfase5 10" xfId="340" builtinId="53" customBuiltin="true"/>
    <cellStyle name="60% - Ênfase5 11" xfId="341" builtinId="53" customBuiltin="true"/>
    <cellStyle name="60% - Ênfase5 12" xfId="342" builtinId="53" customBuiltin="true"/>
    <cellStyle name="60% - Ênfase5 13" xfId="343" builtinId="53" customBuiltin="true"/>
    <cellStyle name="60% - Ênfase5 14" xfId="344" builtinId="53" customBuiltin="true"/>
    <cellStyle name="60% - Ênfase5 15" xfId="345" builtinId="53" customBuiltin="true"/>
    <cellStyle name="60% - Ênfase5 16" xfId="346" builtinId="53" customBuiltin="true"/>
    <cellStyle name="60% - Ênfase5 17" xfId="347" builtinId="53" customBuiltin="true"/>
    <cellStyle name="60% - Ênfase5 18" xfId="348" builtinId="53" customBuiltin="true"/>
    <cellStyle name="60% - Ênfase5 19" xfId="349" builtinId="53" customBuiltin="true"/>
    <cellStyle name="60% - Ênfase5 2" xfId="350" builtinId="53" customBuiltin="true"/>
    <cellStyle name="60% - Ênfase5 20" xfId="351" builtinId="53" customBuiltin="true"/>
    <cellStyle name="60% - Ênfase5 21" xfId="352" builtinId="53" customBuiltin="true"/>
    <cellStyle name="60% - Ênfase5 3" xfId="353" builtinId="53" customBuiltin="true"/>
    <cellStyle name="60% - Ênfase5 4" xfId="354" builtinId="53" customBuiltin="true"/>
    <cellStyle name="60% - Ênfase5 5" xfId="355" builtinId="53" customBuiltin="true"/>
    <cellStyle name="60% - Ênfase5 6" xfId="356" builtinId="53" customBuiltin="true"/>
    <cellStyle name="60% - Ênfase5 7" xfId="357" builtinId="53" customBuiltin="true"/>
    <cellStyle name="60% - Ênfase5 8" xfId="358" builtinId="53" customBuiltin="true"/>
    <cellStyle name="60% - Ênfase5 9" xfId="359" builtinId="53" customBuiltin="true"/>
    <cellStyle name="60% - Ênfase6 10" xfId="360" builtinId="53" customBuiltin="true"/>
    <cellStyle name="60% - Ênfase6 11" xfId="361" builtinId="53" customBuiltin="true"/>
    <cellStyle name="60% - Ênfase6 12" xfId="362" builtinId="53" customBuiltin="true"/>
    <cellStyle name="60% - Ênfase6 13" xfId="363" builtinId="53" customBuiltin="true"/>
    <cellStyle name="60% - Ênfase6 14" xfId="364" builtinId="53" customBuiltin="true"/>
    <cellStyle name="60% - Ênfase6 15" xfId="365" builtinId="53" customBuiltin="true"/>
    <cellStyle name="60% - Ênfase6 16" xfId="366" builtinId="53" customBuiltin="true"/>
    <cellStyle name="60% - Ênfase6 17" xfId="367" builtinId="53" customBuiltin="true"/>
    <cellStyle name="60% - Ênfase6 18" xfId="368" builtinId="53" customBuiltin="true"/>
    <cellStyle name="60% - Ênfase6 19" xfId="369" builtinId="53" customBuiltin="true"/>
    <cellStyle name="60% - Ênfase6 2" xfId="370" builtinId="53" customBuiltin="true"/>
    <cellStyle name="60% - Ênfase6 20" xfId="371" builtinId="53" customBuiltin="true"/>
    <cellStyle name="60% - Ênfase6 21" xfId="372" builtinId="53" customBuiltin="true"/>
    <cellStyle name="60% - Ênfase6 3" xfId="373" builtinId="53" customBuiltin="true"/>
    <cellStyle name="60% - Ênfase6 4" xfId="374" builtinId="53" customBuiltin="true"/>
    <cellStyle name="60% - Ênfase6 5" xfId="375" builtinId="53" customBuiltin="true"/>
    <cellStyle name="60% - Ênfase6 6" xfId="376" builtinId="53" customBuiltin="true"/>
    <cellStyle name="60% - Ênfase6 7" xfId="377" builtinId="53" customBuiltin="true"/>
    <cellStyle name="60% - Ênfase6 8" xfId="378" builtinId="53" customBuiltin="true"/>
    <cellStyle name="60% - Ênfase6 9" xfId="379" builtinId="53" customBuiltin="true"/>
    <cellStyle name="Bom 10" xfId="380" builtinId="53" customBuiltin="true"/>
    <cellStyle name="Bom 11" xfId="381" builtinId="53" customBuiltin="true"/>
    <cellStyle name="Bom 12" xfId="382" builtinId="53" customBuiltin="true"/>
    <cellStyle name="Bom 13" xfId="383" builtinId="53" customBuiltin="true"/>
    <cellStyle name="Bom 14" xfId="384" builtinId="53" customBuiltin="true"/>
    <cellStyle name="Bom 15" xfId="385" builtinId="53" customBuiltin="true"/>
    <cellStyle name="Bom 16" xfId="386" builtinId="53" customBuiltin="true"/>
    <cellStyle name="Bom 17" xfId="387" builtinId="53" customBuiltin="true"/>
    <cellStyle name="Bom 18" xfId="388" builtinId="53" customBuiltin="true"/>
    <cellStyle name="Bom 19" xfId="389" builtinId="53" customBuiltin="true"/>
    <cellStyle name="Bom 2" xfId="390" builtinId="53" customBuiltin="true"/>
    <cellStyle name="Bom 20" xfId="391" builtinId="53" customBuiltin="true"/>
    <cellStyle name="Bom 21" xfId="392" builtinId="53" customBuiltin="true"/>
    <cellStyle name="Bom 3" xfId="393" builtinId="53" customBuiltin="true"/>
    <cellStyle name="Bom 4" xfId="394" builtinId="53" customBuiltin="true"/>
    <cellStyle name="Bom 5" xfId="395" builtinId="53" customBuiltin="true"/>
    <cellStyle name="Bom 6" xfId="396" builtinId="53" customBuiltin="true"/>
    <cellStyle name="Bom 7" xfId="397" builtinId="53" customBuiltin="true"/>
    <cellStyle name="Bom 8" xfId="398" builtinId="53" customBuiltin="true"/>
    <cellStyle name="Bom 9" xfId="399" builtinId="53" customBuiltin="true"/>
    <cellStyle name="Cálculo 10" xfId="400" builtinId="53" customBuiltin="true"/>
    <cellStyle name="Cálculo 11" xfId="401" builtinId="53" customBuiltin="true"/>
    <cellStyle name="Cálculo 12" xfId="402" builtinId="53" customBuiltin="true"/>
    <cellStyle name="Cálculo 13" xfId="403" builtinId="53" customBuiltin="true"/>
    <cellStyle name="Cálculo 14" xfId="404" builtinId="53" customBuiltin="true"/>
    <cellStyle name="Cálculo 15" xfId="405" builtinId="53" customBuiltin="true"/>
    <cellStyle name="Cálculo 16" xfId="406" builtinId="53" customBuiltin="true"/>
    <cellStyle name="Cálculo 17" xfId="407" builtinId="53" customBuiltin="true"/>
    <cellStyle name="Cálculo 18" xfId="408" builtinId="53" customBuiltin="true"/>
    <cellStyle name="Cálculo 19" xfId="409" builtinId="53" customBuiltin="true"/>
    <cellStyle name="Cálculo 2" xfId="410" builtinId="53" customBuiltin="true"/>
    <cellStyle name="Cálculo 20" xfId="411" builtinId="53" customBuiltin="true"/>
    <cellStyle name="Cálculo 21" xfId="412" builtinId="53" customBuiltin="true"/>
    <cellStyle name="Cálculo 3" xfId="413" builtinId="53" customBuiltin="true"/>
    <cellStyle name="Cálculo 4" xfId="414" builtinId="53" customBuiltin="true"/>
    <cellStyle name="Cálculo 5" xfId="415" builtinId="53" customBuiltin="true"/>
    <cellStyle name="Cálculo 6" xfId="416" builtinId="53" customBuiltin="true"/>
    <cellStyle name="Cálculo 7" xfId="417" builtinId="53" customBuiltin="true"/>
    <cellStyle name="Cálculo 8" xfId="418" builtinId="53" customBuiltin="true"/>
    <cellStyle name="Cálculo 9" xfId="419" builtinId="53" customBuiltin="true"/>
    <cellStyle name="Célula de Verificação 10" xfId="420" builtinId="53" customBuiltin="true"/>
    <cellStyle name="Célula de Verificação 11" xfId="421" builtinId="53" customBuiltin="true"/>
    <cellStyle name="Célula de Verificação 12" xfId="422" builtinId="53" customBuiltin="true"/>
    <cellStyle name="Célula de Verificação 13" xfId="423" builtinId="53" customBuiltin="true"/>
    <cellStyle name="Célula de Verificação 14" xfId="424" builtinId="53" customBuiltin="true"/>
    <cellStyle name="Célula de Verificação 15" xfId="425" builtinId="53" customBuiltin="true"/>
    <cellStyle name="Célula de Verificação 16" xfId="426" builtinId="53" customBuiltin="true"/>
    <cellStyle name="Célula de Verificação 17" xfId="427" builtinId="53" customBuiltin="true"/>
    <cellStyle name="Célula de Verificação 18" xfId="428" builtinId="53" customBuiltin="true"/>
    <cellStyle name="Célula de Verificação 19" xfId="429" builtinId="53" customBuiltin="true"/>
    <cellStyle name="Célula de Verificação 2" xfId="430" builtinId="53" customBuiltin="true"/>
    <cellStyle name="Célula de Verificação 20" xfId="431" builtinId="53" customBuiltin="true"/>
    <cellStyle name="Célula de Verificação 21" xfId="432" builtinId="53" customBuiltin="true"/>
    <cellStyle name="Célula de Verificação 3" xfId="433" builtinId="53" customBuiltin="true"/>
    <cellStyle name="Célula de Verificação 4" xfId="434" builtinId="53" customBuiltin="true"/>
    <cellStyle name="Célula de Verificação 5" xfId="435" builtinId="53" customBuiltin="true"/>
    <cellStyle name="Célula de Verificação 6" xfId="436" builtinId="53" customBuiltin="true"/>
    <cellStyle name="Célula de Verificação 7" xfId="437" builtinId="53" customBuiltin="true"/>
    <cellStyle name="Célula de Verificação 8" xfId="438" builtinId="53" customBuiltin="true"/>
    <cellStyle name="Célula de Verificação 9" xfId="439" builtinId="53" customBuiltin="true"/>
    <cellStyle name="Célula Vinculada 10" xfId="440" builtinId="53" customBuiltin="true"/>
    <cellStyle name="Célula Vinculada 11" xfId="441" builtinId="53" customBuiltin="true"/>
    <cellStyle name="Célula Vinculada 12" xfId="442" builtinId="53" customBuiltin="true"/>
    <cellStyle name="Célula Vinculada 13" xfId="443" builtinId="53" customBuiltin="true"/>
    <cellStyle name="Célula Vinculada 14" xfId="444" builtinId="53" customBuiltin="true"/>
    <cellStyle name="Célula Vinculada 15" xfId="445" builtinId="53" customBuiltin="true"/>
    <cellStyle name="Célula Vinculada 16" xfId="446" builtinId="53" customBuiltin="true"/>
    <cellStyle name="Célula Vinculada 17" xfId="447" builtinId="53" customBuiltin="true"/>
    <cellStyle name="Célula Vinculada 18" xfId="448" builtinId="53" customBuiltin="true"/>
    <cellStyle name="Célula Vinculada 19" xfId="449" builtinId="53" customBuiltin="true"/>
    <cellStyle name="Célula Vinculada 2" xfId="450" builtinId="53" customBuiltin="true"/>
    <cellStyle name="Célula Vinculada 20" xfId="451" builtinId="53" customBuiltin="true"/>
    <cellStyle name="Célula Vinculada 21" xfId="452" builtinId="53" customBuiltin="true"/>
    <cellStyle name="Célula Vinculada 3" xfId="453" builtinId="53" customBuiltin="true"/>
    <cellStyle name="Célula Vinculada 4" xfId="454" builtinId="53" customBuiltin="true"/>
    <cellStyle name="Célula Vinculada 5" xfId="455" builtinId="53" customBuiltin="true"/>
    <cellStyle name="Célula Vinculada 6" xfId="456" builtinId="53" customBuiltin="true"/>
    <cellStyle name="Célula Vinculada 7" xfId="457" builtinId="53" customBuiltin="true"/>
    <cellStyle name="Célula Vinculada 8" xfId="458" builtinId="53" customBuiltin="true"/>
    <cellStyle name="Célula Vinculada 9" xfId="459" builtinId="53" customBuiltin="true"/>
    <cellStyle name="Entrada 10" xfId="460" builtinId="53" customBuiltin="true"/>
    <cellStyle name="Entrada 11" xfId="461" builtinId="53" customBuiltin="true"/>
    <cellStyle name="Entrada 12" xfId="462" builtinId="53" customBuiltin="true"/>
    <cellStyle name="Entrada 13" xfId="463" builtinId="53" customBuiltin="true"/>
    <cellStyle name="Entrada 14" xfId="464" builtinId="53" customBuiltin="true"/>
    <cellStyle name="Entrada 15" xfId="465" builtinId="53" customBuiltin="true"/>
    <cellStyle name="Entrada 16" xfId="466" builtinId="53" customBuiltin="true"/>
    <cellStyle name="Entrada 17" xfId="467" builtinId="53" customBuiltin="true"/>
    <cellStyle name="Entrada 18" xfId="468" builtinId="53" customBuiltin="true"/>
    <cellStyle name="Entrada 19" xfId="469" builtinId="53" customBuiltin="true"/>
    <cellStyle name="Entrada 2" xfId="470" builtinId="53" customBuiltin="true"/>
    <cellStyle name="Entrada 20" xfId="471" builtinId="53" customBuiltin="true"/>
    <cellStyle name="Entrada 21" xfId="472" builtinId="53" customBuiltin="true"/>
    <cellStyle name="Entrada 3" xfId="473" builtinId="53" customBuiltin="true"/>
    <cellStyle name="Entrada 4" xfId="474" builtinId="53" customBuiltin="true"/>
    <cellStyle name="Entrada 5" xfId="475" builtinId="53" customBuiltin="true"/>
    <cellStyle name="Entrada 6" xfId="476" builtinId="53" customBuiltin="true"/>
    <cellStyle name="Entrada 7" xfId="477" builtinId="53" customBuiltin="true"/>
    <cellStyle name="Entrada 8" xfId="478" builtinId="53" customBuiltin="true"/>
    <cellStyle name="Entrada 9" xfId="479" builtinId="53" customBuiltin="true"/>
    <cellStyle name="Incorreto 10" xfId="480" builtinId="53" customBuiltin="true"/>
    <cellStyle name="Incorreto 11" xfId="481" builtinId="53" customBuiltin="true"/>
    <cellStyle name="Incorreto 12" xfId="482" builtinId="53" customBuiltin="true"/>
    <cellStyle name="Incorreto 13" xfId="483" builtinId="53" customBuiltin="true"/>
    <cellStyle name="Incorreto 14" xfId="484" builtinId="53" customBuiltin="true"/>
    <cellStyle name="Incorreto 15" xfId="485" builtinId="53" customBuiltin="true"/>
    <cellStyle name="Incorreto 16" xfId="486" builtinId="53" customBuiltin="true"/>
    <cellStyle name="Incorreto 17" xfId="487" builtinId="53" customBuiltin="true"/>
    <cellStyle name="Incorreto 18" xfId="488" builtinId="53" customBuiltin="true"/>
    <cellStyle name="Incorreto 19" xfId="489" builtinId="53" customBuiltin="true"/>
    <cellStyle name="Incorreto 2" xfId="490" builtinId="53" customBuiltin="true"/>
    <cellStyle name="Incorreto 20" xfId="491" builtinId="53" customBuiltin="true"/>
    <cellStyle name="Incorreto 21" xfId="492" builtinId="53" customBuiltin="true"/>
    <cellStyle name="Incorreto 3" xfId="493" builtinId="53" customBuiltin="true"/>
    <cellStyle name="Incorreto 4" xfId="494" builtinId="53" customBuiltin="true"/>
    <cellStyle name="Incorreto 5" xfId="495" builtinId="53" customBuiltin="true"/>
    <cellStyle name="Incorreto 6" xfId="496" builtinId="53" customBuiltin="true"/>
    <cellStyle name="Incorreto 7" xfId="497" builtinId="53" customBuiltin="true"/>
    <cellStyle name="Incorreto 8" xfId="498" builtinId="53" customBuiltin="true"/>
    <cellStyle name="Incorreto 9" xfId="499" builtinId="53" customBuiltin="true"/>
    <cellStyle name="Neutra 10" xfId="500" builtinId="53" customBuiltin="true"/>
    <cellStyle name="Neutra 11" xfId="501" builtinId="53" customBuiltin="true"/>
    <cellStyle name="Neutra 12" xfId="502" builtinId="53" customBuiltin="true"/>
    <cellStyle name="Neutra 13" xfId="503" builtinId="53" customBuiltin="true"/>
    <cellStyle name="Neutra 14" xfId="504" builtinId="53" customBuiltin="true"/>
    <cellStyle name="Neutra 15" xfId="505" builtinId="53" customBuiltin="true"/>
    <cellStyle name="Neutra 16" xfId="506" builtinId="53" customBuiltin="true"/>
    <cellStyle name="Neutra 17" xfId="507" builtinId="53" customBuiltin="true"/>
    <cellStyle name="Neutra 18" xfId="508" builtinId="53" customBuiltin="true"/>
    <cellStyle name="Neutra 19" xfId="509" builtinId="53" customBuiltin="true"/>
    <cellStyle name="Neutra 2" xfId="510" builtinId="53" customBuiltin="true"/>
    <cellStyle name="Neutra 20" xfId="511" builtinId="53" customBuiltin="true"/>
    <cellStyle name="Neutra 21" xfId="512" builtinId="53" customBuiltin="true"/>
    <cellStyle name="Neutra 3" xfId="513" builtinId="53" customBuiltin="true"/>
    <cellStyle name="Neutra 4" xfId="514" builtinId="53" customBuiltin="true"/>
    <cellStyle name="Neutra 5" xfId="515" builtinId="53" customBuiltin="true"/>
    <cellStyle name="Neutra 6" xfId="516" builtinId="53" customBuiltin="true"/>
    <cellStyle name="Neutra 7" xfId="517" builtinId="53" customBuiltin="true"/>
    <cellStyle name="Neutra 8" xfId="518" builtinId="53" customBuiltin="true"/>
    <cellStyle name="Neutra 9" xfId="519" builtinId="53" customBuiltin="true"/>
    <cellStyle name="Normal 10" xfId="520" builtinId="53" customBuiltin="true"/>
    <cellStyle name="Normal 11" xfId="521" builtinId="53" customBuiltin="true"/>
    <cellStyle name="Normal 12" xfId="522" builtinId="53" customBuiltin="true"/>
    <cellStyle name="Normal 13" xfId="523" builtinId="53" customBuiltin="true"/>
    <cellStyle name="Normal 14" xfId="524" builtinId="53" customBuiltin="true"/>
    <cellStyle name="Normal 2" xfId="525" builtinId="53" customBuiltin="true"/>
    <cellStyle name="Normal 2 2" xfId="526" builtinId="53" customBuiltin="true"/>
    <cellStyle name="Normal 2 3" xfId="527" builtinId="53" customBuiltin="true"/>
    <cellStyle name="Normal 2 4" xfId="528" builtinId="53" customBuiltin="true"/>
    <cellStyle name="Normal 2 5" xfId="529" builtinId="53" customBuiltin="true"/>
    <cellStyle name="Normal 2 6" xfId="530" builtinId="53" customBuiltin="true"/>
    <cellStyle name="Normal 3" xfId="531" builtinId="53" customBuiltin="true"/>
    <cellStyle name="Normal 4" xfId="532" builtinId="53" customBuiltin="true"/>
    <cellStyle name="Normal 5" xfId="533" builtinId="53" customBuiltin="true"/>
    <cellStyle name="Normal 6" xfId="534" builtinId="53" customBuiltin="true"/>
    <cellStyle name="Normal 7" xfId="535" builtinId="53" customBuiltin="true"/>
    <cellStyle name="Normal 8" xfId="536" builtinId="53" customBuiltin="true"/>
    <cellStyle name="Normal 9" xfId="537" builtinId="53" customBuiltin="true"/>
    <cellStyle name="Nota 10" xfId="538" builtinId="53" customBuiltin="true"/>
    <cellStyle name="Nota 11" xfId="539" builtinId="53" customBuiltin="true"/>
    <cellStyle name="Nota 12" xfId="540" builtinId="53" customBuiltin="true"/>
    <cellStyle name="Nota 13" xfId="541" builtinId="53" customBuiltin="true"/>
    <cellStyle name="Nota 14" xfId="542" builtinId="53" customBuiltin="true"/>
    <cellStyle name="Nota 15" xfId="543" builtinId="53" customBuiltin="true"/>
    <cellStyle name="Nota 16" xfId="544" builtinId="53" customBuiltin="true"/>
    <cellStyle name="Nota 17" xfId="545" builtinId="53" customBuiltin="true"/>
    <cellStyle name="Nota 18" xfId="546" builtinId="53" customBuiltin="true"/>
    <cellStyle name="Nota 19" xfId="547" builtinId="53" customBuiltin="true"/>
    <cellStyle name="Nota 2" xfId="548" builtinId="53" customBuiltin="true"/>
    <cellStyle name="Nota 20" xfId="549" builtinId="53" customBuiltin="true"/>
    <cellStyle name="Nota 21" xfId="550" builtinId="53" customBuiltin="true"/>
    <cellStyle name="Nota 3" xfId="551" builtinId="53" customBuiltin="true"/>
    <cellStyle name="Nota 4" xfId="552" builtinId="53" customBuiltin="true"/>
    <cellStyle name="Nota 5" xfId="553" builtinId="53" customBuiltin="true"/>
    <cellStyle name="Nota 6" xfId="554" builtinId="53" customBuiltin="true"/>
    <cellStyle name="Nota 7" xfId="555" builtinId="53" customBuiltin="true"/>
    <cellStyle name="Nota 8" xfId="556" builtinId="53" customBuiltin="true"/>
    <cellStyle name="Nota 9" xfId="557" builtinId="53" customBuiltin="true"/>
    <cellStyle name="Porcentagem 2 10" xfId="558" builtinId="53" customBuiltin="true"/>
    <cellStyle name="Porcentagem 2 11" xfId="559" builtinId="53" customBuiltin="true"/>
    <cellStyle name="Porcentagem 2 12" xfId="560" builtinId="53" customBuiltin="true"/>
    <cellStyle name="Porcentagem 2 13" xfId="561" builtinId="53" customBuiltin="true"/>
    <cellStyle name="Porcentagem 2 14" xfId="562" builtinId="53" customBuiltin="true"/>
    <cellStyle name="Porcentagem 2 15" xfId="563" builtinId="53" customBuiltin="true"/>
    <cellStyle name="Porcentagem 2 16" xfId="564" builtinId="53" customBuiltin="true"/>
    <cellStyle name="Porcentagem 2 17" xfId="565" builtinId="53" customBuiltin="true"/>
    <cellStyle name="Porcentagem 2 18" xfId="566" builtinId="53" customBuiltin="true"/>
    <cellStyle name="Porcentagem 2 19" xfId="567" builtinId="53" customBuiltin="true"/>
    <cellStyle name="Porcentagem 2 2" xfId="568" builtinId="53" customBuiltin="true"/>
    <cellStyle name="Porcentagem 2 20" xfId="569" builtinId="53" customBuiltin="true"/>
    <cellStyle name="Porcentagem 2 21" xfId="570" builtinId="53" customBuiltin="true"/>
    <cellStyle name="Porcentagem 2 3" xfId="571" builtinId="53" customBuiltin="true"/>
    <cellStyle name="Porcentagem 2 4" xfId="572" builtinId="53" customBuiltin="true"/>
    <cellStyle name="Porcentagem 2 5" xfId="573" builtinId="53" customBuiltin="true"/>
    <cellStyle name="Porcentagem 2 6" xfId="574" builtinId="53" customBuiltin="true"/>
    <cellStyle name="Porcentagem 2 7" xfId="575" builtinId="53" customBuiltin="true"/>
    <cellStyle name="Porcentagem 2 8" xfId="576" builtinId="53" customBuiltin="true"/>
    <cellStyle name="Porcentagem 2 9" xfId="577" builtinId="53" customBuiltin="true"/>
    <cellStyle name="Saída 10" xfId="578" builtinId="53" customBuiltin="true"/>
    <cellStyle name="Saída 11" xfId="579" builtinId="53" customBuiltin="true"/>
    <cellStyle name="Saída 12" xfId="580" builtinId="53" customBuiltin="true"/>
    <cellStyle name="Saída 13" xfId="581" builtinId="53" customBuiltin="true"/>
    <cellStyle name="Saída 14" xfId="582" builtinId="53" customBuiltin="true"/>
    <cellStyle name="Saída 15" xfId="583" builtinId="53" customBuiltin="true"/>
    <cellStyle name="Saída 16" xfId="584" builtinId="53" customBuiltin="true"/>
    <cellStyle name="Saída 17" xfId="585" builtinId="53" customBuiltin="true"/>
    <cellStyle name="Saída 18" xfId="586" builtinId="53" customBuiltin="true"/>
    <cellStyle name="Saída 19" xfId="587" builtinId="53" customBuiltin="true"/>
    <cellStyle name="Saída 2" xfId="588" builtinId="53" customBuiltin="true"/>
    <cellStyle name="Saída 20" xfId="589" builtinId="53" customBuiltin="true"/>
    <cellStyle name="Saída 21" xfId="590" builtinId="53" customBuiltin="true"/>
    <cellStyle name="Saída 3" xfId="591" builtinId="53" customBuiltin="true"/>
    <cellStyle name="Saída 4" xfId="592" builtinId="53" customBuiltin="true"/>
    <cellStyle name="Saída 5" xfId="593" builtinId="53" customBuiltin="true"/>
    <cellStyle name="Saída 6" xfId="594" builtinId="53" customBuiltin="true"/>
    <cellStyle name="Saída 7" xfId="595" builtinId="53" customBuiltin="true"/>
    <cellStyle name="Saída 8" xfId="596" builtinId="53" customBuiltin="true"/>
    <cellStyle name="Saída 9" xfId="597" builtinId="53" customBuiltin="true"/>
    <cellStyle name="Separador de milhares 11" xfId="598" builtinId="53" customBuiltin="true"/>
    <cellStyle name="Separador de milhares 2" xfId="599" builtinId="53" customBuiltin="true"/>
    <cellStyle name="Separador de milhares 2 14" xfId="600" builtinId="53" customBuiltin="true"/>
    <cellStyle name="Separador de milhares 2 2" xfId="601" builtinId="53" customBuiltin="true"/>
    <cellStyle name="Separador de milhares 2 3" xfId="602" builtinId="53" customBuiltin="true"/>
    <cellStyle name="Separador de milhares 2 4" xfId="603" builtinId="53" customBuiltin="true"/>
    <cellStyle name="Separador de milhares 6" xfId="604" builtinId="53" customBuiltin="true"/>
    <cellStyle name="Separador de milhares 7" xfId="605" builtinId="53" customBuiltin="true"/>
    <cellStyle name="Separador de milhares 8" xfId="606" builtinId="53" customBuiltin="true"/>
    <cellStyle name="Texto de Aviso 10" xfId="607" builtinId="53" customBuiltin="true"/>
    <cellStyle name="Texto de Aviso 11" xfId="608" builtinId="53" customBuiltin="true"/>
    <cellStyle name="Texto de Aviso 12" xfId="609" builtinId="53" customBuiltin="true"/>
    <cellStyle name="Texto de Aviso 13" xfId="610" builtinId="53" customBuiltin="true"/>
    <cellStyle name="Texto de Aviso 14" xfId="611" builtinId="53" customBuiltin="true"/>
    <cellStyle name="Texto de Aviso 15" xfId="612" builtinId="53" customBuiltin="true"/>
    <cellStyle name="Texto de Aviso 16" xfId="613" builtinId="53" customBuiltin="true"/>
    <cellStyle name="Texto de Aviso 17" xfId="614" builtinId="53" customBuiltin="true"/>
    <cellStyle name="Texto de Aviso 18" xfId="615" builtinId="53" customBuiltin="true"/>
    <cellStyle name="Texto de Aviso 19" xfId="616" builtinId="53" customBuiltin="true"/>
    <cellStyle name="Texto de Aviso 2" xfId="617" builtinId="53" customBuiltin="true"/>
    <cellStyle name="Texto de Aviso 20" xfId="618" builtinId="53" customBuiltin="true"/>
    <cellStyle name="Texto de Aviso 21" xfId="619" builtinId="53" customBuiltin="true"/>
    <cellStyle name="Texto de Aviso 3" xfId="620" builtinId="53" customBuiltin="true"/>
    <cellStyle name="Texto de Aviso 4" xfId="621" builtinId="53" customBuiltin="true"/>
    <cellStyle name="Texto de Aviso 5" xfId="622" builtinId="53" customBuiltin="true"/>
    <cellStyle name="Texto de Aviso 6" xfId="623" builtinId="53" customBuiltin="true"/>
    <cellStyle name="Texto de Aviso 7" xfId="624" builtinId="53" customBuiltin="true"/>
    <cellStyle name="Texto de Aviso 8" xfId="625" builtinId="53" customBuiltin="true"/>
    <cellStyle name="Texto de Aviso 9" xfId="626" builtinId="53" customBuiltin="true"/>
    <cellStyle name="Texto Explicativo 10" xfId="627" builtinId="53" customBuiltin="true"/>
    <cellStyle name="Texto Explicativo 11" xfId="628" builtinId="53" customBuiltin="true"/>
    <cellStyle name="Texto Explicativo 12" xfId="629" builtinId="53" customBuiltin="true"/>
    <cellStyle name="Texto Explicativo 13" xfId="630" builtinId="53" customBuiltin="true"/>
    <cellStyle name="Texto Explicativo 14" xfId="631" builtinId="53" customBuiltin="true"/>
    <cellStyle name="Texto Explicativo 15" xfId="632" builtinId="53" customBuiltin="true"/>
    <cellStyle name="Texto Explicativo 16" xfId="633" builtinId="53" customBuiltin="true"/>
    <cellStyle name="Texto Explicativo 17" xfId="634" builtinId="53" customBuiltin="true"/>
    <cellStyle name="Texto Explicativo 18" xfId="635" builtinId="53" customBuiltin="true"/>
    <cellStyle name="Texto Explicativo 19" xfId="636" builtinId="53" customBuiltin="true"/>
    <cellStyle name="Texto Explicativo 2" xfId="637" builtinId="53" customBuiltin="true"/>
    <cellStyle name="Texto Explicativo 20" xfId="638" builtinId="53" customBuiltin="true"/>
    <cellStyle name="Texto Explicativo 21" xfId="639" builtinId="53" customBuiltin="true"/>
    <cellStyle name="Texto Explicativo 3" xfId="640" builtinId="53" customBuiltin="true"/>
    <cellStyle name="Texto Explicativo 4" xfId="641" builtinId="53" customBuiltin="true"/>
    <cellStyle name="Texto Explicativo 5" xfId="642" builtinId="53" customBuiltin="true"/>
    <cellStyle name="Texto Explicativo 6" xfId="643" builtinId="53" customBuiltin="true"/>
    <cellStyle name="Texto Explicativo 7" xfId="644" builtinId="53" customBuiltin="true"/>
    <cellStyle name="Texto Explicativo 8" xfId="645" builtinId="53" customBuiltin="true"/>
    <cellStyle name="Texto Explicativo 9" xfId="646" builtinId="53" customBuiltin="true"/>
    <cellStyle name="Total 10" xfId="647" builtinId="53" customBuiltin="true"/>
    <cellStyle name="Total 11" xfId="648" builtinId="53" customBuiltin="true"/>
    <cellStyle name="Total 12" xfId="649" builtinId="53" customBuiltin="true"/>
    <cellStyle name="Total 13" xfId="650" builtinId="53" customBuiltin="true"/>
    <cellStyle name="Total 14" xfId="651" builtinId="53" customBuiltin="true"/>
    <cellStyle name="Total 15" xfId="652" builtinId="53" customBuiltin="true"/>
    <cellStyle name="Total 16" xfId="653" builtinId="53" customBuiltin="true"/>
    <cellStyle name="Total 17" xfId="654" builtinId="53" customBuiltin="true"/>
    <cellStyle name="Total 18" xfId="655" builtinId="53" customBuiltin="true"/>
    <cellStyle name="Total 19" xfId="656" builtinId="53" customBuiltin="true"/>
    <cellStyle name="Total 2" xfId="657" builtinId="53" customBuiltin="true"/>
    <cellStyle name="Total 20" xfId="658" builtinId="53" customBuiltin="true"/>
    <cellStyle name="Total 21" xfId="659" builtinId="53" customBuiltin="true"/>
    <cellStyle name="Total 3" xfId="660" builtinId="53" customBuiltin="true"/>
    <cellStyle name="Total 4" xfId="661" builtinId="53" customBuiltin="true"/>
    <cellStyle name="Total 5" xfId="662" builtinId="53" customBuiltin="true"/>
    <cellStyle name="Total 6" xfId="663" builtinId="53" customBuiltin="true"/>
    <cellStyle name="Total 7" xfId="664" builtinId="53" customBuiltin="true"/>
    <cellStyle name="Total 8" xfId="665" builtinId="53" customBuiltin="true"/>
    <cellStyle name="Total 9" xfId="666" builtinId="53" customBuiltin="true"/>
    <cellStyle name="Título 1 10" xfId="667" builtinId="53" customBuiltin="true"/>
    <cellStyle name="Título 1 11" xfId="668" builtinId="53" customBuiltin="true"/>
    <cellStyle name="Título 1 12" xfId="669" builtinId="53" customBuiltin="true"/>
    <cellStyle name="Título 1 13" xfId="670" builtinId="53" customBuiltin="true"/>
    <cellStyle name="Título 1 14" xfId="671" builtinId="53" customBuiltin="true"/>
    <cellStyle name="Título 1 15" xfId="672" builtinId="53" customBuiltin="true"/>
    <cellStyle name="Título 1 16" xfId="673" builtinId="53" customBuiltin="true"/>
    <cellStyle name="Título 1 17" xfId="674" builtinId="53" customBuiltin="true"/>
    <cellStyle name="Título 1 18" xfId="675" builtinId="53" customBuiltin="true"/>
    <cellStyle name="Título 1 19" xfId="676" builtinId="53" customBuiltin="true"/>
    <cellStyle name="Título 1 2" xfId="677" builtinId="53" customBuiltin="true"/>
    <cellStyle name="Título 1 20" xfId="678" builtinId="53" customBuiltin="true"/>
    <cellStyle name="Título 1 21" xfId="679" builtinId="53" customBuiltin="true"/>
    <cellStyle name="Título 1 3" xfId="680" builtinId="53" customBuiltin="true"/>
    <cellStyle name="Título 1 4" xfId="681" builtinId="53" customBuiltin="true"/>
    <cellStyle name="Título 1 5" xfId="682" builtinId="53" customBuiltin="true"/>
    <cellStyle name="Título 1 6" xfId="683" builtinId="53" customBuiltin="true"/>
    <cellStyle name="Título 1 7" xfId="684" builtinId="53" customBuiltin="true"/>
    <cellStyle name="Título 1 8" xfId="685" builtinId="53" customBuiltin="true"/>
    <cellStyle name="Título 1 9" xfId="686" builtinId="53" customBuiltin="true"/>
    <cellStyle name="Título 2 10" xfId="687" builtinId="53" customBuiltin="true"/>
    <cellStyle name="Título 2 11" xfId="688" builtinId="53" customBuiltin="true"/>
    <cellStyle name="Título 2 12" xfId="689" builtinId="53" customBuiltin="true"/>
    <cellStyle name="Título 2 13" xfId="690" builtinId="53" customBuiltin="true"/>
    <cellStyle name="Título 2 14" xfId="691" builtinId="53" customBuiltin="true"/>
    <cellStyle name="Título 2 15" xfId="692" builtinId="53" customBuiltin="true"/>
    <cellStyle name="Título 2 16" xfId="693" builtinId="53" customBuiltin="true"/>
    <cellStyle name="Título 2 17" xfId="694" builtinId="53" customBuiltin="true"/>
    <cellStyle name="Título 2 18" xfId="695" builtinId="53" customBuiltin="true"/>
    <cellStyle name="Título 2 19" xfId="696" builtinId="53" customBuiltin="true"/>
    <cellStyle name="Título 2 2" xfId="697" builtinId="53" customBuiltin="true"/>
    <cellStyle name="Título 2 20" xfId="698" builtinId="53" customBuiltin="true"/>
    <cellStyle name="Título 2 21" xfId="699" builtinId="53" customBuiltin="true"/>
    <cellStyle name="Título 2 3" xfId="700" builtinId="53" customBuiltin="true"/>
    <cellStyle name="Título 2 4" xfId="701" builtinId="53" customBuiltin="true"/>
    <cellStyle name="Título 2 5" xfId="702" builtinId="53" customBuiltin="true"/>
    <cellStyle name="Título 2 6" xfId="703" builtinId="53" customBuiltin="true"/>
    <cellStyle name="Título 2 7" xfId="704" builtinId="53" customBuiltin="true"/>
    <cellStyle name="Título 2 8" xfId="705" builtinId="53" customBuiltin="true"/>
    <cellStyle name="Título 2 9" xfId="706" builtinId="53" customBuiltin="true"/>
    <cellStyle name="Título 3 10" xfId="707" builtinId="53" customBuiltin="true"/>
    <cellStyle name="Título 3 11" xfId="708" builtinId="53" customBuiltin="true"/>
    <cellStyle name="Título 3 12" xfId="709" builtinId="53" customBuiltin="true"/>
    <cellStyle name="Título 3 13" xfId="710" builtinId="53" customBuiltin="true"/>
    <cellStyle name="Título 3 14" xfId="711" builtinId="53" customBuiltin="true"/>
    <cellStyle name="Título 3 15" xfId="712" builtinId="53" customBuiltin="true"/>
    <cellStyle name="Título 3 16" xfId="713" builtinId="53" customBuiltin="true"/>
    <cellStyle name="Título 3 17" xfId="714" builtinId="53" customBuiltin="true"/>
    <cellStyle name="Título 3 18" xfId="715" builtinId="53" customBuiltin="true"/>
    <cellStyle name="Título 3 19" xfId="716" builtinId="53" customBuiltin="true"/>
    <cellStyle name="Título 3 2" xfId="717" builtinId="53" customBuiltin="true"/>
    <cellStyle name="Título 3 20" xfId="718" builtinId="53" customBuiltin="true"/>
    <cellStyle name="Título 3 21" xfId="719" builtinId="53" customBuiltin="true"/>
    <cellStyle name="Título 3 3" xfId="720" builtinId="53" customBuiltin="true"/>
    <cellStyle name="Título 3 4" xfId="721" builtinId="53" customBuiltin="true"/>
    <cellStyle name="Título 3 5" xfId="722" builtinId="53" customBuiltin="true"/>
    <cellStyle name="Título 3 6" xfId="723" builtinId="53" customBuiltin="true"/>
    <cellStyle name="Título 3 7" xfId="724" builtinId="53" customBuiltin="true"/>
    <cellStyle name="Título 3 8" xfId="725" builtinId="53" customBuiltin="true"/>
    <cellStyle name="Título 3 9" xfId="726" builtinId="53" customBuiltin="true"/>
    <cellStyle name="Título 4 10" xfId="727" builtinId="53" customBuiltin="true"/>
    <cellStyle name="Título 4 11" xfId="728" builtinId="53" customBuiltin="true"/>
    <cellStyle name="Título 4 12" xfId="729" builtinId="53" customBuiltin="true"/>
    <cellStyle name="Título 4 13" xfId="730" builtinId="53" customBuiltin="true"/>
    <cellStyle name="Título 4 14" xfId="731" builtinId="53" customBuiltin="true"/>
    <cellStyle name="Título 4 15" xfId="732" builtinId="53" customBuiltin="true"/>
    <cellStyle name="Título 4 16" xfId="733" builtinId="53" customBuiltin="true"/>
    <cellStyle name="Título 4 17" xfId="734" builtinId="53" customBuiltin="true"/>
    <cellStyle name="Título 4 18" xfId="735" builtinId="53" customBuiltin="true"/>
    <cellStyle name="Título 4 19" xfId="736" builtinId="53" customBuiltin="true"/>
    <cellStyle name="Título 4 2" xfId="737" builtinId="53" customBuiltin="true"/>
    <cellStyle name="Título 4 20" xfId="738" builtinId="53" customBuiltin="true"/>
    <cellStyle name="Título 4 21" xfId="739" builtinId="53" customBuiltin="true"/>
    <cellStyle name="Título 4 3" xfId="740" builtinId="53" customBuiltin="true"/>
    <cellStyle name="Título 4 4" xfId="741" builtinId="53" customBuiltin="true"/>
    <cellStyle name="Título 4 5" xfId="742" builtinId="53" customBuiltin="true"/>
    <cellStyle name="Título 4 6" xfId="743" builtinId="53" customBuiltin="true"/>
    <cellStyle name="Título 4 7" xfId="744" builtinId="53" customBuiltin="true"/>
    <cellStyle name="Título 4 8" xfId="745" builtinId="53" customBuiltin="true"/>
    <cellStyle name="Título 4 9" xfId="746" builtinId="53" customBuiltin="true"/>
    <cellStyle name="Título 5" xfId="747" builtinId="53" customBuiltin="true"/>
    <cellStyle name="Vírgula 2" xfId="748" builtinId="53" customBuiltin="true"/>
    <cellStyle name="Ênfase1 10" xfId="749" builtinId="53" customBuiltin="true"/>
    <cellStyle name="Ênfase1 11" xfId="750" builtinId="53" customBuiltin="true"/>
    <cellStyle name="Ênfase1 12" xfId="751" builtinId="53" customBuiltin="true"/>
    <cellStyle name="Ênfase1 13" xfId="752" builtinId="53" customBuiltin="true"/>
    <cellStyle name="Ênfase1 14" xfId="753" builtinId="53" customBuiltin="true"/>
    <cellStyle name="Ênfase1 15" xfId="754" builtinId="53" customBuiltin="true"/>
    <cellStyle name="Ênfase1 16" xfId="755" builtinId="53" customBuiltin="true"/>
    <cellStyle name="Ênfase1 17" xfId="756" builtinId="53" customBuiltin="true"/>
    <cellStyle name="Ênfase1 18" xfId="757" builtinId="53" customBuiltin="true"/>
    <cellStyle name="Ênfase1 19" xfId="758" builtinId="53" customBuiltin="true"/>
    <cellStyle name="Ênfase1 2" xfId="759" builtinId="53" customBuiltin="true"/>
    <cellStyle name="Ênfase1 20" xfId="760" builtinId="53" customBuiltin="true"/>
    <cellStyle name="Ênfase1 21" xfId="761" builtinId="53" customBuiltin="true"/>
    <cellStyle name="Ênfase1 3" xfId="762" builtinId="53" customBuiltin="true"/>
    <cellStyle name="Ênfase1 4" xfId="763" builtinId="53" customBuiltin="true"/>
    <cellStyle name="Ênfase1 5" xfId="764" builtinId="53" customBuiltin="true"/>
    <cellStyle name="Ênfase1 6" xfId="765" builtinId="53" customBuiltin="true"/>
    <cellStyle name="Ênfase1 7" xfId="766" builtinId="53" customBuiltin="true"/>
    <cellStyle name="Ênfase1 8" xfId="767" builtinId="53" customBuiltin="true"/>
    <cellStyle name="Ênfase1 9" xfId="768" builtinId="53" customBuiltin="true"/>
    <cellStyle name="Ênfase2 10" xfId="769" builtinId="53" customBuiltin="true"/>
    <cellStyle name="Ênfase2 11" xfId="770" builtinId="53" customBuiltin="true"/>
    <cellStyle name="Ênfase2 12" xfId="771" builtinId="53" customBuiltin="true"/>
    <cellStyle name="Ênfase2 13" xfId="772" builtinId="53" customBuiltin="true"/>
    <cellStyle name="Ênfase2 14" xfId="773" builtinId="53" customBuiltin="true"/>
    <cellStyle name="Ênfase2 15" xfId="774" builtinId="53" customBuiltin="true"/>
    <cellStyle name="Ênfase2 16" xfId="775" builtinId="53" customBuiltin="true"/>
    <cellStyle name="Ênfase2 17" xfId="776" builtinId="53" customBuiltin="true"/>
    <cellStyle name="Ênfase2 18" xfId="777" builtinId="53" customBuiltin="true"/>
    <cellStyle name="Ênfase2 19" xfId="778" builtinId="53" customBuiltin="true"/>
    <cellStyle name="Ênfase2 2" xfId="779" builtinId="53" customBuiltin="true"/>
    <cellStyle name="Ênfase2 20" xfId="780" builtinId="53" customBuiltin="true"/>
    <cellStyle name="Ênfase2 21" xfId="781" builtinId="53" customBuiltin="true"/>
    <cellStyle name="Ênfase2 3" xfId="782" builtinId="53" customBuiltin="true"/>
    <cellStyle name="Ênfase2 4" xfId="783" builtinId="53" customBuiltin="true"/>
    <cellStyle name="Ênfase2 5" xfId="784" builtinId="53" customBuiltin="true"/>
    <cellStyle name="Ênfase2 6" xfId="785" builtinId="53" customBuiltin="true"/>
    <cellStyle name="Ênfase2 7" xfId="786" builtinId="53" customBuiltin="true"/>
    <cellStyle name="Ênfase2 8" xfId="787" builtinId="53" customBuiltin="true"/>
    <cellStyle name="Ênfase2 9" xfId="788" builtinId="53" customBuiltin="true"/>
    <cellStyle name="Ênfase3 10" xfId="789" builtinId="53" customBuiltin="true"/>
    <cellStyle name="Ênfase3 11" xfId="790" builtinId="53" customBuiltin="true"/>
    <cellStyle name="Ênfase3 12" xfId="791" builtinId="53" customBuiltin="true"/>
    <cellStyle name="Ênfase3 13" xfId="792" builtinId="53" customBuiltin="true"/>
    <cellStyle name="Ênfase3 14" xfId="793" builtinId="53" customBuiltin="true"/>
    <cellStyle name="Ênfase3 15" xfId="794" builtinId="53" customBuiltin="true"/>
    <cellStyle name="Ênfase3 16" xfId="795" builtinId="53" customBuiltin="true"/>
    <cellStyle name="Ênfase3 17" xfId="796" builtinId="53" customBuiltin="true"/>
    <cellStyle name="Ênfase3 18" xfId="797" builtinId="53" customBuiltin="true"/>
    <cellStyle name="Ênfase3 19" xfId="798" builtinId="53" customBuiltin="true"/>
    <cellStyle name="Ênfase3 2" xfId="799" builtinId="53" customBuiltin="true"/>
    <cellStyle name="Ênfase3 20" xfId="800" builtinId="53" customBuiltin="true"/>
    <cellStyle name="Ênfase3 21" xfId="801" builtinId="53" customBuiltin="true"/>
    <cellStyle name="Ênfase3 3" xfId="802" builtinId="53" customBuiltin="true"/>
    <cellStyle name="Ênfase3 4" xfId="803" builtinId="53" customBuiltin="true"/>
    <cellStyle name="Ênfase3 5" xfId="804" builtinId="53" customBuiltin="true"/>
    <cellStyle name="Ênfase3 6" xfId="805" builtinId="53" customBuiltin="true"/>
    <cellStyle name="Ênfase3 7" xfId="806" builtinId="53" customBuiltin="true"/>
    <cellStyle name="Ênfase3 8" xfId="807" builtinId="53" customBuiltin="true"/>
    <cellStyle name="Ênfase3 9" xfId="808" builtinId="53" customBuiltin="true"/>
    <cellStyle name="Ênfase4 10" xfId="809" builtinId="53" customBuiltin="true"/>
    <cellStyle name="Ênfase4 11" xfId="810" builtinId="53" customBuiltin="true"/>
    <cellStyle name="Ênfase4 12" xfId="811" builtinId="53" customBuiltin="true"/>
    <cellStyle name="Ênfase4 13" xfId="812" builtinId="53" customBuiltin="true"/>
    <cellStyle name="Ênfase4 14" xfId="813" builtinId="53" customBuiltin="true"/>
    <cellStyle name="Ênfase4 15" xfId="814" builtinId="53" customBuiltin="true"/>
    <cellStyle name="Ênfase4 16" xfId="815" builtinId="53" customBuiltin="true"/>
    <cellStyle name="Ênfase4 17" xfId="816" builtinId="53" customBuiltin="true"/>
    <cellStyle name="Ênfase4 18" xfId="817" builtinId="53" customBuiltin="true"/>
    <cellStyle name="Ênfase4 19" xfId="818" builtinId="53" customBuiltin="true"/>
    <cellStyle name="Ênfase4 2" xfId="819" builtinId="53" customBuiltin="true"/>
    <cellStyle name="Ênfase4 20" xfId="820" builtinId="53" customBuiltin="true"/>
    <cellStyle name="Ênfase4 21" xfId="821" builtinId="53" customBuiltin="true"/>
    <cellStyle name="Ênfase4 3" xfId="822" builtinId="53" customBuiltin="true"/>
    <cellStyle name="Ênfase4 4" xfId="823" builtinId="53" customBuiltin="true"/>
    <cellStyle name="Ênfase4 5" xfId="824" builtinId="53" customBuiltin="true"/>
    <cellStyle name="Ênfase4 6" xfId="825" builtinId="53" customBuiltin="true"/>
    <cellStyle name="Ênfase4 7" xfId="826" builtinId="53" customBuiltin="true"/>
    <cellStyle name="Ênfase4 8" xfId="827" builtinId="53" customBuiltin="true"/>
    <cellStyle name="Ênfase4 9" xfId="828" builtinId="53" customBuiltin="true"/>
    <cellStyle name="Ênfase5 10" xfId="829" builtinId="53" customBuiltin="true"/>
    <cellStyle name="Ênfase5 11" xfId="830" builtinId="53" customBuiltin="true"/>
    <cellStyle name="Ênfase5 12" xfId="831" builtinId="53" customBuiltin="true"/>
    <cellStyle name="Ênfase5 13" xfId="832" builtinId="53" customBuiltin="true"/>
    <cellStyle name="Ênfase5 14" xfId="833" builtinId="53" customBuiltin="true"/>
    <cellStyle name="Ênfase5 15" xfId="834" builtinId="53" customBuiltin="true"/>
    <cellStyle name="Ênfase5 16" xfId="835" builtinId="53" customBuiltin="true"/>
    <cellStyle name="Ênfase5 17" xfId="836" builtinId="53" customBuiltin="true"/>
    <cellStyle name="Ênfase5 18" xfId="837" builtinId="53" customBuiltin="true"/>
    <cellStyle name="Ênfase5 19" xfId="838" builtinId="53" customBuiltin="true"/>
    <cellStyle name="Ênfase5 2" xfId="839" builtinId="53" customBuiltin="true"/>
    <cellStyle name="Ênfase5 20" xfId="840" builtinId="53" customBuiltin="true"/>
    <cellStyle name="Ênfase5 21" xfId="841" builtinId="53" customBuiltin="true"/>
    <cellStyle name="Ênfase5 3" xfId="842" builtinId="53" customBuiltin="true"/>
    <cellStyle name="Ênfase5 4" xfId="843" builtinId="53" customBuiltin="true"/>
    <cellStyle name="Ênfase5 5" xfId="844" builtinId="53" customBuiltin="true"/>
    <cellStyle name="Ênfase5 6" xfId="845" builtinId="53" customBuiltin="true"/>
    <cellStyle name="Ênfase5 7" xfId="846" builtinId="53" customBuiltin="true"/>
    <cellStyle name="Ênfase5 8" xfId="847" builtinId="53" customBuiltin="true"/>
    <cellStyle name="Ênfase5 9" xfId="848" builtinId="53" customBuiltin="true"/>
    <cellStyle name="Ênfase6 10" xfId="849" builtinId="53" customBuiltin="true"/>
    <cellStyle name="Ênfase6 11" xfId="850" builtinId="53" customBuiltin="true"/>
    <cellStyle name="Ênfase6 12" xfId="851" builtinId="53" customBuiltin="true"/>
    <cellStyle name="Ênfase6 13" xfId="852" builtinId="53" customBuiltin="true"/>
    <cellStyle name="Ênfase6 14" xfId="853" builtinId="53" customBuiltin="true"/>
    <cellStyle name="Ênfase6 15" xfId="854" builtinId="53" customBuiltin="true"/>
    <cellStyle name="Ênfase6 16" xfId="855" builtinId="53" customBuiltin="true"/>
    <cellStyle name="Ênfase6 17" xfId="856" builtinId="53" customBuiltin="true"/>
    <cellStyle name="Ênfase6 18" xfId="857" builtinId="53" customBuiltin="true"/>
    <cellStyle name="Ênfase6 19" xfId="858" builtinId="53" customBuiltin="true"/>
    <cellStyle name="Ênfase6 2" xfId="859" builtinId="53" customBuiltin="true"/>
    <cellStyle name="Ênfase6 20" xfId="860" builtinId="53" customBuiltin="true"/>
    <cellStyle name="Ênfase6 21" xfId="861" builtinId="53" customBuiltin="true"/>
    <cellStyle name="Ênfase6 3" xfId="862" builtinId="53" customBuiltin="true"/>
    <cellStyle name="Ênfase6 4" xfId="863" builtinId="53" customBuiltin="true"/>
    <cellStyle name="Ênfase6 5" xfId="864" builtinId="53" customBuiltin="true"/>
    <cellStyle name="Ênfase6 6" xfId="865" builtinId="53" customBuiltin="true"/>
    <cellStyle name="Ênfase6 7" xfId="866" builtinId="53" customBuiltin="true"/>
    <cellStyle name="Ênfase6 8" xfId="867" builtinId="53" customBuiltin="true"/>
    <cellStyle name="Ênfase6 9" xfId="868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0F0F0"/>
      <rgbColor rgb="FFCCFFCC"/>
      <rgbColor rgb="FFFFFF99"/>
      <rgbColor rgb="FF99CCFF"/>
      <rgbColor rgb="FFFF99CC"/>
      <rgbColor rgb="FFBFBFBF"/>
      <rgbColor rgb="FFFFCC99"/>
      <rgbColor rgb="FF558ED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9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G117" activeCellId="0" sqref="G117"/>
    </sheetView>
  </sheetViews>
  <sheetFormatPr defaultRowHeight="1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1" width="8"/>
    <col collapsed="false" customWidth="true" hidden="false" outlineLevel="0" max="3" min="3" style="1" width="9.29"/>
    <col collapsed="false" customWidth="true" hidden="false" outlineLevel="0" max="4" min="4" style="1" width="54.99"/>
    <col collapsed="false" customWidth="true" hidden="false" outlineLevel="0" max="5" min="5" style="1" width="8.57"/>
    <col collapsed="false" customWidth="true" hidden="false" outlineLevel="0" max="6" min="6" style="1" width="15.15"/>
    <col collapsed="false" customWidth="true" hidden="false" outlineLevel="0" max="7" min="7" style="2" width="14.28"/>
    <col collapsed="false" customWidth="true" hidden="false" outlineLevel="0" max="8" min="8" style="2" width="13.7"/>
    <col collapsed="false" customWidth="true" hidden="false" outlineLevel="0" max="9" min="9" style="2" width="15.57"/>
    <col collapsed="false" customWidth="true" hidden="false" outlineLevel="0" max="1025" min="10" style="1" width="9.14"/>
  </cols>
  <sheetData>
    <row r="1" customFormat="false" ht="18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7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</row>
    <row r="3" customFormat="false" ht="18.7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</row>
    <row r="4" customFormat="false" ht="7.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</row>
    <row r="5" customFormat="false" ht="18.75" hidden="false" customHeight="true" outlineLevel="0" collapsed="false">
      <c r="A5" s="3" t="s">
        <v>2</v>
      </c>
      <c r="B5" s="3"/>
      <c r="C5" s="3"/>
      <c r="D5" s="3"/>
      <c r="E5" s="3"/>
      <c r="F5" s="3"/>
      <c r="G5" s="3"/>
      <c r="H5" s="3"/>
      <c r="I5" s="3"/>
    </row>
    <row r="6" customFormat="false" ht="7.5" hidden="false" customHeight="true" outlineLevel="0" collapsed="false">
      <c r="A6" s="4"/>
      <c r="B6" s="4"/>
      <c r="C6" s="4"/>
      <c r="D6" s="4"/>
      <c r="E6" s="4"/>
      <c r="F6" s="4"/>
      <c r="G6" s="4"/>
      <c r="H6" s="4"/>
      <c r="I6" s="4"/>
    </row>
    <row r="7" customFormat="false" ht="18.75" hidden="false" customHeight="true" outlineLevel="0" collapsed="false">
      <c r="A7" s="3" t="s">
        <v>3</v>
      </c>
      <c r="B7" s="3"/>
      <c r="C7" s="3"/>
      <c r="D7" s="3"/>
      <c r="E7" s="3"/>
      <c r="F7" s="3"/>
      <c r="G7" s="3"/>
      <c r="H7" s="3"/>
      <c r="I7" s="3"/>
    </row>
    <row r="8" customFormat="false" ht="7.5" hidden="false" customHeight="true" outlineLevel="0" collapsed="false">
      <c r="A8" s="4"/>
      <c r="B8" s="4"/>
      <c r="C8" s="4"/>
      <c r="D8" s="4"/>
      <c r="E8" s="4"/>
      <c r="F8" s="4"/>
      <c r="G8" s="4"/>
      <c r="H8" s="4"/>
      <c r="I8" s="4"/>
    </row>
    <row r="9" customFormat="false" ht="15" hidden="false" customHeight="true" outlineLevel="0" collapsed="false">
      <c r="A9" s="5" t="s">
        <v>4</v>
      </c>
      <c r="B9" s="5"/>
      <c r="C9" s="5"/>
      <c r="D9" s="5"/>
      <c r="E9" s="5"/>
      <c r="F9" s="5"/>
      <c r="G9" s="6" t="s">
        <v>5</v>
      </c>
      <c r="H9" s="7" t="n">
        <v>0.2685</v>
      </c>
      <c r="I9" s="8" t="s">
        <v>6</v>
      </c>
    </row>
    <row r="10" customFormat="false" ht="7.5" hidden="false" customHeight="true" outlineLevel="0" collapsed="false">
      <c r="A10" s="4"/>
      <c r="B10" s="4"/>
      <c r="C10" s="4"/>
      <c r="D10" s="4"/>
      <c r="E10" s="4"/>
      <c r="F10" s="4"/>
      <c r="G10" s="4"/>
      <c r="H10" s="4"/>
      <c r="I10" s="4"/>
    </row>
    <row r="11" customFormat="false" ht="45" hidden="false" customHeight="false" outlineLevel="0" collapsed="false">
      <c r="A11" s="9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12</v>
      </c>
      <c r="G11" s="10" t="s">
        <v>13</v>
      </c>
      <c r="H11" s="10" t="s">
        <v>14</v>
      </c>
      <c r="I11" s="10" t="s">
        <v>15</v>
      </c>
    </row>
    <row r="12" s="20" customFormat="true" ht="15" hidden="false" customHeight="false" outlineLevel="0" collapsed="false">
      <c r="A12" s="11" t="s">
        <v>16</v>
      </c>
      <c r="B12" s="12"/>
      <c r="C12" s="13"/>
      <c r="D12" s="14" t="s">
        <v>17</v>
      </c>
      <c r="E12" s="15"/>
      <c r="F12" s="16"/>
      <c r="G12" s="17"/>
      <c r="H12" s="18"/>
      <c r="I12" s="19" t="n">
        <f aca="false">I13+I15+I28+I34+I47+I68</f>
        <v>551667.14</v>
      </c>
    </row>
    <row r="13" s="20" customFormat="true" ht="15" hidden="false" customHeight="false" outlineLevel="0" collapsed="false">
      <c r="A13" s="11" t="s">
        <v>18</v>
      </c>
      <c r="B13" s="12"/>
      <c r="C13" s="13"/>
      <c r="D13" s="14" t="s">
        <v>19</v>
      </c>
      <c r="E13" s="15"/>
      <c r="F13" s="16"/>
      <c r="G13" s="17"/>
      <c r="H13" s="18"/>
      <c r="I13" s="19" t="n">
        <f aca="false">I14</f>
        <v>2873.46</v>
      </c>
    </row>
    <row r="14" s="20" customFormat="true" ht="15" hidden="false" customHeight="false" outlineLevel="0" collapsed="false">
      <c r="A14" s="21" t="s">
        <v>20</v>
      </c>
      <c r="B14" s="22" t="s">
        <v>21</v>
      </c>
      <c r="C14" s="23" t="s">
        <v>22</v>
      </c>
      <c r="D14" s="24" t="s">
        <v>23</v>
      </c>
      <c r="E14" s="25" t="s">
        <v>24</v>
      </c>
      <c r="F14" s="26" t="n">
        <v>6</v>
      </c>
      <c r="G14" s="27" t="n">
        <v>377.54</v>
      </c>
      <c r="H14" s="28" t="n">
        <f aca="false">ROUND(G14*(1+$H$9),2)</f>
        <v>478.91</v>
      </c>
      <c r="I14" s="28" t="n">
        <f aca="false">ROUND(H14*F14,2)</f>
        <v>2873.46</v>
      </c>
    </row>
    <row r="15" s="20" customFormat="true" ht="15" hidden="false" customHeight="false" outlineLevel="0" collapsed="false">
      <c r="A15" s="11" t="s">
        <v>25</v>
      </c>
      <c r="B15" s="12" t="s">
        <v>21</v>
      </c>
      <c r="C15" s="13"/>
      <c r="D15" s="14" t="s">
        <v>26</v>
      </c>
      <c r="E15" s="15"/>
      <c r="F15" s="16"/>
      <c r="G15" s="17"/>
      <c r="H15" s="19"/>
      <c r="I15" s="19" t="n">
        <f aca="false">SUM(I16:I27)</f>
        <v>145429.04</v>
      </c>
    </row>
    <row r="16" s="20" customFormat="true" ht="15" hidden="false" customHeight="false" outlineLevel="0" collapsed="false">
      <c r="A16" s="21" t="s">
        <v>27</v>
      </c>
      <c r="B16" s="22" t="s">
        <v>28</v>
      </c>
      <c r="C16" s="23" t="s">
        <v>29</v>
      </c>
      <c r="D16" s="24" t="s">
        <v>30</v>
      </c>
      <c r="E16" s="25" t="s">
        <v>31</v>
      </c>
      <c r="F16" s="26" t="n">
        <v>207.61</v>
      </c>
      <c r="G16" s="27" t="n">
        <v>125.83</v>
      </c>
      <c r="H16" s="28" t="n">
        <f aca="false">ROUND(G16*(1+$H$9),2)</f>
        <v>159.62</v>
      </c>
      <c r="I16" s="28" t="n">
        <f aca="false">ROUND(H16*F16,2)</f>
        <v>33138.71</v>
      </c>
    </row>
    <row r="17" s="20" customFormat="true" ht="38.25" hidden="false" customHeight="false" outlineLevel="0" collapsed="false">
      <c r="A17" s="21" t="s">
        <v>32</v>
      </c>
      <c r="B17" s="22" t="s">
        <v>28</v>
      </c>
      <c r="C17" s="23" t="s">
        <v>33</v>
      </c>
      <c r="D17" s="24" t="s">
        <v>34</v>
      </c>
      <c r="E17" s="25" t="s">
        <v>24</v>
      </c>
      <c r="F17" s="26" t="n">
        <v>2252.43</v>
      </c>
      <c r="G17" s="27" t="n">
        <v>12.51</v>
      </c>
      <c r="H17" s="28" t="n">
        <f aca="false">ROUND(G17*(1+$H$9),2)</f>
        <v>15.87</v>
      </c>
      <c r="I17" s="28" t="n">
        <f aca="false">ROUND(H17*F17,2)</f>
        <v>35746.06</v>
      </c>
    </row>
    <row r="18" s="20" customFormat="true" ht="76.5" hidden="false" customHeight="false" outlineLevel="0" collapsed="false">
      <c r="A18" s="21" t="s">
        <v>35</v>
      </c>
      <c r="B18" s="22" t="s">
        <v>21</v>
      </c>
      <c r="C18" s="23" t="s">
        <v>36</v>
      </c>
      <c r="D18" s="24" t="s">
        <v>37</v>
      </c>
      <c r="E18" s="25" t="s">
        <v>31</v>
      </c>
      <c r="F18" s="26" t="n">
        <v>502.92</v>
      </c>
      <c r="G18" s="27" t="n">
        <v>4.8</v>
      </c>
      <c r="H18" s="28" t="n">
        <f aca="false">ROUND(G18*(1+$H$9),2)</f>
        <v>6.09</v>
      </c>
      <c r="I18" s="28" t="n">
        <f aca="false">ROUND(H18*F18,2)</f>
        <v>3062.78</v>
      </c>
    </row>
    <row r="19" s="20" customFormat="true" ht="63.75" hidden="false" customHeight="false" outlineLevel="0" collapsed="false">
      <c r="A19" s="21" t="s">
        <v>38</v>
      </c>
      <c r="B19" s="22" t="s">
        <v>21</v>
      </c>
      <c r="C19" s="23" t="s">
        <v>39</v>
      </c>
      <c r="D19" s="24" t="s">
        <v>40</v>
      </c>
      <c r="E19" s="25" t="s">
        <v>31</v>
      </c>
      <c r="F19" s="26" t="n">
        <v>331.82</v>
      </c>
      <c r="G19" s="27" t="n">
        <v>8.53</v>
      </c>
      <c r="H19" s="28" t="n">
        <f aca="false">ROUND(G19*(1+$H$9),2)</f>
        <v>10.82</v>
      </c>
      <c r="I19" s="28" t="n">
        <f aca="false">ROUND(H19*F19,2)</f>
        <v>3590.29</v>
      </c>
    </row>
    <row r="20" s="20" customFormat="true" ht="25.5" hidden="false" customHeight="false" outlineLevel="0" collapsed="false">
      <c r="A20" s="21" t="s">
        <v>41</v>
      </c>
      <c r="B20" s="22" t="s">
        <v>21</v>
      </c>
      <c r="C20" s="23" t="s">
        <v>42</v>
      </c>
      <c r="D20" s="24" t="s">
        <v>43</v>
      </c>
      <c r="E20" s="25" t="s">
        <v>31</v>
      </c>
      <c r="F20" s="26" t="n">
        <v>500.43</v>
      </c>
      <c r="G20" s="27" t="n">
        <v>3.42</v>
      </c>
      <c r="H20" s="28" t="n">
        <f aca="false">ROUND(G20*(1+$H$9),2)</f>
        <v>4.34</v>
      </c>
      <c r="I20" s="28" t="n">
        <f aca="false">ROUND(H20*F20,2)</f>
        <v>2171.87</v>
      </c>
    </row>
    <row r="21" s="20" customFormat="true" ht="51" hidden="false" customHeight="false" outlineLevel="0" collapsed="false">
      <c r="A21" s="21" t="s">
        <v>44</v>
      </c>
      <c r="B21" s="22" t="s">
        <v>21</v>
      </c>
      <c r="C21" s="23" t="s">
        <v>45</v>
      </c>
      <c r="D21" s="24" t="s">
        <v>46</v>
      </c>
      <c r="E21" s="25" t="s">
        <v>31</v>
      </c>
      <c r="F21" s="26" t="n">
        <v>171.1</v>
      </c>
      <c r="G21" s="27" t="n">
        <v>1.5</v>
      </c>
      <c r="H21" s="28" t="n">
        <f aca="false">ROUND(G21*(1+$H$9),2)</f>
        <v>1.9</v>
      </c>
      <c r="I21" s="28" t="n">
        <f aca="false">ROUND(H21*F21,2)</f>
        <v>325.09</v>
      </c>
    </row>
    <row r="22" s="20" customFormat="true" ht="15" hidden="false" customHeight="false" outlineLevel="0" collapsed="false">
      <c r="A22" s="21" t="s">
        <v>47</v>
      </c>
      <c r="B22" s="22" t="s">
        <v>28</v>
      </c>
      <c r="C22" s="23" t="s">
        <v>48</v>
      </c>
      <c r="D22" s="24" t="s">
        <v>49</v>
      </c>
      <c r="E22" s="25" t="s">
        <v>50</v>
      </c>
      <c r="F22" s="26" t="n">
        <v>6180.31</v>
      </c>
      <c r="G22" s="27" t="n">
        <v>1.25</v>
      </c>
      <c r="H22" s="28" t="n">
        <f aca="false">ROUND(G22*(1+$H$9),2)</f>
        <v>1.59</v>
      </c>
      <c r="I22" s="28" t="n">
        <f aca="false">ROUND(H22*F22,2)</f>
        <v>9826.69</v>
      </c>
    </row>
    <row r="23" s="20" customFormat="true" ht="15" hidden="false" customHeight="false" outlineLevel="0" collapsed="false">
      <c r="A23" s="21" t="s">
        <v>51</v>
      </c>
      <c r="B23" s="22" t="s">
        <v>52</v>
      </c>
      <c r="C23" s="23" t="s">
        <v>53</v>
      </c>
      <c r="D23" s="24" t="s">
        <v>54</v>
      </c>
      <c r="E23" s="25" t="s">
        <v>55</v>
      </c>
      <c r="F23" s="26" t="n">
        <v>750.65</v>
      </c>
      <c r="G23" s="27" t="n">
        <v>29.85</v>
      </c>
      <c r="H23" s="28" t="n">
        <f aca="false">ROUND(G23*(1+$H$9),2)</f>
        <v>37.86</v>
      </c>
      <c r="I23" s="28" t="n">
        <f aca="false">ROUND(H23*F23,2)</f>
        <v>28419.61</v>
      </c>
    </row>
    <row r="24" s="20" customFormat="true" ht="15" hidden="false" customHeight="false" outlineLevel="0" collapsed="false">
      <c r="A24" s="21" t="s">
        <v>56</v>
      </c>
      <c r="B24" s="22" t="s">
        <v>28</v>
      </c>
      <c r="C24" s="23" t="s">
        <v>57</v>
      </c>
      <c r="D24" s="24" t="s">
        <v>58</v>
      </c>
      <c r="E24" s="25" t="s">
        <v>50</v>
      </c>
      <c r="F24" s="26" t="n">
        <v>1950.54</v>
      </c>
      <c r="G24" s="27" t="n">
        <v>1.6</v>
      </c>
      <c r="H24" s="28" t="n">
        <f aca="false">ROUND(G24*(1+$H$9),2)</f>
        <v>2.03</v>
      </c>
      <c r="I24" s="28" t="n">
        <f aca="false">ROUND(H24*F24,2)</f>
        <v>3959.6</v>
      </c>
    </row>
    <row r="25" s="20" customFormat="true" ht="25.5" hidden="false" customHeight="false" outlineLevel="0" collapsed="false">
      <c r="A25" s="21" t="s">
        <v>59</v>
      </c>
      <c r="B25" s="22" t="s">
        <v>52</v>
      </c>
      <c r="C25" s="23" t="s">
        <v>60</v>
      </c>
      <c r="D25" s="24" t="s">
        <v>61</v>
      </c>
      <c r="E25" s="25" t="s">
        <v>62</v>
      </c>
      <c r="F25" s="26" t="n">
        <v>171.1</v>
      </c>
      <c r="G25" s="27" t="n">
        <v>22.87</v>
      </c>
      <c r="H25" s="28" t="n">
        <f aca="false">ROUND(G25*(1+$H$9),2)</f>
        <v>29.01</v>
      </c>
      <c r="I25" s="28" t="n">
        <f aca="false">ROUND(H25*F25,2)</f>
        <v>4963.61</v>
      </c>
    </row>
    <row r="26" s="20" customFormat="true" ht="51" hidden="false" customHeight="false" outlineLevel="0" collapsed="false">
      <c r="A26" s="21" t="s">
        <v>63</v>
      </c>
      <c r="B26" s="22" t="s">
        <v>21</v>
      </c>
      <c r="C26" s="23" t="s">
        <v>64</v>
      </c>
      <c r="D26" s="24" t="s">
        <v>65</v>
      </c>
      <c r="E26" s="25" t="s">
        <v>24</v>
      </c>
      <c r="F26" s="26" t="n">
        <v>455.4</v>
      </c>
      <c r="G26" s="27" t="n">
        <v>30.2</v>
      </c>
      <c r="H26" s="28" t="n">
        <f aca="false">ROUND(G26*(1+$H$9),2)</f>
        <v>38.31</v>
      </c>
      <c r="I26" s="28" t="n">
        <f aca="false">ROUND(H26*F26,2)</f>
        <v>17446.37</v>
      </c>
    </row>
    <row r="27" s="20" customFormat="true" ht="51" hidden="false" customHeight="false" outlineLevel="0" collapsed="false">
      <c r="A27" s="21" t="s">
        <v>66</v>
      </c>
      <c r="B27" s="22" t="s">
        <v>21</v>
      </c>
      <c r="C27" s="23" t="s">
        <v>67</v>
      </c>
      <c r="D27" s="24" t="s">
        <v>68</v>
      </c>
      <c r="E27" s="25" t="s">
        <v>24</v>
      </c>
      <c r="F27" s="26" t="n">
        <v>78</v>
      </c>
      <c r="G27" s="27" t="n">
        <v>28.08</v>
      </c>
      <c r="H27" s="28" t="n">
        <f aca="false">ROUND(G27*(1+$H$9),2)</f>
        <v>35.62</v>
      </c>
      <c r="I27" s="28" t="n">
        <f aca="false">ROUND(H27*F27,2)</f>
        <v>2778.36</v>
      </c>
    </row>
    <row r="28" s="20" customFormat="true" ht="15" hidden="false" customHeight="false" outlineLevel="0" collapsed="false">
      <c r="A28" s="11" t="s">
        <v>69</v>
      </c>
      <c r="B28" s="12" t="s">
        <v>21</v>
      </c>
      <c r="C28" s="13"/>
      <c r="D28" s="14" t="s">
        <v>70</v>
      </c>
      <c r="E28" s="15"/>
      <c r="F28" s="16"/>
      <c r="G28" s="17"/>
      <c r="H28" s="19"/>
      <c r="I28" s="19" t="n">
        <f aca="false">SUM(I29:I33)</f>
        <v>71395.56</v>
      </c>
    </row>
    <row r="29" s="20" customFormat="true" ht="51" hidden="false" customHeight="false" outlineLevel="0" collapsed="false">
      <c r="A29" s="21" t="s">
        <v>71</v>
      </c>
      <c r="B29" s="22" t="s">
        <v>21</v>
      </c>
      <c r="C29" s="23" t="s">
        <v>72</v>
      </c>
      <c r="D29" s="24" t="s">
        <v>73</v>
      </c>
      <c r="E29" s="25" t="s">
        <v>31</v>
      </c>
      <c r="F29" s="26" t="n">
        <v>58.67</v>
      </c>
      <c r="G29" s="27" t="n">
        <v>181.09</v>
      </c>
      <c r="H29" s="28" t="n">
        <f aca="false">ROUND(G29*(1+$H$9),2)</f>
        <v>229.71</v>
      </c>
      <c r="I29" s="28" t="n">
        <f aca="false">ROUND(H29*F29,2)</f>
        <v>13477.09</v>
      </c>
    </row>
    <row r="30" s="20" customFormat="true" ht="63.75" hidden="false" customHeight="false" outlineLevel="0" collapsed="false">
      <c r="A30" s="21" t="s">
        <v>74</v>
      </c>
      <c r="B30" s="22" t="s">
        <v>21</v>
      </c>
      <c r="C30" s="23" t="s">
        <v>75</v>
      </c>
      <c r="D30" s="24" t="s">
        <v>76</v>
      </c>
      <c r="E30" s="25" t="s">
        <v>77</v>
      </c>
      <c r="F30" s="26" t="n">
        <v>26.5</v>
      </c>
      <c r="G30" s="27" t="n">
        <v>119.24</v>
      </c>
      <c r="H30" s="28" t="n">
        <f aca="false">ROUND(G30*(1+$H$9),2)</f>
        <v>151.26</v>
      </c>
      <c r="I30" s="28" t="n">
        <f aca="false">ROUND(H30*F30,2)</f>
        <v>4008.39</v>
      </c>
    </row>
    <row r="31" s="20" customFormat="true" ht="63.75" hidden="false" customHeight="false" outlineLevel="0" collapsed="false">
      <c r="A31" s="21" t="s">
        <v>78</v>
      </c>
      <c r="B31" s="22" t="s">
        <v>21</v>
      </c>
      <c r="C31" s="23" t="s">
        <v>79</v>
      </c>
      <c r="D31" s="24" t="s">
        <v>80</v>
      </c>
      <c r="E31" s="25" t="s">
        <v>77</v>
      </c>
      <c r="F31" s="26" t="n">
        <v>126.5</v>
      </c>
      <c r="G31" s="27" t="n">
        <v>151.35</v>
      </c>
      <c r="H31" s="28" t="n">
        <f aca="false">ROUND(G31*(1+$H$9),2)</f>
        <v>191.99</v>
      </c>
      <c r="I31" s="28" t="n">
        <f aca="false">ROUND(H31*F31,2)</f>
        <v>24286.74</v>
      </c>
    </row>
    <row r="32" s="20" customFormat="true" ht="51" hidden="false" customHeight="false" outlineLevel="0" collapsed="false">
      <c r="A32" s="21" t="s">
        <v>81</v>
      </c>
      <c r="B32" s="22" t="s">
        <v>21</v>
      </c>
      <c r="C32" s="23" t="s">
        <v>82</v>
      </c>
      <c r="D32" s="24" t="s">
        <v>83</v>
      </c>
      <c r="E32" s="25" t="s">
        <v>84</v>
      </c>
      <c r="F32" s="26" t="n">
        <v>6</v>
      </c>
      <c r="G32" s="27" t="n">
        <v>1327.78</v>
      </c>
      <c r="H32" s="28" t="n">
        <f aca="false">ROUND(G32*(1+$H$9),2)</f>
        <v>1684.29</v>
      </c>
      <c r="I32" s="28" t="n">
        <f aca="false">ROUND(H32*F32,2)</f>
        <v>10105.74</v>
      </c>
    </row>
    <row r="33" s="20" customFormat="true" ht="51" hidden="false" customHeight="false" outlineLevel="0" collapsed="false">
      <c r="A33" s="21" t="s">
        <v>85</v>
      </c>
      <c r="B33" s="22" t="s">
        <v>21</v>
      </c>
      <c r="C33" s="23" t="s">
        <v>86</v>
      </c>
      <c r="D33" s="24" t="s">
        <v>87</v>
      </c>
      <c r="E33" s="25" t="s">
        <v>84</v>
      </c>
      <c r="F33" s="26" t="n">
        <v>20</v>
      </c>
      <c r="G33" s="27" t="n">
        <v>769.32</v>
      </c>
      <c r="H33" s="28" t="n">
        <f aca="false">ROUND(G33*(1+$H$9),2)</f>
        <v>975.88</v>
      </c>
      <c r="I33" s="28" t="n">
        <f aca="false">ROUND(H33*F33,2)</f>
        <v>19517.6</v>
      </c>
    </row>
    <row r="34" s="20" customFormat="true" ht="15" hidden="false" customHeight="false" outlineLevel="0" collapsed="false">
      <c r="A34" s="11" t="s">
        <v>88</v>
      </c>
      <c r="B34" s="12" t="s">
        <v>21</v>
      </c>
      <c r="C34" s="13"/>
      <c r="D34" s="14" t="s">
        <v>89</v>
      </c>
      <c r="E34" s="15"/>
      <c r="F34" s="16"/>
      <c r="G34" s="17"/>
      <c r="H34" s="19"/>
      <c r="I34" s="19" t="n">
        <f aca="false">I35+I40</f>
        <v>234926.74</v>
      </c>
    </row>
    <row r="35" s="20" customFormat="true" ht="15" hidden="false" customHeight="false" outlineLevel="0" collapsed="false">
      <c r="A35" s="11" t="s">
        <v>90</v>
      </c>
      <c r="B35" s="12" t="s">
        <v>21</v>
      </c>
      <c r="C35" s="13" t="s">
        <v>91</v>
      </c>
      <c r="D35" s="14" t="s">
        <v>92</v>
      </c>
      <c r="E35" s="15"/>
      <c r="F35" s="16"/>
      <c r="G35" s="17"/>
      <c r="H35" s="19"/>
      <c r="I35" s="19" t="n">
        <f aca="false">SUM(I36:I39)</f>
        <v>11727.57</v>
      </c>
    </row>
    <row r="36" s="20" customFormat="true" ht="25.5" hidden="false" customHeight="false" outlineLevel="0" collapsed="false">
      <c r="A36" s="21" t="s">
        <v>93</v>
      </c>
      <c r="B36" s="22" t="s">
        <v>28</v>
      </c>
      <c r="C36" s="23" t="s">
        <v>94</v>
      </c>
      <c r="D36" s="24" t="s">
        <v>95</v>
      </c>
      <c r="E36" s="25" t="s">
        <v>96</v>
      </c>
      <c r="F36" s="26" t="n">
        <v>770</v>
      </c>
      <c r="G36" s="27" t="n">
        <v>7.31</v>
      </c>
      <c r="H36" s="28" t="n">
        <f aca="false">ROUND(G36*(1+$H$9),2)</f>
        <v>9.27</v>
      </c>
      <c r="I36" s="28" t="n">
        <f aca="false">ROUND(H36*F36,2)</f>
        <v>7137.9</v>
      </c>
    </row>
    <row r="37" s="20" customFormat="true" ht="25.5" hidden="false" customHeight="false" outlineLevel="0" collapsed="false">
      <c r="A37" s="21" t="s">
        <v>97</v>
      </c>
      <c r="B37" s="22" t="s">
        <v>28</v>
      </c>
      <c r="C37" s="23" t="s">
        <v>98</v>
      </c>
      <c r="D37" s="24" t="s">
        <v>99</v>
      </c>
      <c r="E37" s="25" t="s">
        <v>96</v>
      </c>
      <c r="F37" s="26" t="n">
        <v>66</v>
      </c>
      <c r="G37" s="27" t="n">
        <v>7.48</v>
      </c>
      <c r="H37" s="28" t="n">
        <f aca="false">ROUND(G37*(1+$H$9),2)</f>
        <v>9.49</v>
      </c>
      <c r="I37" s="28" t="n">
        <f aca="false">ROUND(H37*F37,2)</f>
        <v>626.34</v>
      </c>
    </row>
    <row r="38" s="20" customFormat="true" ht="15" hidden="false" customHeight="false" outlineLevel="0" collapsed="false">
      <c r="A38" s="21" t="s">
        <v>100</v>
      </c>
      <c r="B38" s="22" t="s">
        <v>28</v>
      </c>
      <c r="C38" s="23" t="s">
        <v>101</v>
      </c>
      <c r="D38" s="24" t="s">
        <v>102</v>
      </c>
      <c r="E38" s="25" t="s">
        <v>24</v>
      </c>
      <c r="F38" s="26" t="n">
        <v>39.95</v>
      </c>
      <c r="G38" s="27" t="n">
        <v>49.99</v>
      </c>
      <c r="H38" s="28" t="n">
        <f aca="false">ROUND(G38*(1+$H$9),2)</f>
        <v>63.41</v>
      </c>
      <c r="I38" s="28" t="n">
        <f aca="false">ROUND(H38*F38,2)</f>
        <v>2533.23</v>
      </c>
    </row>
    <row r="39" s="20" customFormat="true" ht="15" hidden="false" customHeight="false" outlineLevel="0" collapsed="false">
      <c r="A39" s="21" t="s">
        <v>103</v>
      </c>
      <c r="B39" s="22" t="s">
        <v>104</v>
      </c>
      <c r="C39" s="23" t="s">
        <v>105</v>
      </c>
      <c r="D39" s="24" t="s">
        <v>106</v>
      </c>
      <c r="E39" s="25" t="s">
        <v>31</v>
      </c>
      <c r="F39" s="26" t="n">
        <v>3</v>
      </c>
      <c r="G39" s="27" t="n">
        <v>375.8</v>
      </c>
      <c r="H39" s="28" t="n">
        <f aca="false">ROUND(G39*(1+$H$9),2)</f>
        <v>476.7</v>
      </c>
      <c r="I39" s="28" t="n">
        <f aca="false">ROUND(H39*F39,2)</f>
        <v>1430.1</v>
      </c>
    </row>
    <row r="40" s="20" customFormat="true" ht="15" hidden="false" customHeight="false" outlineLevel="0" collapsed="false">
      <c r="A40" s="11" t="s">
        <v>107</v>
      </c>
      <c r="B40" s="12" t="s">
        <v>21</v>
      </c>
      <c r="C40" s="13"/>
      <c r="D40" s="14" t="s">
        <v>89</v>
      </c>
      <c r="E40" s="15"/>
      <c r="F40" s="16"/>
      <c r="G40" s="17"/>
      <c r="H40" s="19"/>
      <c r="I40" s="19" t="n">
        <f aca="false">SUM(I41:I46)</f>
        <v>223199.17</v>
      </c>
    </row>
    <row r="41" s="20" customFormat="true" ht="38.25" hidden="false" customHeight="false" outlineLevel="0" collapsed="false">
      <c r="A41" s="21" t="s">
        <v>108</v>
      </c>
      <c r="B41" s="22" t="s">
        <v>21</v>
      </c>
      <c r="C41" s="23" t="s">
        <v>91</v>
      </c>
      <c r="D41" s="24" t="s">
        <v>109</v>
      </c>
      <c r="E41" s="25" t="s">
        <v>31</v>
      </c>
      <c r="F41" s="26" t="n">
        <v>225.25</v>
      </c>
      <c r="G41" s="27" t="n">
        <v>97.66</v>
      </c>
      <c r="H41" s="28" t="n">
        <f aca="false">ROUND(G41*(1+$H$9),2)</f>
        <v>123.88</v>
      </c>
      <c r="I41" s="28" t="n">
        <f aca="false">ROUND(H41*F41,2)</f>
        <v>27903.97</v>
      </c>
    </row>
    <row r="42" s="20" customFormat="true" ht="38.25" hidden="false" customHeight="false" outlineLevel="0" collapsed="false">
      <c r="A42" s="21" t="s">
        <v>110</v>
      </c>
      <c r="B42" s="22" t="s">
        <v>21</v>
      </c>
      <c r="C42" s="23" t="s">
        <v>111</v>
      </c>
      <c r="D42" s="24" t="s">
        <v>112</v>
      </c>
      <c r="E42" s="25" t="s">
        <v>31</v>
      </c>
      <c r="F42" s="26" t="n">
        <v>225.25</v>
      </c>
      <c r="G42" s="27" t="n">
        <v>2.34</v>
      </c>
      <c r="H42" s="28" t="n">
        <f aca="false">ROUND(G42*(1+$H$9),2)</f>
        <v>2.97</v>
      </c>
      <c r="I42" s="28" t="n">
        <f aca="false">ROUND(H42*F42,2)</f>
        <v>668.99</v>
      </c>
    </row>
    <row r="43" s="20" customFormat="true" ht="15" hidden="false" customHeight="false" outlineLevel="0" collapsed="false">
      <c r="A43" s="21" t="s">
        <v>113</v>
      </c>
      <c r="B43" s="22" t="s">
        <v>21</v>
      </c>
      <c r="C43" s="23" t="s">
        <v>114</v>
      </c>
      <c r="D43" s="24" t="s">
        <v>115</v>
      </c>
      <c r="E43" s="25" t="s">
        <v>50</v>
      </c>
      <c r="F43" s="26" t="n">
        <v>1554.23</v>
      </c>
      <c r="G43" s="27" t="n">
        <v>0.71</v>
      </c>
      <c r="H43" s="28" t="n">
        <f aca="false">ROUND(G43*(1+$H$9),2)</f>
        <v>0.9</v>
      </c>
      <c r="I43" s="28" t="n">
        <f aca="false">ROUND(H43*F43,2)</f>
        <v>1398.81</v>
      </c>
    </row>
    <row r="44" s="20" customFormat="true" ht="25.5" hidden="false" customHeight="false" outlineLevel="0" collapsed="false">
      <c r="A44" s="21" t="s">
        <v>116</v>
      </c>
      <c r="B44" s="22" t="s">
        <v>21</v>
      </c>
      <c r="C44" s="23" t="s">
        <v>117</v>
      </c>
      <c r="D44" s="24" t="s">
        <v>118</v>
      </c>
      <c r="E44" s="25" t="s">
        <v>24</v>
      </c>
      <c r="F44" s="26" t="n">
        <v>1856.65</v>
      </c>
      <c r="G44" s="27" t="n">
        <v>55.51</v>
      </c>
      <c r="H44" s="28" t="n">
        <f aca="false">ROUND(G44*(1+$H$9),2)</f>
        <v>70.41</v>
      </c>
      <c r="I44" s="28" t="n">
        <f aca="false">ROUND(H44*F44,2)</f>
        <v>130726.73</v>
      </c>
    </row>
    <row r="45" s="20" customFormat="true" ht="38.25" hidden="false" customHeight="false" outlineLevel="0" collapsed="false">
      <c r="A45" s="21" t="s">
        <v>119</v>
      </c>
      <c r="B45" s="22" t="s">
        <v>28</v>
      </c>
      <c r="C45" s="23" t="s">
        <v>120</v>
      </c>
      <c r="D45" s="24" t="s">
        <v>121</v>
      </c>
      <c r="E45" s="25" t="s">
        <v>77</v>
      </c>
      <c r="F45" s="26" t="n">
        <v>879.5</v>
      </c>
      <c r="G45" s="27" t="n">
        <v>33.74</v>
      </c>
      <c r="H45" s="28" t="n">
        <f aca="false">ROUND(G45*(1+$H$9),2)</f>
        <v>42.8</v>
      </c>
      <c r="I45" s="28" t="n">
        <f aca="false">ROUND(H45*F45,2)</f>
        <v>37642.6</v>
      </c>
    </row>
    <row r="46" s="20" customFormat="true" ht="25.5" hidden="false" customHeight="false" outlineLevel="0" collapsed="false">
      <c r="A46" s="21" t="s">
        <v>122</v>
      </c>
      <c r="B46" s="22" t="s">
        <v>28</v>
      </c>
      <c r="C46" s="23" t="s">
        <v>123</v>
      </c>
      <c r="D46" s="24" t="s">
        <v>124</v>
      </c>
      <c r="E46" s="25" t="s">
        <v>31</v>
      </c>
      <c r="F46" s="26" t="n">
        <v>51.45</v>
      </c>
      <c r="G46" s="27" t="n">
        <v>380.88</v>
      </c>
      <c r="H46" s="28" t="n">
        <f aca="false">ROUND(G46*(1+$H$9),2)</f>
        <v>483.15</v>
      </c>
      <c r="I46" s="28" t="n">
        <f aca="false">ROUND(H46*F46,2)</f>
        <v>24858.07</v>
      </c>
    </row>
    <row r="47" s="20" customFormat="true" ht="15" hidden="false" customHeight="false" outlineLevel="0" collapsed="false">
      <c r="A47" s="11" t="s">
        <v>125</v>
      </c>
      <c r="B47" s="12" t="s">
        <v>21</v>
      </c>
      <c r="C47" s="13"/>
      <c r="D47" s="14" t="s">
        <v>126</v>
      </c>
      <c r="E47" s="15"/>
      <c r="F47" s="16"/>
      <c r="G47" s="17"/>
      <c r="H47" s="19"/>
      <c r="I47" s="19" t="n">
        <f aca="false">SUM(I48:I67)</f>
        <v>96771.82</v>
      </c>
    </row>
    <row r="48" s="20" customFormat="true" ht="25.5" hidden="false" customHeight="false" outlineLevel="0" collapsed="false">
      <c r="A48" s="21" t="s">
        <v>127</v>
      </c>
      <c r="B48" s="22" t="s">
        <v>21</v>
      </c>
      <c r="C48" s="23" t="s">
        <v>128</v>
      </c>
      <c r="D48" s="24" t="s">
        <v>129</v>
      </c>
      <c r="E48" s="25" t="s">
        <v>31</v>
      </c>
      <c r="F48" s="26" t="n">
        <v>113.98</v>
      </c>
      <c r="G48" s="27" t="n">
        <v>71.56</v>
      </c>
      <c r="H48" s="28" t="n">
        <f aca="false">ROUND(G48*(1+$H$9),2)</f>
        <v>90.77</v>
      </c>
      <c r="I48" s="28" t="n">
        <f aca="false">ROUND(H48*F48,2)</f>
        <v>10345.96</v>
      </c>
    </row>
    <row r="49" s="20" customFormat="true" ht="38.25" hidden="false" customHeight="false" outlineLevel="0" collapsed="false">
      <c r="A49" s="21" t="s">
        <v>130</v>
      </c>
      <c r="B49" s="22" t="s">
        <v>104</v>
      </c>
      <c r="C49" s="23" t="s">
        <v>131</v>
      </c>
      <c r="D49" s="24" t="s">
        <v>132</v>
      </c>
      <c r="E49" s="25" t="s">
        <v>31</v>
      </c>
      <c r="F49" s="26" t="n">
        <v>113.98</v>
      </c>
      <c r="G49" s="27" t="n">
        <v>87.12</v>
      </c>
      <c r="H49" s="28" t="n">
        <f aca="false">ROUND(G49*(1+$H$9),2)</f>
        <v>110.51</v>
      </c>
      <c r="I49" s="28" t="n">
        <f aca="false">ROUND(H49*F49,2)</f>
        <v>12595.93</v>
      </c>
    </row>
    <row r="50" s="20" customFormat="true" ht="38.25" hidden="false" customHeight="false" outlineLevel="0" collapsed="false">
      <c r="A50" s="21" t="s">
        <v>133</v>
      </c>
      <c r="B50" s="22" t="s">
        <v>21</v>
      </c>
      <c r="C50" s="23" t="s">
        <v>134</v>
      </c>
      <c r="D50" s="24" t="s">
        <v>135</v>
      </c>
      <c r="E50" s="25" t="s">
        <v>24</v>
      </c>
      <c r="F50" s="26" t="n">
        <v>123.93</v>
      </c>
      <c r="G50" s="27" t="n">
        <v>83.27</v>
      </c>
      <c r="H50" s="28" t="n">
        <f aca="false">ROUND(G50*(1+$H$9),2)</f>
        <v>105.63</v>
      </c>
      <c r="I50" s="28" t="n">
        <f aca="false">ROUND(H50*F50,2)</f>
        <v>13090.73</v>
      </c>
    </row>
    <row r="51" s="20" customFormat="true" ht="15" hidden="false" customHeight="false" outlineLevel="0" collapsed="false">
      <c r="A51" s="21" t="s">
        <v>136</v>
      </c>
      <c r="B51" s="22" t="s">
        <v>28</v>
      </c>
      <c r="C51" s="23" t="s">
        <v>137</v>
      </c>
      <c r="D51" s="24" t="s">
        <v>138</v>
      </c>
      <c r="E51" s="25" t="s">
        <v>31</v>
      </c>
      <c r="F51" s="26" t="n">
        <v>5.56</v>
      </c>
      <c r="G51" s="27" t="n">
        <v>271.81</v>
      </c>
      <c r="H51" s="28" t="n">
        <f aca="false">ROUND(G51*(1+$H$9),2)</f>
        <v>344.79</v>
      </c>
      <c r="I51" s="28" t="n">
        <f aca="false">ROUND(H51*F51,2)</f>
        <v>1917.03</v>
      </c>
    </row>
    <row r="52" s="20" customFormat="true" ht="63.75" hidden="false" customHeight="false" outlineLevel="0" collapsed="false">
      <c r="A52" s="21" t="s">
        <v>139</v>
      </c>
      <c r="B52" s="22" t="s">
        <v>21</v>
      </c>
      <c r="C52" s="23" t="s">
        <v>140</v>
      </c>
      <c r="D52" s="24" t="s">
        <v>141</v>
      </c>
      <c r="E52" s="25" t="s">
        <v>24</v>
      </c>
      <c r="F52" s="26" t="n">
        <v>227.96</v>
      </c>
      <c r="G52" s="27" t="n">
        <v>73.82</v>
      </c>
      <c r="H52" s="28" t="n">
        <f aca="false">ROUND(G52*(1+$H$9),2)</f>
        <v>93.64</v>
      </c>
      <c r="I52" s="28" t="n">
        <f aca="false">ROUND(H52*F52,2)</f>
        <v>21346.17</v>
      </c>
    </row>
    <row r="53" s="20" customFormat="true" ht="15" hidden="false" customHeight="false" outlineLevel="0" collapsed="false">
      <c r="A53" s="21" t="s">
        <v>142</v>
      </c>
      <c r="B53" s="22" t="s">
        <v>104</v>
      </c>
      <c r="C53" s="23" t="s">
        <v>143</v>
      </c>
      <c r="D53" s="24" t="s">
        <v>144</v>
      </c>
      <c r="E53" s="25" t="s">
        <v>31</v>
      </c>
      <c r="F53" s="26" t="n">
        <v>39.06</v>
      </c>
      <c r="G53" s="27" t="n">
        <v>325.14</v>
      </c>
      <c r="H53" s="28" t="n">
        <f aca="false">ROUND(G53*(1+$H$9),2)</f>
        <v>412.44</v>
      </c>
      <c r="I53" s="28" t="n">
        <f aca="false">ROUND(H53*F53,2)</f>
        <v>16109.91</v>
      </c>
    </row>
    <row r="54" s="20" customFormat="true" ht="25.5" hidden="false" customHeight="false" outlineLevel="0" collapsed="false">
      <c r="A54" s="21" t="s">
        <v>145</v>
      </c>
      <c r="B54" s="22" t="s">
        <v>21</v>
      </c>
      <c r="C54" s="23" t="s">
        <v>146</v>
      </c>
      <c r="D54" s="24" t="s">
        <v>147</v>
      </c>
      <c r="E54" s="25" t="s">
        <v>24</v>
      </c>
      <c r="F54" s="26" t="n">
        <v>340.5</v>
      </c>
      <c r="G54" s="27" t="n">
        <v>10.46</v>
      </c>
      <c r="H54" s="28" t="n">
        <f aca="false">ROUND(G54*(1+$H$9),2)</f>
        <v>13.27</v>
      </c>
      <c r="I54" s="28" t="n">
        <f aca="false">ROUND(H54*F54,2)</f>
        <v>4518.44</v>
      </c>
    </row>
    <row r="55" s="20" customFormat="true" ht="15" hidden="false" customHeight="false" outlineLevel="0" collapsed="false">
      <c r="A55" s="21" t="s">
        <v>148</v>
      </c>
      <c r="B55" s="22" t="s">
        <v>149</v>
      </c>
      <c r="C55" s="23" t="s">
        <v>150</v>
      </c>
      <c r="D55" s="24" t="s">
        <v>151</v>
      </c>
      <c r="E55" s="25" t="s">
        <v>24</v>
      </c>
      <c r="F55" s="26" t="n">
        <v>340.5</v>
      </c>
      <c r="G55" s="27" t="n">
        <v>10.02</v>
      </c>
      <c r="H55" s="28" t="n">
        <f aca="false">ROUND(G55*(1+$H$9),2)</f>
        <v>12.71</v>
      </c>
      <c r="I55" s="28" t="n">
        <f aca="false">ROUND(H55*F55,2)</f>
        <v>4327.76</v>
      </c>
    </row>
    <row r="56" s="20" customFormat="true" ht="51" hidden="false" customHeight="false" outlineLevel="0" collapsed="false">
      <c r="A56" s="21" t="s">
        <v>152</v>
      </c>
      <c r="B56" s="22" t="s">
        <v>21</v>
      </c>
      <c r="C56" s="23" t="s">
        <v>153</v>
      </c>
      <c r="D56" s="24" t="s">
        <v>154</v>
      </c>
      <c r="E56" s="25" t="s">
        <v>96</v>
      </c>
      <c r="F56" s="26" t="n">
        <v>28</v>
      </c>
      <c r="G56" s="27" t="n">
        <v>9.28</v>
      </c>
      <c r="H56" s="28" t="n">
        <f aca="false">ROUND(G56*(1+$H$9),2)</f>
        <v>11.77</v>
      </c>
      <c r="I56" s="28" t="n">
        <f aca="false">ROUND(H56*F56,2)</f>
        <v>329.56</v>
      </c>
    </row>
    <row r="57" s="20" customFormat="true" ht="51" hidden="false" customHeight="false" outlineLevel="0" collapsed="false">
      <c r="A57" s="21" t="s">
        <v>155</v>
      </c>
      <c r="B57" s="22" t="s">
        <v>21</v>
      </c>
      <c r="C57" s="23" t="s">
        <v>156</v>
      </c>
      <c r="D57" s="24" t="s">
        <v>157</v>
      </c>
      <c r="E57" s="25" t="s">
        <v>96</v>
      </c>
      <c r="F57" s="26" t="n">
        <v>103</v>
      </c>
      <c r="G57" s="27" t="n">
        <v>8.76</v>
      </c>
      <c r="H57" s="28" t="n">
        <f aca="false">ROUND(G57*(1+$H$9),2)</f>
        <v>11.11</v>
      </c>
      <c r="I57" s="28" t="n">
        <f aca="false">ROUND(H57*F57,2)</f>
        <v>1144.33</v>
      </c>
    </row>
    <row r="58" s="20" customFormat="true" ht="51" hidden="false" customHeight="false" outlineLevel="0" collapsed="false">
      <c r="A58" s="21" t="s">
        <v>158</v>
      </c>
      <c r="B58" s="22" t="s">
        <v>21</v>
      </c>
      <c r="C58" s="23" t="s">
        <v>159</v>
      </c>
      <c r="D58" s="24" t="s">
        <v>160</v>
      </c>
      <c r="E58" s="25" t="s">
        <v>96</v>
      </c>
      <c r="F58" s="26" t="n">
        <v>139</v>
      </c>
      <c r="G58" s="27" t="n">
        <v>6.21</v>
      </c>
      <c r="H58" s="28" t="n">
        <f aca="false">ROUND(G58*(1+$H$9),2)</f>
        <v>7.88</v>
      </c>
      <c r="I58" s="28" t="n">
        <f aca="false">ROUND(H58*F58,2)</f>
        <v>1095.32</v>
      </c>
    </row>
    <row r="59" s="20" customFormat="true" ht="25.5" hidden="false" customHeight="false" outlineLevel="0" collapsed="false">
      <c r="A59" s="21" t="s">
        <v>161</v>
      </c>
      <c r="B59" s="22" t="s">
        <v>28</v>
      </c>
      <c r="C59" s="23" t="s">
        <v>162</v>
      </c>
      <c r="D59" s="24" t="s">
        <v>163</v>
      </c>
      <c r="E59" s="25" t="s">
        <v>96</v>
      </c>
      <c r="F59" s="26" t="n">
        <v>270</v>
      </c>
      <c r="G59" s="27" t="n">
        <v>7.48</v>
      </c>
      <c r="H59" s="28" t="n">
        <f aca="false">ROUND(G59*(1+$H$9),2)</f>
        <v>9.49</v>
      </c>
      <c r="I59" s="28" t="n">
        <f aca="false">ROUND(H59*F59,2)</f>
        <v>2562.3</v>
      </c>
    </row>
    <row r="60" s="20" customFormat="true" ht="25.5" hidden="false" customHeight="false" outlineLevel="0" collapsed="false">
      <c r="A60" s="21" t="s">
        <v>164</v>
      </c>
      <c r="B60" s="22" t="s">
        <v>104</v>
      </c>
      <c r="C60" s="23" t="s">
        <v>165</v>
      </c>
      <c r="D60" s="24" t="s">
        <v>166</v>
      </c>
      <c r="E60" s="25" t="s">
        <v>77</v>
      </c>
      <c r="F60" s="26" t="n">
        <v>8</v>
      </c>
      <c r="G60" s="27" t="n">
        <v>53.69</v>
      </c>
      <c r="H60" s="28" t="n">
        <f aca="false">ROUND(G60*(1+$H$9),2)</f>
        <v>68.11</v>
      </c>
      <c r="I60" s="28" t="n">
        <f aca="false">ROUND(H60*F60,2)</f>
        <v>544.88</v>
      </c>
    </row>
    <row r="61" s="20" customFormat="true" ht="38.25" hidden="false" customHeight="false" outlineLevel="0" collapsed="false">
      <c r="A61" s="21" t="s">
        <v>167</v>
      </c>
      <c r="B61" s="22" t="s">
        <v>21</v>
      </c>
      <c r="C61" s="23" t="s">
        <v>168</v>
      </c>
      <c r="D61" s="24" t="s">
        <v>169</v>
      </c>
      <c r="E61" s="25" t="s">
        <v>77</v>
      </c>
      <c r="F61" s="26" t="n">
        <v>18</v>
      </c>
      <c r="G61" s="27" t="n">
        <v>48.36</v>
      </c>
      <c r="H61" s="28" t="n">
        <f aca="false">ROUND(G61*(1+$H$9),2)</f>
        <v>61.34</v>
      </c>
      <c r="I61" s="28" t="n">
        <f aca="false">ROUND(H61*F61,2)</f>
        <v>1104.12</v>
      </c>
    </row>
    <row r="62" s="20" customFormat="true" ht="63.75" hidden="false" customHeight="false" outlineLevel="0" collapsed="false">
      <c r="A62" s="21" t="s">
        <v>170</v>
      </c>
      <c r="B62" s="22" t="s">
        <v>21</v>
      </c>
      <c r="C62" s="23" t="s">
        <v>171</v>
      </c>
      <c r="D62" s="24" t="s">
        <v>172</v>
      </c>
      <c r="E62" s="25" t="s">
        <v>24</v>
      </c>
      <c r="F62" s="26" t="n">
        <v>10.22</v>
      </c>
      <c r="G62" s="27" t="n">
        <v>53.25</v>
      </c>
      <c r="H62" s="28" t="n">
        <f aca="false">ROUND(G62*(1+$H$9),2)</f>
        <v>67.55</v>
      </c>
      <c r="I62" s="28" t="n">
        <f aca="false">ROUND(H62*F62,2)</f>
        <v>690.36</v>
      </c>
    </row>
    <row r="63" s="20" customFormat="true" ht="25.5" hidden="false" customHeight="false" outlineLevel="0" collapsed="false">
      <c r="A63" s="21" t="s">
        <v>173</v>
      </c>
      <c r="B63" s="22" t="s">
        <v>104</v>
      </c>
      <c r="C63" s="23" t="s">
        <v>174</v>
      </c>
      <c r="D63" s="24" t="s">
        <v>175</v>
      </c>
      <c r="E63" s="25" t="s">
        <v>31</v>
      </c>
      <c r="F63" s="26" t="n">
        <v>1.4</v>
      </c>
      <c r="G63" s="27" t="n">
        <v>336.65</v>
      </c>
      <c r="H63" s="28" t="n">
        <f aca="false">ROUND(G63*(1+$H$9),2)</f>
        <v>427.04</v>
      </c>
      <c r="I63" s="28" t="n">
        <f aca="false">ROUND(H63*F63,2)</f>
        <v>597.86</v>
      </c>
    </row>
    <row r="64" s="20" customFormat="true" ht="25.5" hidden="false" customHeight="false" outlineLevel="0" collapsed="false">
      <c r="A64" s="21" t="s">
        <v>176</v>
      </c>
      <c r="B64" s="22" t="s">
        <v>177</v>
      </c>
      <c r="C64" s="23" t="s">
        <v>178</v>
      </c>
      <c r="D64" s="24" t="s">
        <v>179</v>
      </c>
      <c r="E64" s="25" t="s">
        <v>96</v>
      </c>
      <c r="F64" s="26" t="n">
        <v>261.93</v>
      </c>
      <c r="G64" s="27" t="n">
        <v>4</v>
      </c>
      <c r="H64" s="28" t="n">
        <f aca="false">ROUND(G64*(1+$H$9),2)</f>
        <v>5.07</v>
      </c>
      <c r="I64" s="28" t="n">
        <f aca="false">ROUND(H64*F64,2)</f>
        <v>1327.99</v>
      </c>
    </row>
    <row r="65" s="20" customFormat="true" ht="51" hidden="false" customHeight="false" outlineLevel="0" collapsed="false">
      <c r="A65" s="21" t="s">
        <v>180</v>
      </c>
      <c r="B65" s="22" t="s">
        <v>21</v>
      </c>
      <c r="C65" s="23" t="s">
        <v>181</v>
      </c>
      <c r="D65" s="24" t="s">
        <v>182</v>
      </c>
      <c r="E65" s="25" t="s">
        <v>96</v>
      </c>
      <c r="F65" s="26" t="n">
        <v>261.93</v>
      </c>
      <c r="G65" s="27" t="n">
        <v>6.58</v>
      </c>
      <c r="H65" s="28" t="n">
        <f aca="false">ROUND(G65*(1+$H$9),2)</f>
        <v>8.35</v>
      </c>
      <c r="I65" s="28" t="n">
        <f aca="false">ROUND(H65*F65,2)</f>
        <v>2187.12</v>
      </c>
    </row>
    <row r="66" s="20" customFormat="true" ht="25.5" hidden="false" customHeight="false" outlineLevel="0" collapsed="false">
      <c r="A66" s="21" t="s">
        <v>183</v>
      </c>
      <c r="B66" s="22" t="s">
        <v>177</v>
      </c>
      <c r="C66" s="23" t="s">
        <v>184</v>
      </c>
      <c r="D66" s="24" t="s">
        <v>185</v>
      </c>
      <c r="E66" s="25" t="s">
        <v>96</v>
      </c>
      <c r="F66" s="26" t="n">
        <v>50.57</v>
      </c>
      <c r="G66" s="27" t="n">
        <v>4.4</v>
      </c>
      <c r="H66" s="28" t="n">
        <f aca="false">ROUND(G66*(1+$H$9),2)</f>
        <v>5.58</v>
      </c>
      <c r="I66" s="28" t="n">
        <f aca="false">ROUND(H66*F66,2)</f>
        <v>282.18</v>
      </c>
    </row>
    <row r="67" s="20" customFormat="true" ht="51" hidden="false" customHeight="false" outlineLevel="0" collapsed="false">
      <c r="A67" s="21" t="s">
        <v>186</v>
      </c>
      <c r="B67" s="22" t="s">
        <v>21</v>
      </c>
      <c r="C67" s="23" t="s">
        <v>187</v>
      </c>
      <c r="D67" s="24" t="s">
        <v>188</v>
      </c>
      <c r="E67" s="25" t="s">
        <v>96</v>
      </c>
      <c r="F67" s="26" t="n">
        <v>50.57</v>
      </c>
      <c r="G67" s="27" t="n">
        <v>10.19</v>
      </c>
      <c r="H67" s="28" t="n">
        <f aca="false">ROUND(G67*(1+$H$9),2)</f>
        <v>12.93</v>
      </c>
      <c r="I67" s="28" t="n">
        <f aca="false">ROUND(H67*F67,2)</f>
        <v>653.87</v>
      </c>
    </row>
    <row r="68" s="20" customFormat="true" ht="15" hidden="false" customHeight="false" outlineLevel="0" collapsed="false">
      <c r="A68" s="11" t="s">
        <v>189</v>
      </c>
      <c r="B68" s="12" t="s">
        <v>21</v>
      </c>
      <c r="C68" s="13"/>
      <c r="D68" s="14" t="s">
        <v>190</v>
      </c>
      <c r="E68" s="15" t="s">
        <v>191</v>
      </c>
      <c r="F68" s="16" t="n">
        <v>0</v>
      </c>
      <c r="G68" s="17" t="n">
        <v>0</v>
      </c>
      <c r="H68" s="19" t="n">
        <f aca="false">ROUND(G68*(1+$H$9),2)</f>
        <v>0</v>
      </c>
      <c r="I68" s="19" t="n">
        <f aca="false">I69</f>
        <v>270.52</v>
      </c>
    </row>
    <row r="69" s="20" customFormat="true" ht="25.5" hidden="false" customHeight="false" outlineLevel="0" collapsed="false">
      <c r="A69" s="21" t="s">
        <v>192</v>
      </c>
      <c r="B69" s="22" t="s">
        <v>21</v>
      </c>
      <c r="C69" s="23" t="s">
        <v>193</v>
      </c>
      <c r="D69" s="24" t="s">
        <v>194</v>
      </c>
      <c r="E69" s="25" t="s">
        <v>84</v>
      </c>
      <c r="F69" s="26" t="n">
        <v>2</v>
      </c>
      <c r="G69" s="27" t="n">
        <v>106.63</v>
      </c>
      <c r="H69" s="28" t="n">
        <f aca="false">ROUND(G69*(1+$H$9),2)</f>
        <v>135.26</v>
      </c>
      <c r="I69" s="28" t="n">
        <f aca="false">ROUND(H69*F69,2)</f>
        <v>270.52</v>
      </c>
    </row>
    <row r="70" s="20" customFormat="true" ht="15" hidden="false" customHeight="false" outlineLevel="0" collapsed="false">
      <c r="A70" s="11" t="s">
        <v>195</v>
      </c>
      <c r="B70" s="12" t="s">
        <v>21</v>
      </c>
      <c r="C70" s="13"/>
      <c r="D70" s="14" t="s">
        <v>196</v>
      </c>
      <c r="E70" s="15"/>
      <c r="F70" s="16"/>
      <c r="G70" s="17"/>
      <c r="H70" s="19"/>
      <c r="I70" s="19" t="n">
        <f aca="false">I71+I82+I89+I102</f>
        <v>37528.74</v>
      </c>
    </row>
    <row r="71" s="20" customFormat="true" ht="15" hidden="false" customHeight="false" outlineLevel="0" collapsed="false">
      <c r="A71" s="11" t="s">
        <v>197</v>
      </c>
      <c r="B71" s="12" t="s">
        <v>21</v>
      </c>
      <c r="C71" s="13"/>
      <c r="D71" s="14" t="s">
        <v>198</v>
      </c>
      <c r="E71" s="15"/>
      <c r="F71" s="16"/>
      <c r="G71" s="17"/>
      <c r="H71" s="19"/>
      <c r="I71" s="19" t="n">
        <f aca="false">SUM(I72:I81)</f>
        <v>5453.61</v>
      </c>
    </row>
    <row r="72" s="20" customFormat="true" ht="15" hidden="false" customHeight="false" outlineLevel="0" collapsed="false">
      <c r="A72" s="21" t="s">
        <v>199</v>
      </c>
      <c r="B72" s="22" t="s">
        <v>28</v>
      </c>
      <c r="C72" s="23" t="s">
        <v>29</v>
      </c>
      <c r="D72" s="24" t="s">
        <v>30</v>
      </c>
      <c r="E72" s="25" t="s">
        <v>31</v>
      </c>
      <c r="F72" s="26" t="n">
        <v>1.54</v>
      </c>
      <c r="G72" s="27" t="n">
        <v>125.83</v>
      </c>
      <c r="H72" s="28" t="n">
        <f aca="false">ROUND(G72*(1+$H$9),2)</f>
        <v>159.62</v>
      </c>
      <c r="I72" s="28" t="n">
        <f aca="false">ROUND(H72*F72,2)</f>
        <v>245.81</v>
      </c>
    </row>
    <row r="73" s="20" customFormat="true" ht="25.5" hidden="false" customHeight="false" outlineLevel="0" collapsed="false">
      <c r="A73" s="21" t="s">
        <v>200</v>
      </c>
      <c r="B73" s="22" t="s">
        <v>21</v>
      </c>
      <c r="C73" s="23" t="s">
        <v>201</v>
      </c>
      <c r="D73" s="24" t="s">
        <v>202</v>
      </c>
      <c r="E73" s="25" t="s">
        <v>24</v>
      </c>
      <c r="F73" s="26" t="n">
        <v>149.28</v>
      </c>
      <c r="G73" s="27" t="n">
        <v>5.33</v>
      </c>
      <c r="H73" s="28" t="n">
        <f aca="false">ROUND(G73*(1+$H$9),2)</f>
        <v>6.76</v>
      </c>
      <c r="I73" s="28" t="n">
        <f aca="false">ROUND(H73*F73,2)</f>
        <v>1009.13</v>
      </c>
    </row>
    <row r="74" s="20" customFormat="true" ht="76.5" hidden="false" customHeight="false" outlineLevel="0" collapsed="false">
      <c r="A74" s="21" t="s">
        <v>203</v>
      </c>
      <c r="B74" s="22" t="s">
        <v>21</v>
      </c>
      <c r="C74" s="23" t="s">
        <v>36</v>
      </c>
      <c r="D74" s="24" t="s">
        <v>37</v>
      </c>
      <c r="E74" s="25" t="s">
        <v>31</v>
      </c>
      <c r="F74" s="26" t="n">
        <v>120.89</v>
      </c>
      <c r="G74" s="27" t="n">
        <v>4.8</v>
      </c>
      <c r="H74" s="28" t="n">
        <f aca="false">ROUND(G74*(1+$H$9),2)</f>
        <v>6.09</v>
      </c>
      <c r="I74" s="28" t="n">
        <f aca="false">ROUND(H74*F74,2)</f>
        <v>736.22</v>
      </c>
    </row>
    <row r="75" s="20" customFormat="true" ht="63.75" hidden="false" customHeight="false" outlineLevel="0" collapsed="false">
      <c r="A75" s="21" t="s">
        <v>204</v>
      </c>
      <c r="B75" s="22" t="s">
        <v>21</v>
      </c>
      <c r="C75" s="23" t="s">
        <v>39</v>
      </c>
      <c r="D75" s="24" t="s">
        <v>40</v>
      </c>
      <c r="E75" s="25" t="s">
        <v>31</v>
      </c>
      <c r="F75" s="26" t="n">
        <v>86.2</v>
      </c>
      <c r="G75" s="27" t="n">
        <v>8.53</v>
      </c>
      <c r="H75" s="28" t="n">
        <f aca="false">ROUND(G75*(1+$H$9),2)</f>
        <v>10.82</v>
      </c>
      <c r="I75" s="28" t="n">
        <f aca="false">ROUND(H75*F75,2)</f>
        <v>932.68</v>
      </c>
    </row>
    <row r="76" s="20" customFormat="true" ht="25.5" hidden="false" customHeight="false" outlineLevel="0" collapsed="false">
      <c r="A76" s="21" t="s">
        <v>205</v>
      </c>
      <c r="B76" s="22" t="s">
        <v>21</v>
      </c>
      <c r="C76" s="23" t="s">
        <v>42</v>
      </c>
      <c r="D76" s="24" t="s">
        <v>43</v>
      </c>
      <c r="E76" s="25" t="s">
        <v>31</v>
      </c>
      <c r="F76" s="26" t="n">
        <v>9</v>
      </c>
      <c r="G76" s="27" t="n">
        <v>3.42</v>
      </c>
      <c r="H76" s="28" t="n">
        <f aca="false">ROUND(G76*(1+$H$9),2)</f>
        <v>4.34</v>
      </c>
      <c r="I76" s="28" t="n">
        <f aca="false">ROUND(H76*F76,2)</f>
        <v>39.06</v>
      </c>
    </row>
    <row r="77" s="20" customFormat="true" ht="51" hidden="false" customHeight="false" outlineLevel="0" collapsed="false">
      <c r="A77" s="21" t="s">
        <v>206</v>
      </c>
      <c r="B77" s="22" t="s">
        <v>21</v>
      </c>
      <c r="C77" s="23" t="s">
        <v>45</v>
      </c>
      <c r="D77" s="24" t="s">
        <v>46</v>
      </c>
      <c r="E77" s="25" t="s">
        <v>31</v>
      </c>
      <c r="F77" s="26" t="n">
        <v>34.69</v>
      </c>
      <c r="G77" s="27" t="n">
        <v>1.5</v>
      </c>
      <c r="H77" s="28" t="n">
        <f aca="false">ROUND(G77*(1+$H$9),2)</f>
        <v>1.9</v>
      </c>
      <c r="I77" s="28" t="n">
        <f aca="false">ROUND(H77*F77,2)</f>
        <v>65.91</v>
      </c>
    </row>
    <row r="78" s="20" customFormat="true" ht="15" hidden="false" customHeight="false" outlineLevel="0" collapsed="false">
      <c r="A78" s="21" t="s">
        <v>207</v>
      </c>
      <c r="B78" s="22" t="s">
        <v>28</v>
      </c>
      <c r="C78" s="23" t="s">
        <v>48</v>
      </c>
      <c r="D78" s="24" t="s">
        <v>49</v>
      </c>
      <c r="E78" s="25" t="s">
        <v>50</v>
      </c>
      <c r="F78" s="26" t="n">
        <v>111.15</v>
      </c>
      <c r="G78" s="27" t="n">
        <v>1.25</v>
      </c>
      <c r="H78" s="28" t="n">
        <f aca="false">ROUND(G78*(1+$H$9),2)</f>
        <v>1.59</v>
      </c>
      <c r="I78" s="28" t="n">
        <f aca="false">ROUND(H78*F78,2)</f>
        <v>176.73</v>
      </c>
    </row>
    <row r="79" s="20" customFormat="true" ht="15" hidden="false" customHeight="false" outlineLevel="0" collapsed="false">
      <c r="A79" s="21" t="s">
        <v>208</v>
      </c>
      <c r="B79" s="22" t="s">
        <v>52</v>
      </c>
      <c r="C79" s="23" t="s">
        <v>53</v>
      </c>
      <c r="D79" s="24" t="s">
        <v>54</v>
      </c>
      <c r="E79" s="25" t="s">
        <v>55</v>
      </c>
      <c r="F79" s="26" t="n">
        <v>13.5</v>
      </c>
      <c r="G79" s="27" t="n">
        <v>29.85</v>
      </c>
      <c r="H79" s="28" t="n">
        <f aca="false">ROUND(G79*(1+$H$9),2)</f>
        <v>37.86</v>
      </c>
      <c r="I79" s="28" t="n">
        <f aca="false">ROUND(H79*F79,2)</f>
        <v>511.11</v>
      </c>
    </row>
    <row r="80" s="20" customFormat="true" ht="15" hidden="false" customHeight="false" outlineLevel="0" collapsed="false">
      <c r="A80" s="21" t="s">
        <v>209</v>
      </c>
      <c r="B80" s="22" t="s">
        <v>28</v>
      </c>
      <c r="C80" s="23" t="s">
        <v>57</v>
      </c>
      <c r="D80" s="24" t="s">
        <v>58</v>
      </c>
      <c r="E80" s="25" t="s">
        <v>50</v>
      </c>
      <c r="F80" s="26" t="n">
        <v>359.9</v>
      </c>
      <c r="G80" s="27" t="n">
        <v>1.6</v>
      </c>
      <c r="H80" s="28" t="n">
        <f aca="false">ROUND(G80*(1+$H$9),2)</f>
        <v>2.03</v>
      </c>
      <c r="I80" s="28" t="n">
        <f aca="false">ROUND(H80*F80,2)</f>
        <v>730.6</v>
      </c>
    </row>
    <row r="81" s="20" customFormat="true" ht="25.5" hidden="false" customHeight="false" outlineLevel="0" collapsed="false">
      <c r="A81" s="21" t="s">
        <v>210</v>
      </c>
      <c r="B81" s="22" t="s">
        <v>52</v>
      </c>
      <c r="C81" s="23" t="s">
        <v>60</v>
      </c>
      <c r="D81" s="24" t="s">
        <v>61</v>
      </c>
      <c r="E81" s="25" t="s">
        <v>62</v>
      </c>
      <c r="F81" s="26" t="n">
        <v>34.69</v>
      </c>
      <c r="G81" s="27" t="n">
        <v>22.87</v>
      </c>
      <c r="H81" s="28" t="n">
        <f aca="false">ROUND(G81*(1+$H$9),2)</f>
        <v>29.01</v>
      </c>
      <c r="I81" s="28" t="n">
        <f aca="false">ROUND(H81*F81,2)</f>
        <v>1006.36</v>
      </c>
    </row>
    <row r="82" s="20" customFormat="true" ht="15" hidden="false" customHeight="false" outlineLevel="0" collapsed="false">
      <c r="A82" s="11" t="s">
        <v>211</v>
      </c>
      <c r="B82" s="12" t="s">
        <v>21</v>
      </c>
      <c r="C82" s="13"/>
      <c r="D82" s="14" t="s">
        <v>70</v>
      </c>
      <c r="E82" s="15"/>
      <c r="F82" s="16"/>
      <c r="G82" s="17"/>
      <c r="H82" s="19"/>
      <c r="I82" s="19" t="n">
        <f aca="false">SUM(I83:I88)</f>
        <v>17236.4</v>
      </c>
    </row>
    <row r="83" s="20" customFormat="true" ht="51" hidden="false" customHeight="false" outlineLevel="0" collapsed="false">
      <c r="A83" s="21" t="s">
        <v>212</v>
      </c>
      <c r="B83" s="22" t="s">
        <v>21</v>
      </c>
      <c r="C83" s="23" t="s">
        <v>72</v>
      </c>
      <c r="D83" s="24" t="s">
        <v>73</v>
      </c>
      <c r="E83" s="25" t="s">
        <v>31</v>
      </c>
      <c r="F83" s="26" t="n">
        <v>14.78</v>
      </c>
      <c r="G83" s="27" t="n">
        <v>181.09</v>
      </c>
      <c r="H83" s="28" t="n">
        <f aca="false">ROUND(G83*(1+$H$9),2)</f>
        <v>229.71</v>
      </c>
      <c r="I83" s="28" t="n">
        <f aca="false">ROUND(H83*F83,2)</f>
        <v>3395.11</v>
      </c>
    </row>
    <row r="84" s="20" customFormat="true" ht="63.75" hidden="false" customHeight="false" outlineLevel="0" collapsed="false">
      <c r="A84" s="21" t="s">
        <v>213</v>
      </c>
      <c r="B84" s="22" t="s">
        <v>21</v>
      </c>
      <c r="C84" s="23" t="s">
        <v>75</v>
      </c>
      <c r="D84" s="24" t="s">
        <v>76</v>
      </c>
      <c r="E84" s="25" t="s">
        <v>77</v>
      </c>
      <c r="F84" s="26" t="n">
        <v>4</v>
      </c>
      <c r="G84" s="27" t="n">
        <v>119.24</v>
      </c>
      <c r="H84" s="28" t="n">
        <f aca="false">ROUND(G84*(1+$H$9),2)</f>
        <v>151.26</v>
      </c>
      <c r="I84" s="28" t="n">
        <f aca="false">ROUND(H84*F84,2)</f>
        <v>605.04</v>
      </c>
    </row>
    <row r="85" s="20" customFormat="true" ht="63.75" hidden="false" customHeight="false" outlineLevel="0" collapsed="false">
      <c r="A85" s="21" t="s">
        <v>214</v>
      </c>
      <c r="B85" s="22" t="s">
        <v>21</v>
      </c>
      <c r="C85" s="23" t="s">
        <v>79</v>
      </c>
      <c r="D85" s="24" t="s">
        <v>80</v>
      </c>
      <c r="E85" s="25" t="s">
        <v>77</v>
      </c>
      <c r="F85" s="26" t="n">
        <v>34</v>
      </c>
      <c r="G85" s="27" t="n">
        <v>151.35</v>
      </c>
      <c r="H85" s="28" t="n">
        <f aca="false">ROUND(G85*(1+$H$9),2)</f>
        <v>191.99</v>
      </c>
      <c r="I85" s="28" t="n">
        <f aca="false">ROUND(H85*F85,2)</f>
        <v>6527.66</v>
      </c>
    </row>
    <row r="86" s="20" customFormat="true" ht="51" hidden="false" customHeight="false" outlineLevel="0" collapsed="false">
      <c r="A86" s="21" t="s">
        <v>215</v>
      </c>
      <c r="B86" s="22" t="s">
        <v>21</v>
      </c>
      <c r="C86" s="23" t="s">
        <v>82</v>
      </c>
      <c r="D86" s="24" t="s">
        <v>83</v>
      </c>
      <c r="E86" s="25" t="s">
        <v>84</v>
      </c>
      <c r="F86" s="26" t="n">
        <v>1</v>
      </c>
      <c r="G86" s="27" t="n">
        <v>1327.78</v>
      </c>
      <c r="H86" s="28" t="n">
        <f aca="false">ROUND(G86*(1+$H$9),2)</f>
        <v>1684.29</v>
      </c>
      <c r="I86" s="28" t="n">
        <f aca="false">ROUND(H86*F86,2)</f>
        <v>1684.29</v>
      </c>
    </row>
    <row r="87" s="20" customFormat="true" ht="51" hidden="false" customHeight="false" outlineLevel="0" collapsed="false">
      <c r="A87" s="21" t="s">
        <v>216</v>
      </c>
      <c r="B87" s="22" t="s">
        <v>21</v>
      </c>
      <c r="C87" s="23" t="s">
        <v>86</v>
      </c>
      <c r="D87" s="24" t="s">
        <v>87</v>
      </c>
      <c r="E87" s="25" t="s">
        <v>84</v>
      </c>
      <c r="F87" s="26" t="n">
        <v>5</v>
      </c>
      <c r="G87" s="27" t="n">
        <v>769.32</v>
      </c>
      <c r="H87" s="28" t="n">
        <f aca="false">ROUND(G87*(1+$H$9),2)</f>
        <v>975.88</v>
      </c>
      <c r="I87" s="28" t="n">
        <f aca="false">ROUND(H87*F87,2)</f>
        <v>4879.4</v>
      </c>
    </row>
    <row r="88" s="20" customFormat="true" ht="25.5" hidden="false" customHeight="false" outlineLevel="0" collapsed="false">
      <c r="A88" s="21" t="s">
        <v>217</v>
      </c>
      <c r="B88" s="22" t="s">
        <v>28</v>
      </c>
      <c r="C88" s="23" t="s">
        <v>218</v>
      </c>
      <c r="D88" s="24" t="s">
        <v>219</v>
      </c>
      <c r="E88" s="25" t="s">
        <v>84</v>
      </c>
      <c r="F88" s="26" t="n">
        <v>1</v>
      </c>
      <c r="G88" s="27" t="n">
        <v>114.23</v>
      </c>
      <c r="H88" s="28" t="n">
        <f aca="false">ROUND(G88*(1+$H$9),2)</f>
        <v>144.9</v>
      </c>
      <c r="I88" s="28" t="n">
        <f aca="false">ROUND(H88*F88,2)</f>
        <v>144.9</v>
      </c>
    </row>
    <row r="89" s="20" customFormat="true" ht="15" hidden="false" customHeight="false" outlineLevel="0" collapsed="false">
      <c r="A89" s="11" t="s">
        <v>220</v>
      </c>
      <c r="B89" s="12" t="s">
        <v>21</v>
      </c>
      <c r="C89" s="13"/>
      <c r="D89" s="14" t="s">
        <v>221</v>
      </c>
      <c r="E89" s="15"/>
      <c r="F89" s="16"/>
      <c r="G89" s="17"/>
      <c r="H89" s="19"/>
      <c r="I89" s="19" t="n">
        <f aca="false">SUM(I90:I101)</f>
        <v>14568.21</v>
      </c>
    </row>
    <row r="90" s="20" customFormat="true" ht="38.25" hidden="false" customHeight="false" outlineLevel="0" collapsed="false">
      <c r="A90" s="21" t="s">
        <v>222</v>
      </c>
      <c r="B90" s="22" t="s">
        <v>21</v>
      </c>
      <c r="C90" s="23" t="s">
        <v>91</v>
      </c>
      <c r="D90" s="24" t="s">
        <v>109</v>
      </c>
      <c r="E90" s="25" t="s">
        <v>31</v>
      </c>
      <c r="F90" s="26" t="n">
        <v>5.98</v>
      </c>
      <c r="G90" s="27" t="n">
        <v>97.66</v>
      </c>
      <c r="H90" s="28" t="n">
        <f aca="false">ROUND(G90*(1+$H$9),2)</f>
        <v>123.88</v>
      </c>
      <c r="I90" s="28" t="n">
        <f aca="false">ROUND(H90*F90,2)</f>
        <v>740.8</v>
      </c>
    </row>
    <row r="91" s="20" customFormat="true" ht="38.25" hidden="false" customHeight="false" outlineLevel="0" collapsed="false">
      <c r="A91" s="21" t="s">
        <v>223</v>
      </c>
      <c r="B91" s="22" t="s">
        <v>21</v>
      </c>
      <c r="C91" s="23" t="s">
        <v>111</v>
      </c>
      <c r="D91" s="24" t="s">
        <v>112</v>
      </c>
      <c r="E91" s="25" t="s">
        <v>31</v>
      </c>
      <c r="F91" s="26" t="n">
        <v>5.98</v>
      </c>
      <c r="G91" s="27" t="n">
        <v>2.34</v>
      </c>
      <c r="H91" s="28" t="n">
        <f aca="false">ROUND(G91*(1+$H$9),2)</f>
        <v>2.97</v>
      </c>
      <c r="I91" s="28" t="n">
        <f aca="false">ROUND(H91*F91,2)</f>
        <v>17.76</v>
      </c>
    </row>
    <row r="92" s="20" customFormat="true" ht="15" hidden="false" customHeight="false" outlineLevel="0" collapsed="false">
      <c r="A92" s="21" t="s">
        <v>224</v>
      </c>
      <c r="B92" s="22" t="s">
        <v>21</v>
      </c>
      <c r="C92" s="23" t="s">
        <v>114</v>
      </c>
      <c r="D92" s="24" t="s">
        <v>115</v>
      </c>
      <c r="E92" s="25" t="s">
        <v>50</v>
      </c>
      <c r="F92" s="26" t="n">
        <v>53.64</v>
      </c>
      <c r="G92" s="27" t="n">
        <v>0.71</v>
      </c>
      <c r="H92" s="28" t="n">
        <f aca="false">ROUND(G92*(1+$H$9),2)</f>
        <v>0.9</v>
      </c>
      <c r="I92" s="28" t="n">
        <f aca="false">ROUND(H92*F92,2)</f>
        <v>48.28</v>
      </c>
    </row>
    <row r="93" s="20" customFormat="true" ht="25.5" hidden="false" customHeight="false" outlineLevel="0" collapsed="false">
      <c r="A93" s="21" t="s">
        <v>225</v>
      </c>
      <c r="B93" s="22" t="s">
        <v>28</v>
      </c>
      <c r="C93" s="23" t="s">
        <v>226</v>
      </c>
      <c r="D93" s="24" t="s">
        <v>227</v>
      </c>
      <c r="E93" s="25" t="s">
        <v>31</v>
      </c>
      <c r="F93" s="26" t="n">
        <v>7.46</v>
      </c>
      <c r="G93" s="27" t="n">
        <v>999.11</v>
      </c>
      <c r="H93" s="28" t="n">
        <f aca="false">ROUND(G93*(1+$H$9),2)</f>
        <v>1267.37</v>
      </c>
      <c r="I93" s="28" t="n">
        <f aca="false">ROUND(H93*F93,2)</f>
        <v>9454.58</v>
      </c>
    </row>
    <row r="94" s="20" customFormat="true" ht="15" hidden="false" customHeight="false" outlineLevel="0" collapsed="false">
      <c r="A94" s="21" t="s">
        <v>228</v>
      </c>
      <c r="B94" s="22" t="s">
        <v>28</v>
      </c>
      <c r="C94" s="23" t="s">
        <v>229</v>
      </c>
      <c r="D94" s="24" t="s">
        <v>230</v>
      </c>
      <c r="E94" s="25" t="s">
        <v>31</v>
      </c>
      <c r="F94" s="26" t="n">
        <v>2.37</v>
      </c>
      <c r="G94" s="27" t="n">
        <v>667.77</v>
      </c>
      <c r="H94" s="28" t="n">
        <f aca="false">ROUND(G94*(1+$H$9),2)</f>
        <v>847.07</v>
      </c>
      <c r="I94" s="28" t="n">
        <f aca="false">ROUND(H94*F94,2)</f>
        <v>2007.56</v>
      </c>
    </row>
    <row r="95" s="20" customFormat="true" ht="38.25" hidden="false" customHeight="false" outlineLevel="0" collapsed="false">
      <c r="A95" s="21" t="s">
        <v>231</v>
      </c>
      <c r="B95" s="22" t="s">
        <v>28</v>
      </c>
      <c r="C95" s="23" t="s">
        <v>232</v>
      </c>
      <c r="D95" s="24" t="s">
        <v>233</v>
      </c>
      <c r="E95" s="25" t="s">
        <v>31</v>
      </c>
      <c r="F95" s="26" t="n">
        <v>9.83</v>
      </c>
      <c r="G95" s="27" t="n">
        <v>11.02</v>
      </c>
      <c r="H95" s="28" t="n">
        <f aca="false">ROUND(G95*(1+$H$9),2)</f>
        <v>13.98</v>
      </c>
      <c r="I95" s="28" t="n">
        <f aca="false">ROUND(H95*F95,2)</f>
        <v>137.42</v>
      </c>
    </row>
    <row r="96" s="20" customFormat="true" ht="25.5" hidden="false" customHeight="false" outlineLevel="0" collapsed="false">
      <c r="A96" s="21" t="s">
        <v>234</v>
      </c>
      <c r="B96" s="22" t="s">
        <v>21</v>
      </c>
      <c r="C96" s="23" t="s">
        <v>235</v>
      </c>
      <c r="D96" s="24" t="s">
        <v>236</v>
      </c>
      <c r="E96" s="25" t="s">
        <v>50</v>
      </c>
      <c r="F96" s="26" t="n">
        <v>47.27</v>
      </c>
      <c r="G96" s="27" t="n">
        <v>0.91</v>
      </c>
      <c r="H96" s="28" t="n">
        <f aca="false">ROUND(G96*(1+$H$9),2)</f>
        <v>1.15</v>
      </c>
      <c r="I96" s="28" t="n">
        <f aca="false">ROUND(H96*F96,2)</f>
        <v>54.36</v>
      </c>
    </row>
    <row r="97" s="20" customFormat="true" ht="25.5" hidden="false" customHeight="false" outlineLevel="0" collapsed="false">
      <c r="A97" s="21" t="s">
        <v>237</v>
      </c>
      <c r="B97" s="22" t="s">
        <v>21</v>
      </c>
      <c r="C97" s="23" t="s">
        <v>238</v>
      </c>
      <c r="D97" s="24" t="s">
        <v>239</v>
      </c>
      <c r="E97" s="25" t="s">
        <v>24</v>
      </c>
      <c r="F97" s="26" t="n">
        <v>298.56</v>
      </c>
      <c r="G97" s="27" t="n">
        <v>1.83</v>
      </c>
      <c r="H97" s="28" t="n">
        <f aca="false">ROUND(G97*(1+$H$9),2)</f>
        <v>2.32</v>
      </c>
      <c r="I97" s="28" t="n">
        <f aca="false">ROUND(H97*F97,2)</f>
        <v>692.66</v>
      </c>
    </row>
    <row r="98" s="20" customFormat="true" ht="25.5" hidden="false" customHeight="false" outlineLevel="0" collapsed="false">
      <c r="A98" s="21" t="s">
        <v>240</v>
      </c>
      <c r="B98" s="22" t="s">
        <v>21</v>
      </c>
      <c r="C98" s="23" t="s">
        <v>241</v>
      </c>
      <c r="D98" s="24" t="s">
        <v>242</v>
      </c>
      <c r="E98" s="25" t="s">
        <v>24</v>
      </c>
      <c r="F98" s="26" t="n">
        <v>47.4</v>
      </c>
      <c r="G98" s="27" t="n">
        <v>6.87</v>
      </c>
      <c r="H98" s="28" t="n">
        <f aca="false">ROUND(G98*(1+$H$9),2)</f>
        <v>8.71</v>
      </c>
      <c r="I98" s="28" t="n">
        <f aca="false">ROUND(H98*F98,2)</f>
        <v>412.85</v>
      </c>
    </row>
    <row r="99" s="20" customFormat="true" ht="38.25" hidden="false" customHeight="false" outlineLevel="0" collapsed="false">
      <c r="A99" s="21" t="s">
        <v>243</v>
      </c>
      <c r="B99" s="22" t="s">
        <v>28</v>
      </c>
      <c r="C99" s="23" t="s">
        <v>120</v>
      </c>
      <c r="D99" s="24" t="s">
        <v>121</v>
      </c>
      <c r="E99" s="25" t="s">
        <v>77</v>
      </c>
      <c r="F99" s="26" t="n">
        <v>3</v>
      </c>
      <c r="G99" s="27" t="n">
        <v>33.74</v>
      </c>
      <c r="H99" s="28" t="n">
        <f aca="false">ROUND(G99*(1+$H$9),2)</f>
        <v>42.8</v>
      </c>
      <c r="I99" s="28" t="n">
        <f aca="false">ROUND(H99*F99,2)</f>
        <v>128.4</v>
      </c>
    </row>
    <row r="100" s="20" customFormat="true" ht="25.5" hidden="false" customHeight="false" outlineLevel="0" collapsed="false">
      <c r="A100" s="21" t="s">
        <v>244</v>
      </c>
      <c r="B100" s="22" t="s">
        <v>28</v>
      </c>
      <c r="C100" s="23" t="s">
        <v>123</v>
      </c>
      <c r="D100" s="24" t="s">
        <v>124</v>
      </c>
      <c r="E100" s="25" t="s">
        <v>31</v>
      </c>
      <c r="F100" s="26" t="n">
        <v>0.18</v>
      </c>
      <c r="G100" s="27" t="n">
        <v>380.88</v>
      </c>
      <c r="H100" s="28" t="n">
        <f aca="false">ROUND(G100*(1+$H$9),2)</f>
        <v>483.15</v>
      </c>
      <c r="I100" s="28" t="n">
        <f aca="false">ROUND(H100*F100,2)</f>
        <v>86.97</v>
      </c>
    </row>
    <row r="101" s="20" customFormat="true" ht="51" hidden="false" customHeight="false" outlineLevel="0" collapsed="false">
      <c r="A101" s="21" t="s">
        <v>245</v>
      </c>
      <c r="B101" s="22" t="s">
        <v>21</v>
      </c>
      <c r="C101" s="23" t="s">
        <v>246</v>
      </c>
      <c r="D101" s="24" t="s">
        <v>247</v>
      </c>
      <c r="E101" s="25" t="s">
        <v>31</v>
      </c>
      <c r="F101" s="26" t="n">
        <v>1.54</v>
      </c>
      <c r="G101" s="27" t="n">
        <v>402.65</v>
      </c>
      <c r="H101" s="28" t="n">
        <f aca="false">ROUND(G101*(1+$H$9),2)</f>
        <v>510.76</v>
      </c>
      <c r="I101" s="28" t="n">
        <f aca="false">ROUND(H101*F101,2)</f>
        <v>786.57</v>
      </c>
    </row>
    <row r="102" s="20" customFormat="true" ht="15" hidden="false" customHeight="false" outlineLevel="0" collapsed="false">
      <c r="A102" s="11" t="s">
        <v>248</v>
      </c>
      <c r="B102" s="12" t="s">
        <v>21</v>
      </c>
      <c r="C102" s="13"/>
      <c r="D102" s="14" t="s">
        <v>190</v>
      </c>
      <c r="E102" s="15"/>
      <c r="F102" s="16"/>
      <c r="G102" s="17"/>
      <c r="H102" s="19"/>
      <c r="I102" s="19" t="n">
        <f aca="false">I103</f>
        <v>270.52</v>
      </c>
    </row>
    <row r="103" s="20" customFormat="true" ht="15" hidden="false" customHeight="false" outlineLevel="0" collapsed="false">
      <c r="A103" s="11" t="s">
        <v>249</v>
      </c>
      <c r="B103" s="12" t="s">
        <v>21</v>
      </c>
      <c r="C103" s="13"/>
      <c r="D103" s="14" t="s">
        <v>250</v>
      </c>
      <c r="E103" s="15"/>
      <c r="F103" s="16"/>
      <c r="G103" s="17"/>
      <c r="H103" s="19"/>
      <c r="I103" s="19" t="n">
        <f aca="false">I104</f>
        <v>270.52</v>
      </c>
    </row>
    <row r="104" s="20" customFormat="true" ht="25.5" hidden="false" customHeight="false" outlineLevel="0" collapsed="false">
      <c r="A104" s="21" t="s">
        <v>251</v>
      </c>
      <c r="B104" s="22" t="s">
        <v>21</v>
      </c>
      <c r="C104" s="23" t="s">
        <v>193</v>
      </c>
      <c r="D104" s="24" t="s">
        <v>194</v>
      </c>
      <c r="E104" s="25" t="s">
        <v>84</v>
      </c>
      <c r="F104" s="26" t="n">
        <v>2</v>
      </c>
      <c r="G104" s="27" t="n">
        <v>106.63</v>
      </c>
      <c r="H104" s="28" t="n">
        <f aca="false">ROUND(G104*(1+$H$9),2)</f>
        <v>135.26</v>
      </c>
      <c r="I104" s="28" t="n">
        <f aca="false">ROUND(H104*F104,2)</f>
        <v>270.52</v>
      </c>
    </row>
    <row r="105" s="20" customFormat="true" ht="15" hidden="false" customHeight="false" outlineLevel="0" collapsed="false">
      <c r="A105" s="11" t="s">
        <v>252</v>
      </c>
      <c r="B105" s="12" t="s">
        <v>21</v>
      </c>
      <c r="C105" s="13"/>
      <c r="D105" s="14" t="s">
        <v>253</v>
      </c>
      <c r="E105" s="15"/>
      <c r="F105" s="16"/>
      <c r="G105" s="17"/>
      <c r="H105" s="19"/>
      <c r="I105" s="19" t="n">
        <f aca="false">I106</f>
        <v>347985.23</v>
      </c>
    </row>
    <row r="106" s="20" customFormat="true" ht="15" hidden="false" customHeight="false" outlineLevel="0" collapsed="false">
      <c r="A106" s="11" t="s">
        <v>254</v>
      </c>
      <c r="B106" s="12"/>
      <c r="C106" s="13"/>
      <c r="D106" s="14" t="s">
        <v>255</v>
      </c>
      <c r="E106" s="15"/>
      <c r="F106" s="16"/>
      <c r="G106" s="17"/>
      <c r="H106" s="19"/>
      <c r="I106" s="19" t="n">
        <f aca="false">SUM(I107:I112)</f>
        <v>347985.23</v>
      </c>
    </row>
    <row r="107" s="20" customFormat="true" ht="63.75" hidden="false" customHeight="false" outlineLevel="0" collapsed="false">
      <c r="A107" s="21" t="s">
        <v>256</v>
      </c>
      <c r="B107" s="22" t="s">
        <v>257</v>
      </c>
      <c r="C107" s="23" t="s">
        <v>258</v>
      </c>
      <c r="D107" s="24" t="s">
        <v>259</v>
      </c>
      <c r="E107" s="25" t="s">
        <v>24</v>
      </c>
      <c r="F107" s="26" t="n">
        <v>276.72</v>
      </c>
      <c r="G107" s="27" t="n">
        <v>89.3</v>
      </c>
      <c r="H107" s="28" t="n">
        <f aca="false">ROUND(G107*(1+$H$9),2)</f>
        <v>113.28</v>
      </c>
      <c r="I107" s="28" t="n">
        <f aca="false">ROUND(H107*F107,2)</f>
        <v>31346.84</v>
      </c>
    </row>
    <row r="108" s="20" customFormat="true" ht="51" hidden="false" customHeight="false" outlineLevel="0" collapsed="false">
      <c r="A108" s="21" t="s">
        <v>260</v>
      </c>
      <c r="B108" s="22" t="s">
        <v>257</v>
      </c>
      <c r="C108" s="23" t="s">
        <v>261</v>
      </c>
      <c r="D108" s="24" t="s">
        <v>262</v>
      </c>
      <c r="E108" s="25" t="s">
        <v>77</v>
      </c>
      <c r="F108" s="26" t="n">
        <v>1100</v>
      </c>
      <c r="G108" s="27" t="n">
        <v>143.51</v>
      </c>
      <c r="H108" s="28" t="n">
        <f aca="false">ROUND(G108*(1+$H$9),2)</f>
        <v>182.04</v>
      </c>
      <c r="I108" s="28" t="n">
        <f aca="false">ROUND(H108*F108,2)</f>
        <v>200244</v>
      </c>
    </row>
    <row r="109" s="20" customFormat="true" ht="51" hidden="false" customHeight="false" outlineLevel="0" collapsed="false">
      <c r="A109" s="21" t="s">
        <v>263</v>
      </c>
      <c r="B109" s="22" t="s">
        <v>257</v>
      </c>
      <c r="C109" s="23" t="s">
        <v>264</v>
      </c>
      <c r="D109" s="24" t="s">
        <v>262</v>
      </c>
      <c r="E109" s="25" t="s">
        <v>77</v>
      </c>
      <c r="F109" s="26" t="n">
        <v>244.2</v>
      </c>
      <c r="G109" s="27" t="n">
        <v>142.61</v>
      </c>
      <c r="H109" s="28" t="n">
        <f aca="false">ROUND(G109*(1+$H$9),2)</f>
        <v>180.9</v>
      </c>
      <c r="I109" s="28" t="n">
        <f aca="false">ROUND(H109*F109,2)</f>
        <v>44175.78</v>
      </c>
    </row>
    <row r="110" s="20" customFormat="true" ht="51" hidden="false" customHeight="false" outlineLevel="0" collapsed="false">
      <c r="A110" s="21" t="s">
        <v>265</v>
      </c>
      <c r="B110" s="22" t="s">
        <v>21</v>
      </c>
      <c r="C110" s="23" t="s">
        <v>266</v>
      </c>
      <c r="D110" s="24" t="s">
        <v>267</v>
      </c>
      <c r="E110" s="25" t="s">
        <v>77</v>
      </c>
      <c r="F110" s="26" t="n">
        <v>288</v>
      </c>
      <c r="G110" s="27" t="n">
        <v>176.63</v>
      </c>
      <c r="H110" s="28" t="n">
        <f aca="false">ROUND(G110*(1+$H$9),2)</f>
        <v>224.06</v>
      </c>
      <c r="I110" s="28" t="n">
        <f aca="false">ROUND(H110*F110,2)</f>
        <v>64529.28</v>
      </c>
    </row>
    <row r="111" s="20" customFormat="true" ht="25.5" hidden="false" customHeight="false" outlineLevel="0" collapsed="false">
      <c r="A111" s="21" t="s">
        <v>268</v>
      </c>
      <c r="B111" s="22" t="s">
        <v>257</v>
      </c>
      <c r="C111" s="23" t="s">
        <v>269</v>
      </c>
      <c r="D111" s="24" t="s">
        <v>270</v>
      </c>
      <c r="E111" s="25" t="s">
        <v>24</v>
      </c>
      <c r="F111" s="26" t="n">
        <v>290.5</v>
      </c>
      <c r="G111" s="27" t="n">
        <v>18.86</v>
      </c>
      <c r="H111" s="28" t="n">
        <f aca="false">ROUND(G111*(1+$H$9),2)</f>
        <v>23.92</v>
      </c>
      <c r="I111" s="28" t="n">
        <f aca="false">ROUND(H111*F111,2)</f>
        <v>6948.76</v>
      </c>
    </row>
    <row r="112" s="20" customFormat="true" ht="25.5" hidden="false" customHeight="false" outlineLevel="0" collapsed="false">
      <c r="A112" s="21" t="s">
        <v>271</v>
      </c>
      <c r="B112" s="22" t="s">
        <v>21</v>
      </c>
      <c r="C112" s="23" t="s">
        <v>272</v>
      </c>
      <c r="D112" s="24" t="s">
        <v>273</v>
      </c>
      <c r="E112" s="25" t="s">
        <v>77</v>
      </c>
      <c r="F112" s="26" t="n">
        <v>31.5</v>
      </c>
      <c r="G112" s="27" t="n">
        <v>18.53</v>
      </c>
      <c r="H112" s="28" t="n">
        <f aca="false">ROUND(G112*(1+$H$9),2)</f>
        <v>23.51</v>
      </c>
      <c r="I112" s="28" t="n">
        <f aca="false">ROUND(H112*F112,2)</f>
        <v>740.57</v>
      </c>
    </row>
    <row r="113" customFormat="false" ht="15.75" hidden="false" customHeight="false" outlineLevel="0" collapsed="false"/>
    <row r="114" customFormat="false" ht="15.75" hidden="false" customHeight="false" outlineLevel="0" collapsed="false">
      <c r="H114" s="29" t="s">
        <v>274</v>
      </c>
      <c r="I114" s="30" t="n">
        <f aca="false">I105+I70+I12</f>
        <v>937181.11</v>
      </c>
    </row>
    <row r="115" customFormat="false" ht="15" hidden="false" customHeight="false" outlineLevel="0" collapsed="false">
      <c r="B115" s="31"/>
      <c r="C115" s="32" t="n">
        <f aca="true">TODAY()</f>
        <v>43881</v>
      </c>
      <c r="D115" s="32"/>
      <c r="E115" s="33"/>
      <c r="F115" s="33"/>
      <c r="G115" s="34"/>
      <c r="H115" s="35"/>
      <c r="I115" s="35"/>
    </row>
    <row r="116" customFormat="false" ht="15.75" hidden="false" customHeight="false" outlineLevel="0" collapsed="false">
      <c r="B116" s="33"/>
      <c r="C116" s="33"/>
      <c r="D116" s="33"/>
      <c r="E116" s="33"/>
      <c r="F116" s="36"/>
      <c r="G116" s="37"/>
      <c r="H116" s="38"/>
      <c r="I116" s="38"/>
    </row>
    <row r="117" customFormat="false" ht="15" hidden="false" customHeight="false" outlineLevel="0" collapsed="false">
      <c r="B117" s="33"/>
      <c r="C117" s="33"/>
      <c r="D117" s="33"/>
      <c r="E117" s="33"/>
      <c r="F117" s="39" t="s">
        <v>275</v>
      </c>
      <c r="G117" s="40" t="s">
        <v>276</v>
      </c>
      <c r="H117" s="40"/>
      <c r="I117" s="40"/>
    </row>
    <row r="118" customFormat="false" ht="15" hidden="false" customHeight="false" outlineLevel="0" collapsed="false">
      <c r="B118" s="33"/>
      <c r="C118" s="33"/>
      <c r="D118" s="33"/>
      <c r="E118" s="33"/>
      <c r="F118" s="39" t="s">
        <v>277</v>
      </c>
      <c r="G118" s="41" t="n">
        <v>600766947</v>
      </c>
      <c r="H118" s="41"/>
      <c r="I118" s="41"/>
    </row>
    <row r="119" customFormat="false" ht="15" hidden="false" customHeight="false" outlineLevel="0" collapsed="false">
      <c r="F119" s="39" t="s">
        <v>278</v>
      </c>
      <c r="G119" s="42" t="n">
        <v>28027230190654200</v>
      </c>
      <c r="H119" s="42"/>
      <c r="I119" s="43"/>
    </row>
  </sheetData>
  <mergeCells count="14">
    <mergeCell ref="A1:I1"/>
    <mergeCell ref="A2:I2"/>
    <mergeCell ref="A3:I3"/>
    <mergeCell ref="A4:I4"/>
    <mergeCell ref="A5:I5"/>
    <mergeCell ref="A6:I6"/>
    <mergeCell ref="A7:I7"/>
    <mergeCell ref="A8:I8"/>
    <mergeCell ref="A9:F9"/>
    <mergeCell ref="A10:I10"/>
    <mergeCell ref="C115:D115"/>
    <mergeCell ref="G117:I117"/>
    <mergeCell ref="G118:I118"/>
    <mergeCell ref="G119:H119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5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B25" activeCellId="0" sqref="B25"/>
    </sheetView>
  </sheetViews>
  <sheetFormatPr defaultRowHeight="12" zeroHeight="false" outlineLevelRow="0" outlineLevelCol="0"/>
  <cols>
    <col collapsed="false" customWidth="true" hidden="false" outlineLevel="0" max="1" min="1" style="44" width="9.14"/>
    <col collapsed="false" customWidth="true" hidden="false" outlineLevel="0" max="2" min="2" style="44" width="36.57"/>
    <col collapsed="false" customWidth="true" hidden="false" outlineLevel="0" max="3" min="3" style="44" width="11.86"/>
    <col collapsed="false" customWidth="true" hidden="false" outlineLevel="0" max="27" min="4" style="44" width="5.28"/>
    <col collapsed="false" customWidth="true" hidden="false" outlineLevel="0" max="29" min="28" style="44" width="19.71"/>
    <col collapsed="false" customWidth="true" hidden="false" outlineLevel="0" max="1025" min="30" style="44" width="9.14"/>
  </cols>
  <sheetData>
    <row r="1" customFormat="false" ht="12" hidden="false" customHeight="false" outlineLevel="0" collapsed="false">
      <c r="A1" s="45" t="s">
        <v>279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customFormat="false" ht="12" hidden="false" customHeight="fals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customFormat="false" ht="12.75" hidden="false" customHeight="false" outlineLevel="0" collapsed="false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7"/>
      <c r="AA3" s="47"/>
      <c r="AB3" s="49"/>
    </row>
    <row r="4" customFormat="false" ht="15" hidden="false" customHeight="true" outlineLevel="0" collapsed="false">
      <c r="A4" s="50"/>
      <c r="B4" s="50"/>
      <c r="C4" s="50"/>
      <c r="D4" s="5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51" t="s">
        <v>280</v>
      </c>
      <c r="T4" s="51"/>
      <c r="U4" s="51"/>
      <c r="V4" s="51"/>
      <c r="W4" s="51"/>
      <c r="X4" s="51"/>
      <c r="Y4" s="51"/>
      <c r="Z4" s="51"/>
      <c r="AA4" s="51"/>
      <c r="AB4" s="52"/>
    </row>
    <row r="5" customFormat="false" ht="15" hidden="false" customHeight="true" outlineLevel="0" collapsed="false">
      <c r="A5" s="46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1"/>
      <c r="T5" s="51"/>
      <c r="U5" s="51"/>
      <c r="V5" s="51"/>
      <c r="W5" s="51"/>
      <c r="X5" s="51"/>
      <c r="Y5" s="51"/>
      <c r="Z5" s="51"/>
      <c r="AA5" s="51"/>
      <c r="AB5" s="53"/>
    </row>
    <row r="6" customFormat="false" ht="12.75" hidden="false" customHeight="false" outlineLevel="0" collapsed="false">
      <c r="A6" s="46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54"/>
      <c r="AA6" s="47"/>
      <c r="AB6" s="49"/>
    </row>
    <row r="7" customFormat="false" ht="15" hidden="false" customHeight="true" outlineLevel="0" collapsed="false">
      <c r="A7" s="55" t="s">
        <v>281</v>
      </c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6" t="s">
        <v>282</v>
      </c>
      <c r="X7" s="56"/>
      <c r="Y7" s="56"/>
      <c r="Z7" s="56"/>
      <c r="AA7" s="56"/>
      <c r="AB7" s="57" t="s">
        <v>283</v>
      </c>
    </row>
    <row r="8" customFormat="false" ht="15.75" hidden="false" customHeight="true" outlineLevel="0" collapsed="false">
      <c r="A8" s="55"/>
      <c r="B8" s="55"/>
      <c r="C8" s="55"/>
      <c r="D8" s="5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56" t="s">
        <v>284</v>
      </c>
      <c r="X8" s="56"/>
      <c r="Y8" s="56"/>
      <c r="Z8" s="56"/>
      <c r="AA8" s="56"/>
      <c r="AB8" s="58" t="n">
        <v>43770</v>
      </c>
    </row>
    <row r="9" customFormat="false" ht="15" hidden="false" customHeight="true" outlineLevel="0" collapsed="false">
      <c r="A9" s="59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56" t="s">
        <v>285</v>
      </c>
      <c r="X9" s="56"/>
      <c r="Y9" s="56"/>
      <c r="Z9" s="56"/>
      <c r="AA9" s="56"/>
      <c r="AB9" s="49"/>
    </row>
    <row r="10" customFormat="false" ht="12.75" hidden="false" customHeight="false" outlineLevel="0" collapsed="false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7"/>
      <c r="AA10" s="47"/>
      <c r="AB10" s="49"/>
    </row>
    <row r="11" customFormat="false" ht="12" hidden="false" customHeight="false" outlineLevel="0" collapsed="false">
      <c r="A11" s="60" t="s">
        <v>286</v>
      </c>
      <c r="B11" s="61" t="s">
        <v>287</v>
      </c>
      <c r="C11" s="61" t="s">
        <v>288</v>
      </c>
      <c r="D11" s="61" t="s">
        <v>289</v>
      </c>
      <c r="E11" s="61"/>
      <c r="F11" s="61" t="s">
        <v>290</v>
      </c>
      <c r="G11" s="61"/>
      <c r="H11" s="61" t="s">
        <v>291</v>
      </c>
      <c r="I11" s="61"/>
      <c r="J11" s="61" t="s">
        <v>292</v>
      </c>
      <c r="K11" s="61"/>
      <c r="L11" s="61" t="s">
        <v>293</v>
      </c>
      <c r="M11" s="61"/>
      <c r="N11" s="61" t="s">
        <v>294</v>
      </c>
      <c r="O11" s="61"/>
      <c r="P11" s="61" t="s">
        <v>295</v>
      </c>
      <c r="Q11" s="61"/>
      <c r="R11" s="61" t="s">
        <v>296</v>
      </c>
      <c r="S11" s="61"/>
      <c r="T11" s="61" t="s">
        <v>297</v>
      </c>
      <c r="U11" s="61"/>
      <c r="V11" s="61" t="s">
        <v>298</v>
      </c>
      <c r="W11" s="61"/>
      <c r="X11" s="61" t="s">
        <v>299</v>
      </c>
      <c r="Y11" s="61"/>
      <c r="Z11" s="61" t="s">
        <v>300</v>
      </c>
      <c r="AA11" s="61"/>
      <c r="AB11" s="62" t="s">
        <v>274</v>
      </c>
    </row>
    <row r="12" customFormat="false" ht="12" hidden="false" customHeight="false" outlineLevel="0" collapsed="false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2"/>
    </row>
    <row r="13" customFormat="false" ht="12" hidden="false" customHeight="true" outlineLevel="0" collapsed="false">
      <c r="A13" s="63" t="s">
        <v>301</v>
      </c>
      <c r="B13" s="64" t="s">
        <v>302</v>
      </c>
      <c r="C13" s="65" t="s">
        <v>303</v>
      </c>
      <c r="D13" s="66" t="n">
        <f aca="false">ROUND(D15*$AB$13,2)</f>
        <v>2873.46</v>
      </c>
      <c r="E13" s="66"/>
      <c r="F13" s="66" t="n">
        <f aca="false">ROUND(F15*$AB$13,2)</f>
        <v>0</v>
      </c>
      <c r="G13" s="66"/>
      <c r="H13" s="66" t="n">
        <f aca="false">ROUND(H15*$AB$13,2)</f>
        <v>0</v>
      </c>
      <c r="I13" s="66"/>
      <c r="J13" s="66" t="n">
        <f aca="false">ROUND(J15*$AB$13,2)</f>
        <v>0</v>
      </c>
      <c r="K13" s="66"/>
      <c r="L13" s="66" t="n">
        <f aca="false">ROUND(L15*$AB$13,2)</f>
        <v>0</v>
      </c>
      <c r="M13" s="66"/>
      <c r="N13" s="66" t="n">
        <f aca="false">ROUND(N15*$AB$13,2)</f>
        <v>0</v>
      </c>
      <c r="O13" s="66"/>
      <c r="P13" s="66" t="n">
        <f aca="false">ROUND(P15*$AB$13,2)</f>
        <v>0</v>
      </c>
      <c r="Q13" s="66"/>
      <c r="R13" s="66" t="n">
        <f aca="false">ROUND(R15*$AB$13,2)</f>
        <v>0</v>
      </c>
      <c r="S13" s="66"/>
      <c r="T13" s="66" t="n">
        <f aca="false">ROUND(T15*$AB$13,2)</f>
        <v>0</v>
      </c>
      <c r="U13" s="66"/>
      <c r="V13" s="66" t="n">
        <f aca="false">ROUND(V15*$AB$13,2)</f>
        <v>0</v>
      </c>
      <c r="W13" s="66"/>
      <c r="X13" s="66" t="n">
        <f aca="false">ROUND(X15*$AB$13,2)</f>
        <v>0</v>
      </c>
      <c r="Y13" s="66"/>
      <c r="Z13" s="66" t="n">
        <f aca="false">ROUND(Z15*$AB$13,2)</f>
        <v>0</v>
      </c>
      <c r="AA13" s="66"/>
      <c r="AB13" s="67" t="n">
        <f aca="false">ORÇAMENTO!I13</f>
        <v>2873.46</v>
      </c>
    </row>
    <row r="14" customFormat="false" ht="7.5" hidden="false" customHeight="true" outlineLevel="0" collapsed="false">
      <c r="A14" s="63"/>
      <c r="B14" s="64"/>
      <c r="C14" s="66"/>
      <c r="D14" s="6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</row>
    <row r="15" customFormat="false" ht="12" hidden="false" customHeight="false" outlineLevel="0" collapsed="false">
      <c r="A15" s="63"/>
      <c r="B15" s="64"/>
      <c r="C15" s="65" t="s">
        <v>304</v>
      </c>
      <c r="D15" s="69" t="n">
        <v>1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70"/>
      <c r="AB15" s="71" t="n">
        <f aca="false">SUM(D15:AA15)</f>
        <v>1</v>
      </c>
    </row>
    <row r="16" customFormat="false" ht="12" hidden="false" customHeight="true" outlineLevel="0" collapsed="false">
      <c r="A16" s="63" t="s">
        <v>305</v>
      </c>
      <c r="B16" s="64" t="s">
        <v>306</v>
      </c>
      <c r="C16" s="65" t="s">
        <v>303</v>
      </c>
      <c r="D16" s="66" t="n">
        <f aca="false">ROUND(D18*$AB$16,2)</f>
        <v>116343.23</v>
      </c>
      <c r="E16" s="66"/>
      <c r="F16" s="66" t="n">
        <f aca="false">ROUND(F18*$AB$16,2)</f>
        <v>29085.81</v>
      </c>
      <c r="G16" s="66"/>
      <c r="H16" s="66" t="n">
        <f aca="false">ROUND(H18*$AB$16,2)</f>
        <v>0</v>
      </c>
      <c r="I16" s="66"/>
      <c r="J16" s="66" t="n">
        <f aca="false">ROUND(J18*$AB$16,2)</f>
        <v>0</v>
      </c>
      <c r="K16" s="66"/>
      <c r="L16" s="66" t="n">
        <f aca="false">ROUND(L18*$AB$16,2)</f>
        <v>0</v>
      </c>
      <c r="M16" s="66"/>
      <c r="N16" s="66" t="n">
        <f aca="false">ROUND(N18*$AB$16,2)</f>
        <v>0</v>
      </c>
      <c r="O16" s="66"/>
      <c r="P16" s="66" t="n">
        <f aca="false">ROUND(P18*$AB$16,2)</f>
        <v>0</v>
      </c>
      <c r="Q16" s="66"/>
      <c r="R16" s="66" t="n">
        <f aca="false">ROUND(R18*$AB$16,2)</f>
        <v>0</v>
      </c>
      <c r="S16" s="66"/>
      <c r="T16" s="66" t="n">
        <f aca="false">ROUND(T18*$AB$16,2)</f>
        <v>0</v>
      </c>
      <c r="U16" s="66"/>
      <c r="V16" s="66" t="n">
        <f aca="false">ROUND(V18*$AB$16,2)</f>
        <v>0</v>
      </c>
      <c r="W16" s="66"/>
      <c r="X16" s="66" t="n">
        <f aca="false">ROUND(X18*$AB$16,2)</f>
        <v>0</v>
      </c>
      <c r="Y16" s="66"/>
      <c r="Z16" s="66" t="n">
        <f aca="false">ROUND(Z18*$AB$16,2)</f>
        <v>0</v>
      </c>
      <c r="AA16" s="66"/>
      <c r="AB16" s="67" t="n">
        <f aca="false">ORÇAMENTO!I15</f>
        <v>145429.04</v>
      </c>
    </row>
    <row r="17" customFormat="false" ht="7.5" hidden="false" customHeight="true" outlineLevel="0" collapsed="false">
      <c r="A17" s="63"/>
      <c r="B17" s="64"/>
      <c r="C17" s="66"/>
      <c r="D17" s="68"/>
      <c r="E17" s="68"/>
      <c r="F17" s="68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</row>
    <row r="18" customFormat="false" ht="12" hidden="false" customHeight="false" outlineLevel="0" collapsed="false">
      <c r="A18" s="63"/>
      <c r="B18" s="64"/>
      <c r="C18" s="65" t="s">
        <v>304</v>
      </c>
      <c r="D18" s="69" t="n">
        <v>0.8</v>
      </c>
      <c r="E18" s="69"/>
      <c r="F18" s="69" t="n">
        <v>0.2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1" t="n">
        <f aca="false">SUM(D18:AA18)</f>
        <v>1</v>
      </c>
    </row>
    <row r="19" customFormat="false" ht="12" hidden="false" customHeight="true" outlineLevel="0" collapsed="false">
      <c r="A19" s="63" t="s">
        <v>307</v>
      </c>
      <c r="B19" s="64" t="s">
        <v>70</v>
      </c>
      <c r="C19" s="65" t="s">
        <v>303</v>
      </c>
      <c r="D19" s="66" t="n">
        <f aca="false">ROUND(D21*$AB$19,2)</f>
        <v>0</v>
      </c>
      <c r="E19" s="66"/>
      <c r="F19" s="66" t="n">
        <f aca="false">ROUND(F21*$AB$19,2)</f>
        <v>0</v>
      </c>
      <c r="G19" s="66"/>
      <c r="H19" s="66" t="n">
        <f aca="false">ROUND(H21*$AB$19,2)</f>
        <v>0</v>
      </c>
      <c r="I19" s="66"/>
      <c r="J19" s="66" t="n">
        <f aca="false">ROUND(J21*$AB$19,2)</f>
        <v>0</v>
      </c>
      <c r="K19" s="66"/>
      <c r="L19" s="66" t="n">
        <f aca="false">ROUND(L21*$AB$19,2)</f>
        <v>17848.89</v>
      </c>
      <c r="M19" s="66"/>
      <c r="N19" s="66" t="n">
        <f aca="false">ROUND(N21*$AB$19,2)</f>
        <v>17848.89</v>
      </c>
      <c r="O19" s="66"/>
      <c r="P19" s="66" t="n">
        <f aca="false">ROUND(P21*$AB$19,2)</f>
        <v>17848.89</v>
      </c>
      <c r="Q19" s="66"/>
      <c r="R19" s="66" t="n">
        <f aca="false">ROUND(R21*$AB$19,2)</f>
        <v>17848.89</v>
      </c>
      <c r="S19" s="66"/>
      <c r="T19" s="66" t="n">
        <f aca="false">ROUND(T21*$AB$19,2)</f>
        <v>0</v>
      </c>
      <c r="U19" s="66"/>
      <c r="V19" s="66" t="n">
        <f aca="false">ROUND(V21*$AB$19,2)</f>
        <v>0</v>
      </c>
      <c r="W19" s="66"/>
      <c r="X19" s="66" t="n">
        <f aca="false">ROUND(X21*$AB$19,2)</f>
        <v>0</v>
      </c>
      <c r="Y19" s="66"/>
      <c r="Z19" s="66" t="n">
        <f aca="false">ROUND(Z21*$AB$19,2)</f>
        <v>0</v>
      </c>
      <c r="AA19" s="66"/>
      <c r="AB19" s="67" t="n">
        <f aca="false">ORÇAMENTO!I28</f>
        <v>71395.56</v>
      </c>
    </row>
    <row r="20" customFormat="false" ht="7.5" hidden="false" customHeight="true" outlineLevel="0" collapsed="false">
      <c r="A20" s="63"/>
      <c r="B20" s="64"/>
      <c r="C20" s="65"/>
      <c r="D20" s="66"/>
      <c r="E20" s="66"/>
      <c r="F20" s="66"/>
      <c r="G20" s="66"/>
      <c r="H20" s="66"/>
      <c r="I20" s="66"/>
      <c r="J20" s="66"/>
      <c r="K20" s="66"/>
      <c r="L20" s="68"/>
      <c r="M20" s="68"/>
      <c r="N20" s="68"/>
      <c r="O20" s="68"/>
      <c r="P20" s="68"/>
      <c r="Q20" s="68"/>
      <c r="R20" s="68"/>
      <c r="S20" s="68"/>
      <c r="T20" s="66"/>
      <c r="U20" s="66"/>
      <c r="V20" s="66"/>
      <c r="W20" s="66"/>
      <c r="X20" s="66"/>
      <c r="Y20" s="66"/>
      <c r="Z20" s="66"/>
      <c r="AA20" s="66"/>
      <c r="AB20" s="67"/>
    </row>
    <row r="21" customFormat="false" ht="12" hidden="false" customHeight="false" outlineLevel="0" collapsed="false">
      <c r="A21" s="63"/>
      <c r="B21" s="64"/>
      <c r="C21" s="65" t="s">
        <v>304</v>
      </c>
      <c r="D21" s="69"/>
      <c r="E21" s="69"/>
      <c r="F21" s="69"/>
      <c r="G21" s="69"/>
      <c r="H21" s="69"/>
      <c r="I21" s="69"/>
      <c r="J21" s="69"/>
      <c r="K21" s="69"/>
      <c r="L21" s="69" t="n">
        <v>0.25</v>
      </c>
      <c r="M21" s="69"/>
      <c r="N21" s="69" t="n">
        <v>0.25</v>
      </c>
      <c r="O21" s="69"/>
      <c r="P21" s="69" t="n">
        <v>0.25</v>
      </c>
      <c r="Q21" s="69"/>
      <c r="R21" s="69" t="n">
        <v>0.25</v>
      </c>
      <c r="S21" s="69"/>
      <c r="T21" s="69"/>
      <c r="U21" s="69"/>
      <c r="V21" s="69"/>
      <c r="W21" s="69"/>
      <c r="X21" s="69"/>
      <c r="Y21" s="69"/>
      <c r="Z21" s="70"/>
      <c r="AA21" s="70"/>
      <c r="AB21" s="71" t="n">
        <f aca="false">SUM(D21:AA21)</f>
        <v>1</v>
      </c>
    </row>
    <row r="22" customFormat="false" ht="12" hidden="false" customHeight="true" outlineLevel="0" collapsed="false">
      <c r="A22" s="63" t="s">
        <v>308</v>
      </c>
      <c r="B22" s="64" t="s">
        <v>89</v>
      </c>
      <c r="C22" s="65" t="s">
        <v>303</v>
      </c>
      <c r="D22" s="66" t="n">
        <f aca="false">ROUND(D24*$AB$22,2)</f>
        <v>0</v>
      </c>
      <c r="E22" s="66"/>
      <c r="F22" s="66" t="n">
        <f aca="false">ROUND(F24*$AB$22,2)</f>
        <v>0</v>
      </c>
      <c r="G22" s="66"/>
      <c r="H22" s="66" t="n">
        <f aca="false">ROUND(H24*$AB$22,2)</f>
        <v>0</v>
      </c>
      <c r="I22" s="66"/>
      <c r="J22" s="66" t="n">
        <f aca="false">ROUND(J24*$AB$22,2)</f>
        <v>0</v>
      </c>
      <c r="K22" s="66"/>
      <c r="L22" s="66" t="n">
        <f aca="false">ROUND(L24*$AB$22,2)</f>
        <v>0</v>
      </c>
      <c r="M22" s="66"/>
      <c r="N22" s="66" t="n">
        <f aca="false">ROUND(N24*$AB$22,2)</f>
        <v>0</v>
      </c>
      <c r="O22" s="66"/>
      <c r="P22" s="66" t="n">
        <f aca="false">ROUND(P24*$AB$22,2)</f>
        <v>0</v>
      </c>
      <c r="Q22" s="66"/>
      <c r="R22" s="66" t="n">
        <f aca="false">ROUND(R24*$AB$22,2)</f>
        <v>46985.35</v>
      </c>
      <c r="S22" s="66"/>
      <c r="T22" s="66" t="n">
        <f aca="false">ROUND(T24*$AB$22,2)</f>
        <v>58731.69</v>
      </c>
      <c r="U22" s="66"/>
      <c r="V22" s="66" t="n">
        <f aca="false">ROUND(V24*$AB$22,2)</f>
        <v>58731.69</v>
      </c>
      <c r="W22" s="66"/>
      <c r="X22" s="66" t="n">
        <f aca="false">ROUND(X24*$AB$22,2)</f>
        <v>46985.35</v>
      </c>
      <c r="Y22" s="66"/>
      <c r="Z22" s="66" t="n">
        <f aca="false">ROUND(Z24*$AB$22,2)</f>
        <v>23492.67</v>
      </c>
      <c r="AA22" s="66"/>
      <c r="AB22" s="67" t="n">
        <f aca="false">ORÇAMENTO!I34</f>
        <v>234926.74</v>
      </c>
    </row>
    <row r="23" customFormat="false" ht="7.5" hidden="false" customHeight="true" outlineLevel="0" collapsed="false">
      <c r="A23" s="63"/>
      <c r="B23" s="64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8"/>
      <c r="S23" s="68"/>
      <c r="T23" s="68"/>
      <c r="U23" s="68"/>
      <c r="V23" s="68"/>
      <c r="W23" s="68"/>
      <c r="X23" s="68"/>
      <c r="Y23" s="68"/>
      <c r="Z23" s="68"/>
      <c r="AA23" s="66"/>
      <c r="AB23" s="67"/>
    </row>
    <row r="24" customFormat="false" ht="12" hidden="false" customHeight="false" outlineLevel="0" collapsed="false">
      <c r="A24" s="63"/>
      <c r="B24" s="64"/>
      <c r="C24" s="65" t="s">
        <v>304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 t="n">
        <v>0.2</v>
      </c>
      <c r="S24" s="69"/>
      <c r="T24" s="69" t="n">
        <v>0.25</v>
      </c>
      <c r="U24" s="69"/>
      <c r="V24" s="69" t="n">
        <v>0.25</v>
      </c>
      <c r="W24" s="69"/>
      <c r="X24" s="69" t="n">
        <v>0.2</v>
      </c>
      <c r="Y24" s="69"/>
      <c r="Z24" s="70" t="n">
        <v>0.1</v>
      </c>
      <c r="AA24" s="70"/>
      <c r="AB24" s="71" t="n">
        <f aca="false">SUM(D24:AA24)</f>
        <v>1</v>
      </c>
    </row>
    <row r="25" customFormat="false" ht="12" hidden="false" customHeight="true" outlineLevel="0" collapsed="false">
      <c r="A25" s="63" t="s">
        <v>309</v>
      </c>
      <c r="B25" s="64" t="s">
        <v>310</v>
      </c>
      <c r="C25" s="65" t="s">
        <v>303</v>
      </c>
      <c r="D25" s="66" t="n">
        <f aca="false">ROUND(D27*$AB$25,2)</f>
        <v>0</v>
      </c>
      <c r="E25" s="66"/>
      <c r="F25" s="66" t="n">
        <f aca="false">ROUND(F27*$AB$25,2)</f>
        <v>9677.18</v>
      </c>
      <c r="G25" s="66"/>
      <c r="H25" s="66" t="n">
        <f aca="false">ROUND(H27*$AB$25,2)</f>
        <v>38708.73</v>
      </c>
      <c r="I25" s="66"/>
      <c r="J25" s="66" t="n">
        <f aca="false">ROUND(J27*$AB$25,2)</f>
        <v>38708.73</v>
      </c>
      <c r="K25" s="66"/>
      <c r="L25" s="66" t="n">
        <f aca="false">ROUND(L27*$AB$25,2)</f>
        <v>9677.18</v>
      </c>
      <c r="M25" s="66"/>
      <c r="N25" s="66" t="n">
        <f aca="false">ROUND(N27*$AB$25,2)</f>
        <v>0</v>
      </c>
      <c r="O25" s="66"/>
      <c r="P25" s="66" t="n">
        <f aca="false">ROUND(P27*$AB$25,2)</f>
        <v>0</v>
      </c>
      <c r="Q25" s="66"/>
      <c r="R25" s="66" t="n">
        <f aca="false">ROUND(R27*$AB$25,2)</f>
        <v>0</v>
      </c>
      <c r="S25" s="66"/>
      <c r="T25" s="66" t="n">
        <f aca="false">ROUND(T27*$AB$25,2)</f>
        <v>0</v>
      </c>
      <c r="U25" s="66"/>
      <c r="V25" s="66" t="n">
        <f aca="false">ROUND(V27*$AB$25,2)</f>
        <v>0</v>
      </c>
      <c r="W25" s="66"/>
      <c r="X25" s="66" t="n">
        <f aca="false">ROUND(X27*$AB$25,2)</f>
        <v>0</v>
      </c>
      <c r="Y25" s="66"/>
      <c r="Z25" s="66" t="n">
        <f aca="false">ROUND(Z27*$AB$25,2)</f>
        <v>0</v>
      </c>
      <c r="AA25" s="66"/>
      <c r="AB25" s="67" t="n">
        <f aca="false">ORÇAMENTO!I47</f>
        <v>96771.82</v>
      </c>
    </row>
    <row r="26" customFormat="false" ht="7.5" hidden="false" customHeight="true" outlineLevel="0" collapsed="false">
      <c r="A26" s="63"/>
      <c r="B26" s="64"/>
      <c r="C26" s="65"/>
      <c r="D26" s="66"/>
      <c r="E26" s="66"/>
      <c r="F26" s="66"/>
      <c r="G26" s="68"/>
      <c r="H26" s="68"/>
      <c r="I26" s="68"/>
      <c r="J26" s="68"/>
      <c r="K26" s="68"/>
      <c r="L26" s="68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</row>
    <row r="27" customFormat="false" ht="12" hidden="false" customHeight="false" outlineLevel="0" collapsed="false">
      <c r="A27" s="63"/>
      <c r="B27" s="64"/>
      <c r="C27" s="65" t="s">
        <v>304</v>
      </c>
      <c r="D27" s="69"/>
      <c r="E27" s="69"/>
      <c r="F27" s="69" t="n">
        <v>0.1</v>
      </c>
      <c r="G27" s="69"/>
      <c r="H27" s="69" t="n">
        <v>0.4</v>
      </c>
      <c r="I27" s="69"/>
      <c r="J27" s="69" t="n">
        <v>0.4</v>
      </c>
      <c r="K27" s="69"/>
      <c r="L27" s="69" t="n">
        <v>0.1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70"/>
      <c r="AB27" s="71" t="n">
        <f aca="false">SUM(D27:AA27)</f>
        <v>1</v>
      </c>
    </row>
    <row r="28" customFormat="false" ht="12" hidden="false" customHeight="true" outlineLevel="0" collapsed="false">
      <c r="A28" s="63" t="s">
        <v>311</v>
      </c>
      <c r="B28" s="64" t="s">
        <v>190</v>
      </c>
      <c r="C28" s="65" t="s">
        <v>303</v>
      </c>
      <c r="D28" s="66" t="n">
        <f aca="false">ROUND(D30*$AB$28,2)</f>
        <v>0</v>
      </c>
      <c r="E28" s="66"/>
      <c r="F28" s="66" t="n">
        <f aca="false">ROUND(F30*$AB$28,2)</f>
        <v>0</v>
      </c>
      <c r="G28" s="66"/>
      <c r="H28" s="66" t="n">
        <f aca="false">ROUND(H30*$AB$28,2)</f>
        <v>0</v>
      </c>
      <c r="I28" s="66"/>
      <c r="J28" s="66" t="n">
        <f aca="false">ROUND(J30*$AB$28,2)</f>
        <v>0</v>
      </c>
      <c r="K28" s="66"/>
      <c r="L28" s="66" t="n">
        <f aca="false">ROUND(L30*$AB$28,2)</f>
        <v>0</v>
      </c>
      <c r="M28" s="66"/>
      <c r="N28" s="66" t="n">
        <f aca="false">ROUND(N30*$AB$28,2)</f>
        <v>0</v>
      </c>
      <c r="O28" s="66"/>
      <c r="P28" s="66" t="n">
        <f aca="false">ROUND(P30*$AB$28,2)</f>
        <v>0</v>
      </c>
      <c r="Q28" s="66"/>
      <c r="R28" s="66" t="n">
        <f aca="false">ROUND(R30*$AB$28,2)</f>
        <v>0</v>
      </c>
      <c r="S28" s="66"/>
      <c r="T28" s="66" t="n">
        <f aca="false">ROUND(T30*$AB$28,2)</f>
        <v>0</v>
      </c>
      <c r="U28" s="66"/>
      <c r="V28" s="66" t="n">
        <f aca="false">ROUND(V30*$AB$28,2)</f>
        <v>0</v>
      </c>
      <c r="W28" s="66"/>
      <c r="X28" s="66" t="n">
        <f aca="false">ROUND(X30*$AB$28,2)</f>
        <v>0</v>
      </c>
      <c r="Y28" s="66"/>
      <c r="Z28" s="66" t="n">
        <f aca="false">ROUND(Z30*$AB$28,2)</f>
        <v>270.52</v>
      </c>
      <c r="AA28" s="66"/>
      <c r="AB28" s="67" t="n">
        <f aca="false">ORÇAMENTO!I68</f>
        <v>270.52</v>
      </c>
    </row>
    <row r="29" customFormat="false" ht="7.5" hidden="false" customHeight="true" outlineLevel="0" collapsed="false">
      <c r="A29" s="63"/>
      <c r="B29" s="64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8"/>
      <c r="AB29" s="67"/>
    </row>
    <row r="30" customFormat="false" ht="12" hidden="false" customHeight="false" outlineLevel="0" collapsed="false">
      <c r="A30" s="63"/>
      <c r="B30" s="64"/>
      <c r="C30" s="65" t="s">
        <v>304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 t="n">
        <v>1</v>
      </c>
      <c r="AA30" s="70"/>
      <c r="AB30" s="71" t="n">
        <f aca="false">SUM(D30:AA30)</f>
        <v>1</v>
      </c>
    </row>
    <row r="31" customFormat="false" ht="12" hidden="false" customHeight="true" outlineLevel="0" collapsed="false">
      <c r="A31" s="63" t="s">
        <v>312</v>
      </c>
      <c r="B31" s="64" t="s">
        <v>198</v>
      </c>
      <c r="C31" s="65" t="s">
        <v>303</v>
      </c>
      <c r="D31" s="66" t="n">
        <f aca="false">ROUND(D33*$AB$31,2)</f>
        <v>4362.89</v>
      </c>
      <c r="E31" s="66"/>
      <c r="F31" s="66" t="n">
        <f aca="false">ROUND(F33*$AB$31,2)</f>
        <v>1090.72</v>
      </c>
      <c r="G31" s="66"/>
      <c r="H31" s="66" t="n">
        <f aca="false">ROUND(H33*$AB$31,2)</f>
        <v>0</v>
      </c>
      <c r="I31" s="66"/>
      <c r="J31" s="66" t="n">
        <f aca="false">ROUND(J33*$AB$31,2)</f>
        <v>0</v>
      </c>
      <c r="K31" s="66"/>
      <c r="L31" s="66" t="n">
        <f aca="false">ROUND(L33*$AB$31,2)</f>
        <v>0</v>
      </c>
      <c r="M31" s="66"/>
      <c r="N31" s="66" t="n">
        <f aca="false">ROUND(N33*$AB$31,2)</f>
        <v>0</v>
      </c>
      <c r="O31" s="66"/>
      <c r="P31" s="66" t="n">
        <f aca="false">ROUND(P33*$AB$31,2)</f>
        <v>0</v>
      </c>
      <c r="Q31" s="66"/>
      <c r="R31" s="66" t="n">
        <f aca="false">ROUND(R33*$AB$31,2)</f>
        <v>0</v>
      </c>
      <c r="S31" s="66"/>
      <c r="T31" s="66" t="n">
        <f aca="false">ROUND(T33*$AB$31,2)</f>
        <v>0</v>
      </c>
      <c r="U31" s="66"/>
      <c r="V31" s="66" t="n">
        <f aca="false">ROUND(V33*$AB$31,2)</f>
        <v>0</v>
      </c>
      <c r="W31" s="66"/>
      <c r="X31" s="66" t="n">
        <f aca="false">ROUND(X33*$AB$31,2)</f>
        <v>0</v>
      </c>
      <c r="Y31" s="66"/>
      <c r="Z31" s="66" t="n">
        <f aca="false">ROUND(Z33*$AB$31,2)</f>
        <v>0</v>
      </c>
      <c r="AA31" s="66"/>
      <c r="AB31" s="67" t="n">
        <f aca="false">ORÇAMENTO!I71</f>
        <v>5453.61</v>
      </c>
    </row>
    <row r="32" customFormat="false" ht="7.5" hidden="false" customHeight="true" outlineLevel="0" collapsed="false">
      <c r="A32" s="63"/>
      <c r="B32" s="64"/>
      <c r="C32" s="65"/>
      <c r="D32" s="68"/>
      <c r="E32" s="68"/>
      <c r="F32" s="68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</row>
    <row r="33" customFormat="false" ht="12" hidden="false" customHeight="false" outlineLevel="0" collapsed="false">
      <c r="A33" s="63"/>
      <c r="B33" s="64"/>
      <c r="C33" s="65" t="s">
        <v>304</v>
      </c>
      <c r="D33" s="69" t="n">
        <v>0.8</v>
      </c>
      <c r="E33" s="69"/>
      <c r="F33" s="69" t="n">
        <v>0.2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70"/>
      <c r="AB33" s="71" t="n">
        <f aca="false">SUM(D33:AA33)</f>
        <v>1</v>
      </c>
    </row>
    <row r="34" customFormat="false" ht="12" hidden="false" customHeight="true" outlineLevel="0" collapsed="false">
      <c r="A34" s="63" t="s">
        <v>313</v>
      </c>
      <c r="B34" s="64" t="s">
        <v>70</v>
      </c>
      <c r="C34" s="65" t="s">
        <v>303</v>
      </c>
      <c r="D34" s="66" t="n">
        <f aca="false">ROUND(D36*$AB$34,2)</f>
        <v>0</v>
      </c>
      <c r="E34" s="66"/>
      <c r="F34" s="66" t="n">
        <f aca="false">ROUND(F36*$AB$34,2)</f>
        <v>17236.4</v>
      </c>
      <c r="G34" s="66"/>
      <c r="H34" s="66" t="n">
        <f aca="false">ROUND(H36*$AB$34,2)</f>
        <v>0</v>
      </c>
      <c r="I34" s="66"/>
      <c r="J34" s="66" t="n">
        <f aca="false">ROUND(J36*$AB$34,2)</f>
        <v>0</v>
      </c>
      <c r="K34" s="66"/>
      <c r="L34" s="66" t="n">
        <f aca="false">ROUND(L36*$AB$34,2)</f>
        <v>0</v>
      </c>
      <c r="M34" s="66"/>
      <c r="N34" s="66" t="n">
        <f aca="false">ROUND(N36*$AB$34,2)</f>
        <v>0</v>
      </c>
      <c r="O34" s="66"/>
      <c r="P34" s="66" t="n">
        <f aca="false">ROUND(P36*$AB$34,2)</f>
        <v>0</v>
      </c>
      <c r="Q34" s="66"/>
      <c r="R34" s="66" t="n">
        <f aca="false">ROUND(R36*$AB$34,2)</f>
        <v>0</v>
      </c>
      <c r="S34" s="66"/>
      <c r="T34" s="66" t="n">
        <f aca="false">ROUND(T36*$AB$34,2)</f>
        <v>0</v>
      </c>
      <c r="U34" s="66"/>
      <c r="V34" s="66" t="n">
        <f aca="false">ROUND(V36*$AB$34,2)</f>
        <v>0</v>
      </c>
      <c r="W34" s="66"/>
      <c r="X34" s="66" t="n">
        <f aca="false">ROUND(X36*$AB$34,2)</f>
        <v>0</v>
      </c>
      <c r="Y34" s="66"/>
      <c r="Z34" s="66" t="n">
        <f aca="false">ROUND(Z36*$AB$34,2)</f>
        <v>0</v>
      </c>
      <c r="AA34" s="66"/>
      <c r="AB34" s="67" t="n">
        <f aca="false">ORÇAMENTO!I82</f>
        <v>17236.4</v>
      </c>
    </row>
    <row r="35" customFormat="false" ht="7.5" hidden="false" customHeight="true" outlineLevel="0" collapsed="false">
      <c r="A35" s="63"/>
      <c r="B35" s="64"/>
      <c r="C35" s="65"/>
      <c r="D35" s="66"/>
      <c r="E35" s="66"/>
      <c r="F35" s="68"/>
      <c r="G35" s="6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</row>
    <row r="36" customFormat="false" ht="12" hidden="false" customHeight="false" outlineLevel="0" collapsed="false">
      <c r="A36" s="63"/>
      <c r="B36" s="64"/>
      <c r="C36" s="65" t="s">
        <v>304</v>
      </c>
      <c r="D36" s="69"/>
      <c r="E36" s="69"/>
      <c r="F36" s="69" t="n">
        <v>1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70"/>
      <c r="AA36" s="70"/>
      <c r="AB36" s="71" t="n">
        <f aca="false">SUM(D36:AA36)</f>
        <v>1</v>
      </c>
    </row>
    <row r="37" customFormat="false" ht="12" hidden="false" customHeight="true" outlineLevel="0" collapsed="false">
      <c r="A37" s="63" t="s">
        <v>314</v>
      </c>
      <c r="B37" s="64" t="s">
        <v>221</v>
      </c>
      <c r="C37" s="65" t="s">
        <v>303</v>
      </c>
      <c r="D37" s="66" t="n">
        <f aca="false">ROUND(D39*$AB$37,2)</f>
        <v>0</v>
      </c>
      <c r="E37" s="66"/>
      <c r="F37" s="66" t="n">
        <f aca="false">ROUND(F39*$AB$37,2)</f>
        <v>0</v>
      </c>
      <c r="G37" s="66"/>
      <c r="H37" s="66" t="n">
        <f aca="false">ROUND(H39*$AB$37,2)</f>
        <v>0</v>
      </c>
      <c r="I37" s="66"/>
      <c r="J37" s="66" t="n">
        <f aca="false">ROUND(J39*$AB$37,2)</f>
        <v>0</v>
      </c>
      <c r="K37" s="66"/>
      <c r="L37" s="66" t="n">
        <f aca="false">ROUND(L39*$AB$37,2)</f>
        <v>14568.21</v>
      </c>
      <c r="M37" s="66"/>
      <c r="N37" s="66" t="n">
        <f aca="false">ROUND(N39*$AB$37,2)</f>
        <v>0</v>
      </c>
      <c r="O37" s="66"/>
      <c r="P37" s="66" t="n">
        <f aca="false">ROUND(P39*$AB$37,2)</f>
        <v>0</v>
      </c>
      <c r="Q37" s="66"/>
      <c r="R37" s="66" t="n">
        <f aca="false">ROUND(R39*$AB$37,2)</f>
        <v>0</v>
      </c>
      <c r="S37" s="66"/>
      <c r="T37" s="66" t="n">
        <f aca="false">ROUND(T39*$AB$37,2)</f>
        <v>0</v>
      </c>
      <c r="U37" s="66"/>
      <c r="V37" s="66" t="n">
        <f aca="false">ROUND(V39*$AB$37,2)</f>
        <v>0</v>
      </c>
      <c r="W37" s="66"/>
      <c r="X37" s="66" t="n">
        <f aca="false">ROUND(X39*$AB$37,2)</f>
        <v>0</v>
      </c>
      <c r="Y37" s="66"/>
      <c r="Z37" s="66" t="n">
        <f aca="false">ROUND(Z39*$AB$37,2)</f>
        <v>0</v>
      </c>
      <c r="AA37" s="66"/>
      <c r="AB37" s="67" t="n">
        <f aca="false">ORÇAMENTO!I89</f>
        <v>14568.21</v>
      </c>
    </row>
    <row r="38" customFormat="false" ht="7.5" hidden="false" customHeight="true" outlineLevel="0" collapsed="false">
      <c r="A38" s="63"/>
      <c r="B38" s="64"/>
      <c r="C38" s="65"/>
      <c r="D38" s="66"/>
      <c r="E38" s="66"/>
      <c r="F38" s="66"/>
      <c r="G38" s="66"/>
      <c r="H38" s="66"/>
      <c r="I38" s="66"/>
      <c r="J38" s="66"/>
      <c r="K38" s="66"/>
      <c r="L38" s="68"/>
      <c r="M38" s="6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</row>
    <row r="39" customFormat="false" ht="12" hidden="false" customHeight="false" outlineLevel="0" collapsed="false">
      <c r="A39" s="63"/>
      <c r="B39" s="64"/>
      <c r="C39" s="65" t="s">
        <v>304</v>
      </c>
      <c r="D39" s="69"/>
      <c r="E39" s="69"/>
      <c r="F39" s="69"/>
      <c r="G39" s="69"/>
      <c r="H39" s="69"/>
      <c r="I39" s="69"/>
      <c r="J39" s="69"/>
      <c r="K39" s="69"/>
      <c r="L39" s="69" t="n">
        <v>1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0"/>
      <c r="AA39" s="70"/>
      <c r="AB39" s="71" t="n">
        <f aca="false">SUM(D39:AA39)</f>
        <v>1</v>
      </c>
    </row>
    <row r="40" customFormat="false" ht="12" hidden="false" customHeight="true" outlineLevel="0" collapsed="false">
      <c r="A40" s="63" t="s">
        <v>315</v>
      </c>
      <c r="B40" s="64" t="s">
        <v>190</v>
      </c>
      <c r="C40" s="65" t="s">
        <v>303</v>
      </c>
      <c r="D40" s="66" t="n">
        <f aca="false">ROUND(D42*$AB$40,2)</f>
        <v>0</v>
      </c>
      <c r="E40" s="66"/>
      <c r="F40" s="66" t="n">
        <f aca="false">ROUND(F42*$AB$40,2)</f>
        <v>0</v>
      </c>
      <c r="G40" s="66"/>
      <c r="H40" s="66" t="n">
        <f aca="false">ROUND(H42*$AB$40,2)</f>
        <v>0</v>
      </c>
      <c r="I40" s="66"/>
      <c r="J40" s="66" t="n">
        <f aca="false">ROUND(J42*$AB$40,2)</f>
        <v>0</v>
      </c>
      <c r="K40" s="66"/>
      <c r="L40" s="66" t="n">
        <f aca="false">ROUND(L42*$AB$40,2)</f>
        <v>0</v>
      </c>
      <c r="M40" s="66"/>
      <c r="N40" s="66" t="n">
        <f aca="false">ROUND(N42*$AB$40,2)</f>
        <v>270.52</v>
      </c>
      <c r="O40" s="66"/>
      <c r="P40" s="66" t="n">
        <f aca="false">ROUND(P42*$AB$40,2)</f>
        <v>0</v>
      </c>
      <c r="Q40" s="66"/>
      <c r="R40" s="66" t="n">
        <f aca="false">ROUND(R42*$AB$40,2)</f>
        <v>0</v>
      </c>
      <c r="S40" s="66"/>
      <c r="T40" s="66" t="n">
        <f aca="false">ROUND(T42*$AB$40,2)</f>
        <v>0</v>
      </c>
      <c r="U40" s="66"/>
      <c r="V40" s="66" t="n">
        <f aca="false">ROUND(V42*$AB$40,2)</f>
        <v>0</v>
      </c>
      <c r="W40" s="66"/>
      <c r="X40" s="66" t="n">
        <f aca="false">ROUND(X42*$AB$40,2)</f>
        <v>0</v>
      </c>
      <c r="Y40" s="66"/>
      <c r="Z40" s="66" t="n">
        <f aca="false">ROUND(Z42*$AB$40,2)</f>
        <v>0</v>
      </c>
      <c r="AA40" s="66"/>
      <c r="AB40" s="67" t="n">
        <f aca="false">ORÇAMENTO!I102</f>
        <v>270.52</v>
      </c>
    </row>
    <row r="41" customFormat="false" ht="7.5" hidden="false" customHeight="true" outlineLevel="0" collapsed="false">
      <c r="A41" s="63"/>
      <c r="B41" s="64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8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</row>
    <row r="42" customFormat="false" ht="12" hidden="false" customHeight="false" outlineLevel="0" collapsed="false">
      <c r="A42" s="63"/>
      <c r="B42" s="64"/>
      <c r="C42" s="65" t="s">
        <v>304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 t="n">
        <v>1</v>
      </c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70"/>
      <c r="AB42" s="71" t="n">
        <f aca="false">SUM(D42:AA42)</f>
        <v>1</v>
      </c>
    </row>
    <row r="43" customFormat="false" ht="12" hidden="false" customHeight="true" outlineLevel="0" collapsed="false">
      <c r="A43" s="63" t="s">
        <v>316</v>
      </c>
      <c r="B43" s="64" t="s">
        <v>255</v>
      </c>
      <c r="C43" s="65" t="s">
        <v>303</v>
      </c>
      <c r="D43" s="66" t="n">
        <f aca="false">ROUND(D45*$AB$43,2)</f>
        <v>0</v>
      </c>
      <c r="E43" s="66"/>
      <c r="F43" s="66" t="n">
        <f aca="false">ROUND(F45*$AB$43,2)</f>
        <v>0</v>
      </c>
      <c r="G43" s="66"/>
      <c r="H43" s="66" t="n">
        <f aca="false">ROUND(H45*$AB$43,2)</f>
        <v>17399.26</v>
      </c>
      <c r="I43" s="66"/>
      <c r="J43" s="66" t="n">
        <f aca="false">ROUND(J45*$AB$43,2)</f>
        <v>86996.31</v>
      </c>
      <c r="K43" s="66"/>
      <c r="L43" s="66" t="n">
        <f aca="false">ROUND(L45*$AB$43,2)</f>
        <v>17399.26</v>
      </c>
      <c r="M43" s="66"/>
      <c r="N43" s="66" t="n">
        <f aca="false">ROUND(N45*$AB$43,2)</f>
        <v>52197.78</v>
      </c>
      <c r="O43" s="66"/>
      <c r="P43" s="66" t="n">
        <f aca="false">ROUND(P45*$AB$43,2)</f>
        <v>34798.52</v>
      </c>
      <c r="Q43" s="66"/>
      <c r="R43" s="66" t="n">
        <f aca="false">ROUND(R45*$AB$43,2)</f>
        <v>52197.78</v>
      </c>
      <c r="S43" s="66"/>
      <c r="T43" s="66" t="n">
        <f aca="false">ROUND(T45*$AB$43,2)</f>
        <v>69597.05</v>
      </c>
      <c r="U43" s="66"/>
      <c r="V43" s="66" t="n">
        <f aca="false">ROUND(V45*$AB$43,2)</f>
        <v>17399.26</v>
      </c>
      <c r="W43" s="66"/>
      <c r="X43" s="66" t="n">
        <f aca="false">ROUND(X45*$AB$43,2)</f>
        <v>0</v>
      </c>
      <c r="Y43" s="66"/>
      <c r="Z43" s="66" t="n">
        <f aca="false">ROUND(Z45*$AB$43,2)</f>
        <v>0</v>
      </c>
      <c r="AA43" s="66"/>
      <c r="AB43" s="67" t="n">
        <f aca="false">ORÇAMENTO!I106</f>
        <v>347985.23</v>
      </c>
    </row>
    <row r="44" customFormat="false" ht="7.5" hidden="false" customHeight="true" outlineLevel="0" collapsed="false">
      <c r="A44" s="63"/>
      <c r="B44" s="64"/>
      <c r="C44" s="65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6"/>
      <c r="Y44" s="66"/>
      <c r="Z44" s="66"/>
      <c r="AA44" s="66"/>
      <c r="AB44" s="67"/>
    </row>
    <row r="45" customFormat="false" ht="12" hidden="false" customHeight="false" outlineLevel="0" collapsed="false">
      <c r="A45" s="63"/>
      <c r="B45" s="64"/>
      <c r="C45" s="65" t="s">
        <v>304</v>
      </c>
      <c r="D45" s="69"/>
      <c r="E45" s="69"/>
      <c r="F45" s="69"/>
      <c r="G45" s="69"/>
      <c r="H45" s="69" t="n">
        <v>0.05</v>
      </c>
      <c r="I45" s="69"/>
      <c r="J45" s="69" t="n">
        <v>0.25</v>
      </c>
      <c r="K45" s="69"/>
      <c r="L45" s="69" t="n">
        <v>0.05</v>
      </c>
      <c r="M45" s="69"/>
      <c r="N45" s="69" t="n">
        <v>0.15</v>
      </c>
      <c r="O45" s="69"/>
      <c r="P45" s="69" t="n">
        <v>0.1</v>
      </c>
      <c r="Q45" s="69"/>
      <c r="R45" s="69" t="n">
        <v>0.15</v>
      </c>
      <c r="S45" s="69"/>
      <c r="T45" s="69" t="n">
        <v>0.2</v>
      </c>
      <c r="U45" s="69"/>
      <c r="V45" s="69" t="n">
        <v>0.05</v>
      </c>
      <c r="W45" s="69"/>
      <c r="X45" s="69"/>
      <c r="Y45" s="69"/>
      <c r="Z45" s="70"/>
      <c r="AA45" s="70"/>
      <c r="AB45" s="71" t="n">
        <f aca="false">SUM(D45:AA45)</f>
        <v>1</v>
      </c>
    </row>
    <row r="46" customFormat="false" ht="12" hidden="false" customHeight="false" outlineLevel="0" collapsed="false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customFormat="false" ht="12" hidden="false" customHeight="false" outlineLevel="0" collapsed="false">
      <c r="A47" s="73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7"/>
      <c r="AA47" s="77"/>
      <c r="AB47" s="78"/>
    </row>
    <row r="48" customFormat="false" ht="12" hidden="false" customHeight="false" outlineLevel="0" collapsed="false">
      <c r="A48" s="79" t="s">
        <v>317</v>
      </c>
      <c r="B48" s="79"/>
      <c r="C48" s="79"/>
      <c r="D48" s="80" t="n">
        <f aca="false">SUM(D13+D16+D19+D22+D25+D28+D31+D34+D37+D40+D43)</f>
        <v>123579.58</v>
      </c>
      <c r="E48" s="80"/>
      <c r="F48" s="80" t="n">
        <f aca="false">SUM(F13+F16+F19+F22+F25+F28+F31+F34+F37+F40+F43)</f>
        <v>57090.11</v>
      </c>
      <c r="G48" s="80"/>
      <c r="H48" s="80" t="n">
        <f aca="false">SUM(H13+H16+H19+H22+H25+H28+H31+H34+H37+H40+H43)</f>
        <v>56107.99</v>
      </c>
      <c r="I48" s="80"/>
      <c r="J48" s="80" t="n">
        <f aca="false">SUM(J13+J16+J19+J22+J25+J28+J31+J34+J37+J40+J43)</f>
        <v>125705.04</v>
      </c>
      <c r="K48" s="80"/>
      <c r="L48" s="80" t="n">
        <f aca="false">SUM(L13+L16+L19+L22+L25+L28+L31+L34+L37+L40+L43)</f>
        <v>59493.54</v>
      </c>
      <c r="M48" s="80"/>
      <c r="N48" s="80" t="n">
        <f aca="false">SUM(N13+N16+N19+N22+N25+N28+N31+N34+N37+N40+N43)</f>
        <v>70317.19</v>
      </c>
      <c r="O48" s="80"/>
      <c r="P48" s="80" t="n">
        <f aca="false">SUM(P13+P16+P19+P22+P25+P28+P31+P34+P37+P40+P43)</f>
        <v>52647.41</v>
      </c>
      <c r="Q48" s="80"/>
      <c r="R48" s="80" t="n">
        <f aca="false">SUM(R13+R16+R19+R22+R25+R28+R31+R34+R37+R40+R43)</f>
        <v>117032.02</v>
      </c>
      <c r="S48" s="80"/>
      <c r="T48" s="80" t="n">
        <f aca="false">SUM(T13+T16+T19+T22+T25+T28+T31+T34+T37+T40+T43)</f>
        <v>128328.74</v>
      </c>
      <c r="U48" s="80"/>
      <c r="V48" s="80" t="n">
        <f aca="false">SUM(V13+V16+V19+V22+V25+V28+V31+V34+V37+V40+V43)</f>
        <v>76130.95</v>
      </c>
      <c r="W48" s="80"/>
      <c r="X48" s="80" t="n">
        <f aca="false">SUM(X13+X16+X19+X22+X25+X28+X31+X34+X37+X40+X43)</f>
        <v>46985.35</v>
      </c>
      <c r="Y48" s="80"/>
      <c r="Z48" s="80" t="n">
        <f aca="false">SUM(Z13+Z16+Z19+Z22+Z25+Z28+Z31+Z34+Z37+Z40+Z43)</f>
        <v>23763.19</v>
      </c>
      <c r="AA48" s="80"/>
      <c r="AB48" s="81" t="n">
        <f aca="false">ORÇAMENTO!I114</f>
        <v>937181.11</v>
      </c>
    </row>
    <row r="49" customFormat="false" ht="12" hidden="false" customHeight="false" outlineLevel="0" collapsed="false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1"/>
    </row>
    <row r="50" customFormat="false" ht="12" hidden="false" customHeight="false" outlineLevel="0" collapsed="false">
      <c r="A50" s="79" t="s">
        <v>318</v>
      </c>
      <c r="B50" s="79"/>
      <c r="C50" s="79"/>
      <c r="D50" s="82" t="n">
        <f aca="false">ROUND(D52/$AB$48,4)</f>
        <v>0.1319</v>
      </c>
      <c r="E50" s="82"/>
      <c r="F50" s="82" t="n">
        <f aca="false">ROUND(F52/$AB$48,4)</f>
        <v>0.1928</v>
      </c>
      <c r="G50" s="82"/>
      <c r="H50" s="82" t="n">
        <f aca="false">ROUND(H52/$AB$48,4)</f>
        <v>0.2526</v>
      </c>
      <c r="I50" s="82"/>
      <c r="J50" s="82" t="n">
        <f aca="false">ROUND(J52/$AB$48,4)</f>
        <v>0.3868</v>
      </c>
      <c r="K50" s="82"/>
      <c r="L50" s="82" t="n">
        <f aca="false">ROUND(L52/$AB$48,4)</f>
        <v>0.4503</v>
      </c>
      <c r="M50" s="82"/>
      <c r="N50" s="82" t="n">
        <f aca="false">ROUND(N52/$AB$48,4)</f>
        <v>0.5253</v>
      </c>
      <c r="O50" s="82"/>
      <c r="P50" s="82" t="n">
        <f aca="false">ROUND(P52/$AB$48,4)</f>
        <v>0.5815</v>
      </c>
      <c r="Q50" s="82"/>
      <c r="R50" s="82" t="n">
        <f aca="false">ROUND(R52/$AB$48,4)</f>
        <v>0.7063</v>
      </c>
      <c r="S50" s="82"/>
      <c r="T50" s="82" t="n">
        <f aca="false">ROUND(T52/$AB$48,4)</f>
        <v>0.8433</v>
      </c>
      <c r="U50" s="82"/>
      <c r="V50" s="82" t="n">
        <f aca="false">ROUND(V52/$AB$48,4)</f>
        <v>0.9245</v>
      </c>
      <c r="W50" s="82"/>
      <c r="X50" s="82" t="n">
        <f aca="false">ROUND(X52/$AB$48,4)</f>
        <v>0.9746</v>
      </c>
      <c r="Y50" s="82"/>
      <c r="Z50" s="82" t="n">
        <f aca="false">ROUND(Z52/$AB$48,4)</f>
        <v>1</v>
      </c>
      <c r="AA50" s="82"/>
      <c r="AB50" s="81"/>
    </row>
    <row r="51" customFormat="false" ht="12" hidden="false" customHeight="false" outlineLevel="0" collapsed="false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1"/>
    </row>
    <row r="52" customFormat="false" ht="12.75" hidden="false" customHeight="false" outlineLevel="0" collapsed="false">
      <c r="A52" s="83" t="s">
        <v>319</v>
      </c>
      <c r="B52" s="83"/>
      <c r="C52" s="83"/>
      <c r="D52" s="84" t="n">
        <f aca="false">SUM(D48)</f>
        <v>123579.58</v>
      </c>
      <c r="E52" s="84"/>
      <c r="F52" s="84" t="n">
        <f aca="false">F48+D52</f>
        <v>180669.69</v>
      </c>
      <c r="G52" s="84"/>
      <c r="H52" s="84" t="n">
        <f aca="false">H48+F52</f>
        <v>236777.68</v>
      </c>
      <c r="I52" s="84"/>
      <c r="J52" s="84" t="n">
        <f aca="false">J48+H52</f>
        <v>362482.72</v>
      </c>
      <c r="K52" s="84"/>
      <c r="L52" s="84" t="n">
        <f aca="false">L48+J52</f>
        <v>421976.26</v>
      </c>
      <c r="M52" s="84"/>
      <c r="N52" s="84" t="n">
        <f aca="false">N48+L52</f>
        <v>492293.45</v>
      </c>
      <c r="O52" s="84"/>
      <c r="P52" s="84" t="n">
        <f aca="false">P48+N52</f>
        <v>544940.86</v>
      </c>
      <c r="Q52" s="84"/>
      <c r="R52" s="84" t="n">
        <f aca="false">R48+P52</f>
        <v>661972.88</v>
      </c>
      <c r="S52" s="84"/>
      <c r="T52" s="84" t="n">
        <f aca="false">T48+R52</f>
        <v>790301.62</v>
      </c>
      <c r="U52" s="84"/>
      <c r="V52" s="84" t="n">
        <f aca="false">V48+T52</f>
        <v>866432.57</v>
      </c>
      <c r="W52" s="84"/>
      <c r="X52" s="84" t="n">
        <f aca="false">X48+V52</f>
        <v>913417.92</v>
      </c>
      <c r="Y52" s="84"/>
      <c r="Z52" s="84" t="n">
        <f aca="false">Z48+X52</f>
        <v>937181.11</v>
      </c>
      <c r="AA52" s="84"/>
      <c r="AB52" s="81"/>
    </row>
    <row r="53" customFormat="false" ht="12" hidden="false" customHeight="false" outlineLevel="0" collapsed="false">
      <c r="A53" s="85"/>
      <c r="B53" s="86"/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</row>
    <row r="54" customFormat="false" ht="12" hidden="false" customHeight="false" outlineLevel="0" collapsed="false">
      <c r="A54" s="46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7"/>
      <c r="AA54" s="47"/>
      <c r="AB54" s="49"/>
    </row>
    <row r="55" customFormat="false" ht="12" hidden="false" customHeight="false" outlineLevel="0" collapsed="false">
      <c r="A55" s="90" t="s">
        <v>320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</row>
    <row r="56" customFormat="false" ht="12" hidden="false" customHeight="false" outlineLevel="0" collapsed="false">
      <c r="A56" s="90" t="s">
        <v>276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</row>
    <row r="57" customFormat="false" ht="12" hidden="false" customHeight="false" outlineLevel="0" collapsed="false">
      <c r="A57" s="90" t="s">
        <v>321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</row>
    <row r="58" customFormat="false" ht="12.75" hidden="false" customHeight="false" outlineLevel="0" collapsed="false">
      <c r="A58" s="91" t="s">
        <v>322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</sheetData>
  <mergeCells count="356">
    <mergeCell ref="A1:AB2"/>
    <mergeCell ref="A4:D4"/>
    <mergeCell ref="S4:AA5"/>
    <mergeCell ref="A7:D8"/>
    <mergeCell ref="W7:AA7"/>
    <mergeCell ref="W8:AA8"/>
    <mergeCell ref="W9:AA9"/>
    <mergeCell ref="A11:A12"/>
    <mergeCell ref="B11:B12"/>
    <mergeCell ref="C11:C12"/>
    <mergeCell ref="D11:E12"/>
    <mergeCell ref="F11:G12"/>
    <mergeCell ref="H11:I12"/>
    <mergeCell ref="J11:K12"/>
    <mergeCell ref="L11:M12"/>
    <mergeCell ref="N11:O12"/>
    <mergeCell ref="P11:Q12"/>
    <mergeCell ref="R11:S12"/>
    <mergeCell ref="T11:U12"/>
    <mergeCell ref="V11:W12"/>
    <mergeCell ref="X11:Y12"/>
    <mergeCell ref="Z11:AA12"/>
    <mergeCell ref="AB11:AB12"/>
    <mergeCell ref="A13:A15"/>
    <mergeCell ref="B13:B15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16:A18"/>
    <mergeCell ref="B16:B18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9:A21"/>
    <mergeCell ref="B19:B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22:A24"/>
    <mergeCell ref="B22:B24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25:A27"/>
    <mergeCell ref="B25:B27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28:A30"/>
    <mergeCell ref="B28:B30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31:A33"/>
    <mergeCell ref="B31:B3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34:A36"/>
    <mergeCell ref="B34:B3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37:A39"/>
    <mergeCell ref="B37:B39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40:A42"/>
    <mergeCell ref="B40:B42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43:A45"/>
    <mergeCell ref="B43:B45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46:AB46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B52"/>
    <mergeCell ref="A49:AA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51:AA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55:AB55"/>
    <mergeCell ref="A56:AB56"/>
    <mergeCell ref="A57:AB57"/>
    <mergeCell ref="A58:AB58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9"/>
  <sheetViews>
    <sheetView showFormulas="false" showGridLines="true" showRowColHeaders="true" showZeros="true" rightToLeft="false" tabSelected="true" showOutlineSymbols="true" defaultGridColor="true" view="pageBreakPreview" topLeftCell="A107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8.94"/>
    <col collapsed="false" customWidth="true" hidden="false" outlineLevel="0" max="2" min="2" style="1" width="8"/>
    <col collapsed="false" customWidth="true" hidden="false" outlineLevel="0" max="3" min="3" style="1" width="9.29"/>
    <col collapsed="false" customWidth="true" hidden="false" outlineLevel="0" max="4" min="4" style="1" width="49.59"/>
    <col collapsed="false" customWidth="true" hidden="false" outlineLevel="0" max="5" min="5" style="1" width="8.57"/>
    <col collapsed="false" customWidth="true" hidden="false" outlineLevel="0" max="6" min="6" style="1" width="13.35"/>
    <col collapsed="false" customWidth="true" hidden="false" outlineLevel="0" max="7" min="7" style="2" width="12.23"/>
    <col collapsed="false" customWidth="true" hidden="false" outlineLevel="0" max="8" min="8" style="2" width="12.68"/>
    <col collapsed="false" customWidth="true" hidden="false" outlineLevel="0" max="9" min="9" style="2" width="13.52"/>
    <col collapsed="false" customWidth="true" hidden="false" outlineLevel="0" max="1025" min="10" style="1" width="9.14"/>
  </cols>
  <sheetData>
    <row r="1" customFormat="false" ht="17.35" hidden="false" customHeight="false" outlineLevel="0" collapsed="false">
      <c r="A1" s="92" t="s">
        <v>323</v>
      </c>
      <c r="B1" s="92"/>
      <c r="C1" s="92"/>
      <c r="D1" s="92"/>
      <c r="E1" s="92"/>
      <c r="F1" s="92"/>
      <c r="G1" s="92"/>
      <c r="H1" s="92"/>
      <c r="I1" s="92"/>
    </row>
    <row r="2" customFormat="false" ht="18" hidden="false" customHeight="false" outlineLevel="0" collapsed="false">
      <c r="A2" s="93" t="s">
        <v>324</v>
      </c>
      <c r="B2" s="93"/>
      <c r="C2" s="93"/>
      <c r="D2" s="93"/>
      <c r="E2" s="93"/>
      <c r="F2" s="93"/>
      <c r="G2" s="93"/>
      <c r="H2" s="93"/>
      <c r="I2" s="93"/>
    </row>
    <row r="3" customFormat="false" ht="22.5" hidden="false" customHeight="false" outlineLevel="0" collapsed="false">
      <c r="A3" s="94" t="s">
        <v>325</v>
      </c>
      <c r="B3" s="95"/>
      <c r="C3" s="95"/>
      <c r="D3" s="95"/>
      <c r="E3" s="95"/>
      <c r="F3" s="95"/>
      <c r="G3" s="95"/>
      <c r="H3" s="95"/>
      <c r="I3" s="95"/>
    </row>
    <row r="4" customFormat="false" ht="15" hidden="false" customHeight="false" outlineLevel="0" collapsed="false">
      <c r="A4" s="94" t="s">
        <v>326</v>
      </c>
      <c r="B4" s="96"/>
      <c r="C4" s="96"/>
      <c r="D4" s="96"/>
      <c r="E4" s="96"/>
      <c r="F4" s="96"/>
      <c r="G4" s="96"/>
      <c r="H4" s="96"/>
      <c r="I4" s="96"/>
    </row>
    <row r="5" customFormat="false" ht="15" hidden="false" customHeight="false" outlineLevel="0" collapsed="false">
      <c r="A5" s="97" t="s">
        <v>327</v>
      </c>
      <c r="B5" s="97"/>
      <c r="C5" s="97"/>
      <c r="D5" s="97"/>
      <c r="E5" s="97"/>
      <c r="F5" s="97"/>
      <c r="G5" s="97"/>
      <c r="H5" s="97"/>
      <c r="I5" s="97"/>
    </row>
    <row r="6" customFormat="false" ht="15" hidden="false" customHeight="false" outlineLevel="0" collapsed="false">
      <c r="A6" s="97"/>
      <c r="B6" s="97"/>
      <c r="C6" s="97"/>
      <c r="D6" s="97"/>
      <c r="E6" s="97"/>
      <c r="F6" s="97"/>
      <c r="G6" s="97"/>
      <c r="H6" s="97"/>
      <c r="I6" s="97"/>
    </row>
    <row r="7" customFormat="false" ht="16.5" hidden="false" customHeight="true" outlineLevel="0" collapsed="false">
      <c r="A7" s="98" t="s">
        <v>328</v>
      </c>
      <c r="B7" s="98"/>
      <c r="C7" s="98"/>
      <c r="D7" s="98"/>
      <c r="E7" s="98"/>
      <c r="F7" s="98"/>
      <c r="G7" s="98"/>
      <c r="H7" s="98"/>
      <c r="I7" s="98"/>
    </row>
    <row r="8" customFormat="false" ht="15" hidden="false" customHeight="true" outlineLevel="0" collapsed="false">
      <c r="A8" s="5" t="s">
        <v>4</v>
      </c>
      <c r="B8" s="5"/>
      <c r="C8" s="5"/>
      <c r="D8" s="5"/>
      <c r="E8" s="5"/>
      <c r="F8" s="5"/>
      <c r="G8" s="6" t="s">
        <v>5</v>
      </c>
      <c r="H8" s="7"/>
      <c r="I8" s="8" t="s">
        <v>6</v>
      </c>
    </row>
    <row r="9" customFormat="false" ht="7.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</row>
    <row r="10" customFormat="false" ht="45" hidden="false" customHeight="false" outlineLevel="0" collapsed="false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10" t="s">
        <v>13</v>
      </c>
      <c r="H10" s="10" t="s">
        <v>14</v>
      </c>
      <c r="I10" s="10" t="s">
        <v>15</v>
      </c>
    </row>
    <row r="11" s="20" customFormat="true" ht="15" hidden="false" customHeight="false" outlineLevel="0" collapsed="false">
      <c r="A11" s="99" t="s">
        <v>16</v>
      </c>
      <c r="B11" s="100"/>
      <c r="C11" s="101"/>
      <c r="D11" s="102" t="s">
        <v>17</v>
      </c>
      <c r="E11" s="103"/>
      <c r="F11" s="16"/>
      <c r="G11" s="104"/>
      <c r="H11" s="18"/>
      <c r="I11" s="19" t="n">
        <f aca="false">I12+I14+I27+I33+I46+I67</f>
        <v>0</v>
      </c>
    </row>
    <row r="12" s="20" customFormat="true" ht="15" hidden="false" customHeight="false" outlineLevel="0" collapsed="false">
      <c r="A12" s="99" t="s">
        <v>18</v>
      </c>
      <c r="B12" s="100"/>
      <c r="C12" s="101"/>
      <c r="D12" s="102" t="s">
        <v>19</v>
      </c>
      <c r="E12" s="103"/>
      <c r="F12" s="16"/>
      <c r="G12" s="104"/>
      <c r="H12" s="18"/>
      <c r="I12" s="19" t="n">
        <f aca="false">I13</f>
        <v>0</v>
      </c>
    </row>
    <row r="13" s="20" customFormat="true" ht="15" hidden="false" customHeight="false" outlineLevel="0" collapsed="false">
      <c r="A13" s="105" t="s">
        <v>20</v>
      </c>
      <c r="B13" s="106" t="s">
        <v>21</v>
      </c>
      <c r="C13" s="107" t="s">
        <v>22</v>
      </c>
      <c r="D13" s="108" t="s">
        <v>23</v>
      </c>
      <c r="E13" s="109" t="s">
        <v>24</v>
      </c>
      <c r="F13" s="26" t="n">
        <v>6</v>
      </c>
      <c r="G13" s="110"/>
      <c r="H13" s="28" t="n">
        <f aca="false">ROUND(G13*(1+$H$8),2)</f>
        <v>0</v>
      </c>
      <c r="I13" s="28" t="n">
        <f aca="false">ROUND(H13*F13,2)</f>
        <v>0</v>
      </c>
    </row>
    <row r="14" s="20" customFormat="true" ht="15" hidden="false" customHeight="false" outlineLevel="0" collapsed="false">
      <c r="A14" s="99" t="s">
        <v>25</v>
      </c>
      <c r="B14" s="100" t="s">
        <v>21</v>
      </c>
      <c r="C14" s="101"/>
      <c r="D14" s="102" t="s">
        <v>26</v>
      </c>
      <c r="E14" s="103"/>
      <c r="F14" s="16"/>
      <c r="G14" s="17"/>
      <c r="H14" s="19"/>
      <c r="I14" s="19" t="n">
        <f aca="false">SUM(I15:I26)</f>
        <v>0</v>
      </c>
    </row>
    <row r="15" s="20" customFormat="true" ht="15" hidden="false" customHeight="false" outlineLevel="0" collapsed="false">
      <c r="A15" s="105" t="s">
        <v>27</v>
      </c>
      <c r="B15" s="106" t="s">
        <v>28</v>
      </c>
      <c r="C15" s="107" t="s">
        <v>29</v>
      </c>
      <c r="D15" s="108" t="s">
        <v>30</v>
      </c>
      <c r="E15" s="109" t="s">
        <v>31</v>
      </c>
      <c r="F15" s="26" t="n">
        <v>207.61</v>
      </c>
      <c r="G15" s="110"/>
      <c r="H15" s="28" t="n">
        <f aca="false">ROUND(G15*(1+$H$13),2)</f>
        <v>0</v>
      </c>
      <c r="I15" s="28" t="n">
        <f aca="false">ROUND(H15*F15,2)</f>
        <v>0</v>
      </c>
    </row>
    <row r="16" s="20" customFormat="true" ht="38.25" hidden="false" customHeight="false" outlineLevel="0" collapsed="false">
      <c r="A16" s="105" t="s">
        <v>32</v>
      </c>
      <c r="B16" s="106" t="s">
        <v>28</v>
      </c>
      <c r="C16" s="107" t="s">
        <v>33</v>
      </c>
      <c r="D16" s="108" t="s">
        <v>34</v>
      </c>
      <c r="E16" s="109" t="s">
        <v>24</v>
      </c>
      <c r="F16" s="26" t="n">
        <v>2252.43</v>
      </c>
      <c r="G16" s="110"/>
      <c r="H16" s="28" t="n">
        <f aca="false">ROUND(G16*(1+$H$13),2)</f>
        <v>0</v>
      </c>
      <c r="I16" s="28" t="n">
        <f aca="false">ROUND(H16*F16,2)</f>
        <v>0</v>
      </c>
    </row>
    <row r="17" s="20" customFormat="true" ht="76.5" hidden="false" customHeight="false" outlineLevel="0" collapsed="false">
      <c r="A17" s="105" t="s">
        <v>35</v>
      </c>
      <c r="B17" s="106" t="s">
        <v>21</v>
      </c>
      <c r="C17" s="107" t="s">
        <v>36</v>
      </c>
      <c r="D17" s="108" t="s">
        <v>37</v>
      </c>
      <c r="E17" s="109" t="s">
        <v>31</v>
      </c>
      <c r="F17" s="26" t="n">
        <v>502.92</v>
      </c>
      <c r="G17" s="110"/>
      <c r="H17" s="28" t="n">
        <f aca="false">ROUND(G17*(1+$H$13),2)</f>
        <v>0</v>
      </c>
      <c r="I17" s="28" t="n">
        <f aca="false">ROUND(H17*F17,2)</f>
        <v>0</v>
      </c>
    </row>
    <row r="18" s="20" customFormat="true" ht="63.75" hidden="false" customHeight="false" outlineLevel="0" collapsed="false">
      <c r="A18" s="105" t="s">
        <v>38</v>
      </c>
      <c r="B18" s="106" t="s">
        <v>21</v>
      </c>
      <c r="C18" s="107" t="s">
        <v>39</v>
      </c>
      <c r="D18" s="108" t="s">
        <v>40</v>
      </c>
      <c r="E18" s="109" t="s">
        <v>31</v>
      </c>
      <c r="F18" s="26" t="n">
        <v>331.82</v>
      </c>
      <c r="G18" s="110"/>
      <c r="H18" s="28" t="n">
        <f aca="false">ROUND(G18*(1+$H$13),2)</f>
        <v>0</v>
      </c>
      <c r="I18" s="28" t="n">
        <f aca="false">ROUND(H18*F18,2)</f>
        <v>0</v>
      </c>
    </row>
    <row r="19" s="20" customFormat="true" ht="25.5" hidden="false" customHeight="false" outlineLevel="0" collapsed="false">
      <c r="A19" s="105" t="s">
        <v>41</v>
      </c>
      <c r="B19" s="106" t="s">
        <v>21</v>
      </c>
      <c r="C19" s="107" t="s">
        <v>42</v>
      </c>
      <c r="D19" s="108" t="s">
        <v>43</v>
      </c>
      <c r="E19" s="109" t="s">
        <v>31</v>
      </c>
      <c r="F19" s="26" t="n">
        <v>500.43</v>
      </c>
      <c r="G19" s="110"/>
      <c r="H19" s="28" t="n">
        <f aca="false">ROUND(G19*(1+$H$13),2)</f>
        <v>0</v>
      </c>
      <c r="I19" s="28" t="n">
        <f aca="false">ROUND(H19*F19,2)</f>
        <v>0</v>
      </c>
    </row>
    <row r="20" s="20" customFormat="true" ht="51" hidden="false" customHeight="false" outlineLevel="0" collapsed="false">
      <c r="A20" s="105" t="s">
        <v>44</v>
      </c>
      <c r="B20" s="106" t="s">
        <v>21</v>
      </c>
      <c r="C20" s="107" t="s">
        <v>45</v>
      </c>
      <c r="D20" s="108" t="s">
        <v>46</v>
      </c>
      <c r="E20" s="109" t="s">
        <v>31</v>
      </c>
      <c r="F20" s="26" t="n">
        <v>171.1</v>
      </c>
      <c r="G20" s="110"/>
      <c r="H20" s="28" t="n">
        <f aca="false">ROUND(G20*(1+$H$13),2)</f>
        <v>0</v>
      </c>
      <c r="I20" s="28" t="n">
        <f aca="false">ROUND(H20*F20,2)</f>
        <v>0</v>
      </c>
    </row>
    <row r="21" s="20" customFormat="true" ht="15" hidden="false" customHeight="false" outlineLevel="0" collapsed="false">
      <c r="A21" s="105" t="s">
        <v>47</v>
      </c>
      <c r="B21" s="106" t="s">
        <v>28</v>
      </c>
      <c r="C21" s="107" t="s">
        <v>48</v>
      </c>
      <c r="D21" s="108" t="s">
        <v>49</v>
      </c>
      <c r="E21" s="109" t="s">
        <v>50</v>
      </c>
      <c r="F21" s="26" t="n">
        <v>6180.31</v>
      </c>
      <c r="G21" s="110"/>
      <c r="H21" s="28" t="n">
        <f aca="false">ROUND(G21*(1+$H$13),2)</f>
        <v>0</v>
      </c>
      <c r="I21" s="28" t="n">
        <f aca="false">ROUND(H21*F21,2)</f>
        <v>0</v>
      </c>
    </row>
    <row r="22" s="20" customFormat="true" ht="15" hidden="false" customHeight="false" outlineLevel="0" collapsed="false">
      <c r="A22" s="105" t="s">
        <v>51</v>
      </c>
      <c r="B22" s="106" t="s">
        <v>52</v>
      </c>
      <c r="C22" s="107" t="s">
        <v>53</v>
      </c>
      <c r="D22" s="108" t="s">
        <v>54</v>
      </c>
      <c r="E22" s="109" t="s">
        <v>55</v>
      </c>
      <c r="F22" s="26" t="n">
        <v>750.65</v>
      </c>
      <c r="G22" s="110"/>
      <c r="H22" s="28" t="n">
        <f aca="false">ROUND(G22*(1+$H$13),2)</f>
        <v>0</v>
      </c>
      <c r="I22" s="28" t="n">
        <f aca="false">ROUND(H22*F22,2)</f>
        <v>0</v>
      </c>
    </row>
    <row r="23" s="20" customFormat="true" ht="15" hidden="false" customHeight="false" outlineLevel="0" collapsed="false">
      <c r="A23" s="105" t="s">
        <v>56</v>
      </c>
      <c r="B23" s="106" t="s">
        <v>28</v>
      </c>
      <c r="C23" s="107" t="s">
        <v>57</v>
      </c>
      <c r="D23" s="108" t="s">
        <v>58</v>
      </c>
      <c r="E23" s="109" t="s">
        <v>50</v>
      </c>
      <c r="F23" s="26" t="n">
        <v>1950.54</v>
      </c>
      <c r="G23" s="110"/>
      <c r="H23" s="28" t="n">
        <f aca="false">ROUND(G23*(1+$H$13),2)</f>
        <v>0</v>
      </c>
      <c r="I23" s="28" t="n">
        <f aca="false">ROUND(H23*F23,2)</f>
        <v>0</v>
      </c>
    </row>
    <row r="24" s="20" customFormat="true" ht="15" hidden="false" customHeight="false" outlineLevel="0" collapsed="false">
      <c r="A24" s="105" t="s">
        <v>59</v>
      </c>
      <c r="B24" s="106" t="s">
        <v>52</v>
      </c>
      <c r="C24" s="107" t="s">
        <v>60</v>
      </c>
      <c r="D24" s="108" t="s">
        <v>61</v>
      </c>
      <c r="E24" s="109" t="s">
        <v>62</v>
      </c>
      <c r="F24" s="26" t="n">
        <v>171.1</v>
      </c>
      <c r="G24" s="110"/>
      <c r="H24" s="28" t="n">
        <f aca="false">ROUND(G24*(1+$H$13),2)</f>
        <v>0</v>
      </c>
      <c r="I24" s="28" t="n">
        <f aca="false">ROUND(H24*F24,2)</f>
        <v>0</v>
      </c>
    </row>
    <row r="25" s="20" customFormat="true" ht="51" hidden="false" customHeight="false" outlineLevel="0" collapsed="false">
      <c r="A25" s="105" t="s">
        <v>63</v>
      </c>
      <c r="B25" s="106" t="s">
        <v>21</v>
      </c>
      <c r="C25" s="107" t="s">
        <v>64</v>
      </c>
      <c r="D25" s="108" t="s">
        <v>65</v>
      </c>
      <c r="E25" s="109" t="s">
        <v>24</v>
      </c>
      <c r="F25" s="26" t="n">
        <v>455.4</v>
      </c>
      <c r="G25" s="110"/>
      <c r="H25" s="28" t="n">
        <f aca="false">ROUND(G25*(1+$H$13),2)</f>
        <v>0</v>
      </c>
      <c r="I25" s="28" t="n">
        <f aca="false">ROUND(H25*F25,2)</f>
        <v>0</v>
      </c>
    </row>
    <row r="26" s="20" customFormat="true" ht="51" hidden="false" customHeight="false" outlineLevel="0" collapsed="false">
      <c r="A26" s="105" t="s">
        <v>66</v>
      </c>
      <c r="B26" s="106" t="s">
        <v>21</v>
      </c>
      <c r="C26" s="107" t="s">
        <v>67</v>
      </c>
      <c r="D26" s="108" t="s">
        <v>68</v>
      </c>
      <c r="E26" s="109" t="s">
        <v>24</v>
      </c>
      <c r="F26" s="26" t="n">
        <v>78</v>
      </c>
      <c r="G26" s="110"/>
      <c r="H26" s="28" t="n">
        <f aca="false">ROUND(G26*(1+$H$13),2)</f>
        <v>0</v>
      </c>
      <c r="I26" s="28" t="n">
        <f aca="false">ROUND(H26*F26,2)</f>
        <v>0</v>
      </c>
    </row>
    <row r="27" s="20" customFormat="true" ht="15" hidden="false" customHeight="false" outlineLevel="0" collapsed="false">
      <c r="A27" s="99" t="s">
        <v>69</v>
      </c>
      <c r="B27" s="100" t="s">
        <v>21</v>
      </c>
      <c r="C27" s="101"/>
      <c r="D27" s="102" t="s">
        <v>70</v>
      </c>
      <c r="E27" s="103"/>
      <c r="F27" s="16"/>
      <c r="G27" s="17"/>
      <c r="H27" s="19"/>
      <c r="I27" s="19" t="n">
        <f aca="false">SUM(I28:I32)</f>
        <v>0</v>
      </c>
    </row>
    <row r="28" s="20" customFormat="true" ht="51" hidden="false" customHeight="false" outlineLevel="0" collapsed="false">
      <c r="A28" s="105" t="s">
        <v>71</v>
      </c>
      <c r="B28" s="106" t="s">
        <v>21</v>
      </c>
      <c r="C28" s="107" t="s">
        <v>72</v>
      </c>
      <c r="D28" s="108" t="s">
        <v>73</v>
      </c>
      <c r="E28" s="109" t="s">
        <v>31</v>
      </c>
      <c r="F28" s="26" t="n">
        <v>58.67</v>
      </c>
      <c r="G28" s="110"/>
      <c r="H28" s="28" t="n">
        <f aca="false">ROUND(G28*(1+$H$13),2)</f>
        <v>0</v>
      </c>
      <c r="I28" s="28" t="n">
        <f aca="false">ROUND(H28*F28,2)</f>
        <v>0</v>
      </c>
    </row>
    <row r="29" s="20" customFormat="true" ht="63.75" hidden="false" customHeight="false" outlineLevel="0" collapsed="false">
      <c r="A29" s="105" t="s">
        <v>74</v>
      </c>
      <c r="B29" s="106" t="s">
        <v>21</v>
      </c>
      <c r="C29" s="107" t="s">
        <v>75</v>
      </c>
      <c r="D29" s="108" t="s">
        <v>76</v>
      </c>
      <c r="E29" s="109" t="s">
        <v>77</v>
      </c>
      <c r="F29" s="26" t="n">
        <v>26.5</v>
      </c>
      <c r="G29" s="110"/>
      <c r="H29" s="28" t="n">
        <f aca="false">ROUND(G29*(1+$H$13),2)</f>
        <v>0</v>
      </c>
      <c r="I29" s="28" t="n">
        <f aca="false">ROUND(H29*F29,2)</f>
        <v>0</v>
      </c>
    </row>
    <row r="30" s="20" customFormat="true" ht="63.75" hidden="false" customHeight="false" outlineLevel="0" collapsed="false">
      <c r="A30" s="105" t="s">
        <v>78</v>
      </c>
      <c r="B30" s="106" t="s">
        <v>21</v>
      </c>
      <c r="C30" s="107" t="s">
        <v>79</v>
      </c>
      <c r="D30" s="108" t="s">
        <v>80</v>
      </c>
      <c r="E30" s="109" t="s">
        <v>77</v>
      </c>
      <c r="F30" s="26" t="n">
        <v>126.5</v>
      </c>
      <c r="G30" s="110"/>
      <c r="H30" s="28" t="n">
        <f aca="false">ROUND(G30*(1+$H$13),2)</f>
        <v>0</v>
      </c>
      <c r="I30" s="28" t="n">
        <f aca="false">ROUND(H30*F30,2)</f>
        <v>0</v>
      </c>
    </row>
    <row r="31" s="20" customFormat="true" ht="51" hidden="false" customHeight="false" outlineLevel="0" collapsed="false">
      <c r="A31" s="105" t="s">
        <v>81</v>
      </c>
      <c r="B31" s="106" t="s">
        <v>21</v>
      </c>
      <c r="C31" s="107" t="s">
        <v>82</v>
      </c>
      <c r="D31" s="108" t="s">
        <v>83</v>
      </c>
      <c r="E31" s="109" t="s">
        <v>84</v>
      </c>
      <c r="F31" s="26" t="n">
        <v>6</v>
      </c>
      <c r="G31" s="110"/>
      <c r="H31" s="28" t="n">
        <f aca="false">ROUND(G31*(1+$H$13),2)</f>
        <v>0</v>
      </c>
      <c r="I31" s="28" t="n">
        <f aca="false">ROUND(H31*F31,2)</f>
        <v>0</v>
      </c>
    </row>
    <row r="32" s="20" customFormat="true" ht="51" hidden="false" customHeight="false" outlineLevel="0" collapsed="false">
      <c r="A32" s="105" t="s">
        <v>85</v>
      </c>
      <c r="B32" s="106" t="s">
        <v>21</v>
      </c>
      <c r="C32" s="107" t="s">
        <v>86</v>
      </c>
      <c r="D32" s="108" t="s">
        <v>87</v>
      </c>
      <c r="E32" s="109" t="s">
        <v>84</v>
      </c>
      <c r="F32" s="26" t="n">
        <v>20</v>
      </c>
      <c r="G32" s="110"/>
      <c r="H32" s="28" t="n">
        <f aca="false">ROUND(G32*(1+$H$13),2)</f>
        <v>0</v>
      </c>
      <c r="I32" s="28" t="n">
        <f aca="false">ROUND(H32*F32,2)</f>
        <v>0</v>
      </c>
    </row>
    <row r="33" s="20" customFormat="true" ht="15" hidden="false" customHeight="false" outlineLevel="0" collapsed="false">
      <c r="A33" s="99" t="s">
        <v>88</v>
      </c>
      <c r="B33" s="100" t="s">
        <v>21</v>
      </c>
      <c r="C33" s="101"/>
      <c r="D33" s="102" t="s">
        <v>89</v>
      </c>
      <c r="E33" s="103"/>
      <c r="F33" s="16"/>
      <c r="G33" s="17"/>
      <c r="H33" s="19"/>
      <c r="I33" s="19" t="n">
        <f aca="false">I34+I39</f>
        <v>0</v>
      </c>
    </row>
    <row r="34" s="20" customFormat="true" ht="15" hidden="false" customHeight="false" outlineLevel="0" collapsed="false">
      <c r="A34" s="99" t="s">
        <v>90</v>
      </c>
      <c r="B34" s="100" t="s">
        <v>21</v>
      </c>
      <c r="C34" s="101" t="s">
        <v>91</v>
      </c>
      <c r="D34" s="102" t="s">
        <v>92</v>
      </c>
      <c r="E34" s="103"/>
      <c r="F34" s="16"/>
      <c r="G34" s="17"/>
      <c r="H34" s="19"/>
      <c r="I34" s="19" t="n">
        <f aca="false">SUM(I35:I38)</f>
        <v>0</v>
      </c>
    </row>
    <row r="35" s="20" customFormat="true" ht="25.5" hidden="false" customHeight="false" outlineLevel="0" collapsed="false">
      <c r="A35" s="105" t="s">
        <v>93</v>
      </c>
      <c r="B35" s="106" t="s">
        <v>28</v>
      </c>
      <c r="C35" s="107" t="s">
        <v>94</v>
      </c>
      <c r="D35" s="108" t="s">
        <v>95</v>
      </c>
      <c r="E35" s="109" t="s">
        <v>96</v>
      </c>
      <c r="F35" s="26" t="n">
        <v>770</v>
      </c>
      <c r="G35" s="110"/>
      <c r="H35" s="28" t="n">
        <f aca="false">ROUND(G35*(1+$H$13),2)</f>
        <v>0</v>
      </c>
      <c r="I35" s="28" t="n">
        <f aca="false">ROUND(H35*F35,2)</f>
        <v>0</v>
      </c>
    </row>
    <row r="36" s="20" customFormat="true" ht="25.5" hidden="false" customHeight="false" outlineLevel="0" collapsed="false">
      <c r="A36" s="105" t="s">
        <v>97</v>
      </c>
      <c r="B36" s="106" t="s">
        <v>28</v>
      </c>
      <c r="C36" s="107" t="s">
        <v>98</v>
      </c>
      <c r="D36" s="108" t="s">
        <v>99</v>
      </c>
      <c r="E36" s="109" t="s">
        <v>96</v>
      </c>
      <c r="F36" s="26" t="n">
        <v>66</v>
      </c>
      <c r="G36" s="110"/>
      <c r="H36" s="28" t="n">
        <f aca="false">ROUND(G36*(1+$H$13),2)</f>
        <v>0</v>
      </c>
      <c r="I36" s="28" t="n">
        <f aca="false">ROUND(H36*F36,2)</f>
        <v>0</v>
      </c>
    </row>
    <row r="37" s="20" customFormat="true" ht="15" hidden="false" customHeight="false" outlineLevel="0" collapsed="false">
      <c r="A37" s="105" t="s">
        <v>100</v>
      </c>
      <c r="B37" s="106" t="s">
        <v>28</v>
      </c>
      <c r="C37" s="107" t="s">
        <v>101</v>
      </c>
      <c r="D37" s="108" t="s">
        <v>102</v>
      </c>
      <c r="E37" s="109" t="s">
        <v>24</v>
      </c>
      <c r="F37" s="26" t="n">
        <v>39.95</v>
      </c>
      <c r="G37" s="110"/>
      <c r="H37" s="28" t="n">
        <f aca="false">ROUND(G37*(1+$H$13),2)</f>
        <v>0</v>
      </c>
      <c r="I37" s="28" t="n">
        <f aca="false">ROUND(H37*F37,2)</f>
        <v>0</v>
      </c>
    </row>
    <row r="38" s="20" customFormat="true" ht="15" hidden="false" customHeight="false" outlineLevel="0" collapsed="false">
      <c r="A38" s="105" t="s">
        <v>103</v>
      </c>
      <c r="B38" s="106" t="s">
        <v>104</v>
      </c>
      <c r="C38" s="107" t="s">
        <v>105</v>
      </c>
      <c r="D38" s="108" t="s">
        <v>106</v>
      </c>
      <c r="E38" s="109" t="s">
        <v>31</v>
      </c>
      <c r="F38" s="26" t="n">
        <v>3</v>
      </c>
      <c r="G38" s="110"/>
      <c r="H38" s="28" t="n">
        <f aca="false">ROUND(G38*(1+$H$13),2)</f>
        <v>0</v>
      </c>
      <c r="I38" s="28" t="n">
        <f aca="false">ROUND(H38*F38,2)</f>
        <v>0</v>
      </c>
    </row>
    <row r="39" s="20" customFormat="true" ht="15" hidden="false" customHeight="false" outlineLevel="0" collapsed="false">
      <c r="A39" s="99" t="s">
        <v>107</v>
      </c>
      <c r="B39" s="100" t="s">
        <v>21</v>
      </c>
      <c r="C39" s="101"/>
      <c r="D39" s="102" t="s">
        <v>89</v>
      </c>
      <c r="E39" s="103"/>
      <c r="F39" s="16"/>
      <c r="G39" s="17"/>
      <c r="H39" s="19"/>
      <c r="I39" s="19" t="n">
        <f aca="false">SUM(I40:I45)</f>
        <v>0</v>
      </c>
    </row>
    <row r="40" s="20" customFormat="true" ht="38.25" hidden="false" customHeight="false" outlineLevel="0" collapsed="false">
      <c r="A40" s="105" t="s">
        <v>108</v>
      </c>
      <c r="B40" s="106" t="s">
        <v>21</v>
      </c>
      <c r="C40" s="107" t="s">
        <v>91</v>
      </c>
      <c r="D40" s="108" t="s">
        <v>109</v>
      </c>
      <c r="E40" s="109" t="s">
        <v>31</v>
      </c>
      <c r="F40" s="26" t="n">
        <v>225.25</v>
      </c>
      <c r="G40" s="110"/>
      <c r="H40" s="28" t="n">
        <f aca="false">ROUND(G40*(1+$H$13),2)</f>
        <v>0</v>
      </c>
      <c r="I40" s="28" t="n">
        <f aca="false">ROUND(H40*F40,2)</f>
        <v>0</v>
      </c>
    </row>
    <row r="41" s="20" customFormat="true" ht="38.25" hidden="false" customHeight="false" outlineLevel="0" collapsed="false">
      <c r="A41" s="105" t="s">
        <v>110</v>
      </c>
      <c r="B41" s="106" t="s">
        <v>21</v>
      </c>
      <c r="C41" s="107" t="s">
        <v>111</v>
      </c>
      <c r="D41" s="108" t="s">
        <v>112</v>
      </c>
      <c r="E41" s="109" t="s">
        <v>31</v>
      </c>
      <c r="F41" s="26" t="n">
        <v>225.25</v>
      </c>
      <c r="G41" s="110"/>
      <c r="H41" s="28" t="n">
        <f aca="false">ROUND(G41*(1+$H$13),2)</f>
        <v>0</v>
      </c>
      <c r="I41" s="28" t="n">
        <f aca="false">ROUND(H41*F41,2)</f>
        <v>0</v>
      </c>
    </row>
    <row r="42" s="20" customFormat="true" ht="15" hidden="false" customHeight="false" outlineLevel="0" collapsed="false">
      <c r="A42" s="105" t="s">
        <v>113</v>
      </c>
      <c r="B42" s="106" t="s">
        <v>21</v>
      </c>
      <c r="C42" s="107" t="s">
        <v>114</v>
      </c>
      <c r="D42" s="108" t="s">
        <v>115</v>
      </c>
      <c r="E42" s="109" t="s">
        <v>50</v>
      </c>
      <c r="F42" s="26" t="n">
        <v>1554.23</v>
      </c>
      <c r="G42" s="110"/>
      <c r="H42" s="28" t="n">
        <f aca="false">ROUND(G42*(1+$H$13),2)</f>
        <v>0</v>
      </c>
      <c r="I42" s="28" t="n">
        <f aca="false">ROUND(H42*F42,2)</f>
        <v>0</v>
      </c>
    </row>
    <row r="43" s="20" customFormat="true" ht="25.5" hidden="false" customHeight="false" outlineLevel="0" collapsed="false">
      <c r="A43" s="105" t="s">
        <v>116</v>
      </c>
      <c r="B43" s="106" t="s">
        <v>21</v>
      </c>
      <c r="C43" s="107" t="s">
        <v>117</v>
      </c>
      <c r="D43" s="108" t="s">
        <v>118</v>
      </c>
      <c r="E43" s="109" t="s">
        <v>24</v>
      </c>
      <c r="F43" s="26" t="n">
        <v>1856.65</v>
      </c>
      <c r="G43" s="110"/>
      <c r="H43" s="28" t="n">
        <f aca="false">ROUND(G43*(1+$H$13),2)</f>
        <v>0</v>
      </c>
      <c r="I43" s="28" t="n">
        <f aca="false">ROUND(H43*F43,2)</f>
        <v>0</v>
      </c>
    </row>
    <row r="44" s="20" customFormat="true" ht="38.25" hidden="false" customHeight="false" outlineLevel="0" collapsed="false">
      <c r="A44" s="105" t="s">
        <v>119</v>
      </c>
      <c r="B44" s="106" t="s">
        <v>28</v>
      </c>
      <c r="C44" s="107" t="s">
        <v>120</v>
      </c>
      <c r="D44" s="108" t="s">
        <v>121</v>
      </c>
      <c r="E44" s="109" t="s">
        <v>77</v>
      </c>
      <c r="F44" s="26" t="n">
        <v>879.5</v>
      </c>
      <c r="G44" s="110"/>
      <c r="H44" s="28" t="n">
        <f aca="false">ROUND(G44*(1+$H$13),2)</f>
        <v>0</v>
      </c>
      <c r="I44" s="28" t="n">
        <f aca="false">ROUND(H44*F44,2)</f>
        <v>0</v>
      </c>
    </row>
    <row r="45" s="20" customFormat="true" ht="25.5" hidden="false" customHeight="false" outlineLevel="0" collapsed="false">
      <c r="A45" s="105" t="s">
        <v>122</v>
      </c>
      <c r="B45" s="106" t="s">
        <v>28</v>
      </c>
      <c r="C45" s="107" t="s">
        <v>123</v>
      </c>
      <c r="D45" s="108" t="s">
        <v>124</v>
      </c>
      <c r="E45" s="109" t="s">
        <v>31</v>
      </c>
      <c r="F45" s="26" t="n">
        <v>51.45</v>
      </c>
      <c r="G45" s="110"/>
      <c r="H45" s="28" t="n">
        <f aca="false">ROUND(G45*(1+$H$13),2)</f>
        <v>0</v>
      </c>
      <c r="I45" s="28" t="n">
        <f aca="false">ROUND(H45*F45,2)</f>
        <v>0</v>
      </c>
    </row>
    <row r="46" s="20" customFormat="true" ht="15" hidden="false" customHeight="false" outlineLevel="0" collapsed="false">
      <c r="A46" s="99" t="s">
        <v>125</v>
      </c>
      <c r="B46" s="100" t="s">
        <v>21</v>
      </c>
      <c r="C46" s="101"/>
      <c r="D46" s="102" t="s">
        <v>126</v>
      </c>
      <c r="E46" s="103"/>
      <c r="F46" s="16"/>
      <c r="G46" s="17"/>
      <c r="H46" s="19"/>
      <c r="I46" s="19" t="n">
        <f aca="false">SUM(I47:I66)</f>
        <v>0</v>
      </c>
    </row>
    <row r="47" s="20" customFormat="true" ht="25.5" hidden="false" customHeight="false" outlineLevel="0" collapsed="false">
      <c r="A47" s="105" t="s">
        <v>127</v>
      </c>
      <c r="B47" s="106" t="s">
        <v>21</v>
      </c>
      <c r="C47" s="107" t="s">
        <v>128</v>
      </c>
      <c r="D47" s="108" t="s">
        <v>129</v>
      </c>
      <c r="E47" s="109" t="s">
        <v>31</v>
      </c>
      <c r="F47" s="26" t="n">
        <v>113.98</v>
      </c>
      <c r="G47" s="110"/>
      <c r="H47" s="28" t="n">
        <f aca="false">ROUND(G47*(1+$H$13),2)</f>
        <v>0</v>
      </c>
      <c r="I47" s="28" t="n">
        <f aca="false">ROUND(H47*F47,2)</f>
        <v>0</v>
      </c>
    </row>
    <row r="48" s="20" customFormat="true" ht="38.25" hidden="false" customHeight="false" outlineLevel="0" collapsed="false">
      <c r="A48" s="105" t="s">
        <v>130</v>
      </c>
      <c r="B48" s="106" t="s">
        <v>104</v>
      </c>
      <c r="C48" s="107" t="s">
        <v>131</v>
      </c>
      <c r="D48" s="108" t="s">
        <v>132</v>
      </c>
      <c r="E48" s="109" t="s">
        <v>31</v>
      </c>
      <c r="F48" s="26" t="n">
        <v>113.98</v>
      </c>
      <c r="G48" s="110"/>
      <c r="H48" s="28" t="n">
        <f aca="false">ROUND(G48*(1+$H$13),2)</f>
        <v>0</v>
      </c>
      <c r="I48" s="28" t="n">
        <f aca="false">ROUND(H48*F48,2)</f>
        <v>0</v>
      </c>
    </row>
    <row r="49" s="20" customFormat="true" ht="38.25" hidden="false" customHeight="false" outlineLevel="0" collapsed="false">
      <c r="A49" s="105" t="s">
        <v>133</v>
      </c>
      <c r="B49" s="106" t="s">
        <v>21</v>
      </c>
      <c r="C49" s="107" t="s">
        <v>134</v>
      </c>
      <c r="D49" s="108" t="s">
        <v>135</v>
      </c>
      <c r="E49" s="109" t="s">
        <v>24</v>
      </c>
      <c r="F49" s="26" t="n">
        <v>123.93</v>
      </c>
      <c r="G49" s="110"/>
      <c r="H49" s="28" t="n">
        <f aca="false">ROUND(G49*(1+$H$13),2)</f>
        <v>0</v>
      </c>
      <c r="I49" s="28" t="n">
        <f aca="false">ROUND(H49*F49,2)</f>
        <v>0</v>
      </c>
    </row>
    <row r="50" s="20" customFormat="true" ht="15" hidden="false" customHeight="false" outlineLevel="0" collapsed="false">
      <c r="A50" s="105" t="s">
        <v>136</v>
      </c>
      <c r="B50" s="106" t="s">
        <v>28</v>
      </c>
      <c r="C50" s="107" t="s">
        <v>137</v>
      </c>
      <c r="D50" s="108" t="s">
        <v>138</v>
      </c>
      <c r="E50" s="109" t="s">
        <v>31</v>
      </c>
      <c r="F50" s="26" t="n">
        <v>5.56</v>
      </c>
      <c r="G50" s="110"/>
      <c r="H50" s="28" t="n">
        <f aca="false">ROUND(G50*(1+$H$13),2)</f>
        <v>0</v>
      </c>
      <c r="I50" s="28" t="n">
        <f aca="false">ROUND(H50*F50,2)</f>
        <v>0</v>
      </c>
    </row>
    <row r="51" s="20" customFormat="true" ht="63.75" hidden="false" customHeight="false" outlineLevel="0" collapsed="false">
      <c r="A51" s="105" t="s">
        <v>139</v>
      </c>
      <c r="B51" s="106" t="s">
        <v>21</v>
      </c>
      <c r="C51" s="107" t="s">
        <v>140</v>
      </c>
      <c r="D51" s="108" t="s">
        <v>141</v>
      </c>
      <c r="E51" s="109" t="s">
        <v>24</v>
      </c>
      <c r="F51" s="26" t="n">
        <v>227.96</v>
      </c>
      <c r="G51" s="110"/>
      <c r="H51" s="28" t="n">
        <f aca="false">ROUND(G51*(1+$H$13),2)</f>
        <v>0</v>
      </c>
      <c r="I51" s="28" t="n">
        <f aca="false">ROUND(H51*F51,2)</f>
        <v>0</v>
      </c>
    </row>
    <row r="52" s="20" customFormat="true" ht="15" hidden="false" customHeight="false" outlineLevel="0" collapsed="false">
      <c r="A52" s="105" t="s">
        <v>142</v>
      </c>
      <c r="B52" s="106" t="s">
        <v>104</v>
      </c>
      <c r="C52" s="107" t="s">
        <v>143</v>
      </c>
      <c r="D52" s="108" t="s">
        <v>144</v>
      </c>
      <c r="E52" s="109" t="s">
        <v>31</v>
      </c>
      <c r="F52" s="26" t="n">
        <v>39.06</v>
      </c>
      <c r="G52" s="110"/>
      <c r="H52" s="28" t="n">
        <f aca="false">ROUND(G52*(1+$H$13),2)</f>
        <v>0</v>
      </c>
      <c r="I52" s="28" t="n">
        <f aca="false">ROUND(H52*F52,2)</f>
        <v>0</v>
      </c>
    </row>
    <row r="53" s="20" customFormat="true" ht="25.5" hidden="false" customHeight="false" outlineLevel="0" collapsed="false">
      <c r="A53" s="105" t="s">
        <v>145</v>
      </c>
      <c r="B53" s="106" t="s">
        <v>21</v>
      </c>
      <c r="C53" s="107" t="s">
        <v>146</v>
      </c>
      <c r="D53" s="108" t="s">
        <v>147</v>
      </c>
      <c r="E53" s="109" t="s">
        <v>24</v>
      </c>
      <c r="F53" s="26" t="n">
        <v>340.5</v>
      </c>
      <c r="G53" s="110"/>
      <c r="H53" s="28" t="n">
        <f aca="false">ROUND(G53*(1+$H$13),2)</f>
        <v>0</v>
      </c>
      <c r="I53" s="28" t="n">
        <f aca="false">ROUND(H53*F53,2)</f>
        <v>0</v>
      </c>
    </row>
    <row r="54" s="20" customFormat="true" ht="15" hidden="false" customHeight="false" outlineLevel="0" collapsed="false">
      <c r="A54" s="105" t="s">
        <v>148</v>
      </c>
      <c r="B54" s="106" t="s">
        <v>149</v>
      </c>
      <c r="C54" s="107" t="s">
        <v>150</v>
      </c>
      <c r="D54" s="108" t="s">
        <v>151</v>
      </c>
      <c r="E54" s="109" t="s">
        <v>24</v>
      </c>
      <c r="F54" s="26" t="n">
        <v>340.5</v>
      </c>
      <c r="G54" s="110"/>
      <c r="H54" s="28" t="n">
        <f aca="false">ROUND(G54*(1+$H$13),2)</f>
        <v>0</v>
      </c>
      <c r="I54" s="28" t="n">
        <f aca="false">ROUND(H54*F54,2)</f>
        <v>0</v>
      </c>
    </row>
    <row r="55" s="20" customFormat="true" ht="51" hidden="false" customHeight="false" outlineLevel="0" collapsed="false">
      <c r="A55" s="105" t="s">
        <v>152</v>
      </c>
      <c r="B55" s="106" t="s">
        <v>21</v>
      </c>
      <c r="C55" s="107" t="s">
        <v>153</v>
      </c>
      <c r="D55" s="108" t="s">
        <v>154</v>
      </c>
      <c r="E55" s="109" t="s">
        <v>96</v>
      </c>
      <c r="F55" s="26" t="n">
        <v>28</v>
      </c>
      <c r="G55" s="110"/>
      <c r="H55" s="28" t="n">
        <f aca="false">ROUND(G55*(1+$H$13),2)</f>
        <v>0</v>
      </c>
      <c r="I55" s="28" t="n">
        <f aca="false">ROUND(H55*F55,2)</f>
        <v>0</v>
      </c>
    </row>
    <row r="56" s="20" customFormat="true" ht="51" hidden="false" customHeight="false" outlineLevel="0" collapsed="false">
      <c r="A56" s="105" t="s">
        <v>155</v>
      </c>
      <c r="B56" s="106" t="s">
        <v>21</v>
      </c>
      <c r="C56" s="107" t="s">
        <v>156</v>
      </c>
      <c r="D56" s="108" t="s">
        <v>157</v>
      </c>
      <c r="E56" s="109" t="s">
        <v>96</v>
      </c>
      <c r="F56" s="26" t="n">
        <v>103</v>
      </c>
      <c r="G56" s="110"/>
      <c r="H56" s="28" t="n">
        <f aca="false">ROUND(G56*(1+$H$13),2)</f>
        <v>0</v>
      </c>
      <c r="I56" s="28" t="n">
        <f aca="false">ROUND(H56*F56,2)</f>
        <v>0</v>
      </c>
    </row>
    <row r="57" s="20" customFormat="true" ht="51" hidden="false" customHeight="false" outlineLevel="0" collapsed="false">
      <c r="A57" s="105" t="s">
        <v>158</v>
      </c>
      <c r="B57" s="106" t="s">
        <v>21</v>
      </c>
      <c r="C57" s="107" t="s">
        <v>159</v>
      </c>
      <c r="D57" s="108" t="s">
        <v>160</v>
      </c>
      <c r="E57" s="109" t="s">
        <v>96</v>
      </c>
      <c r="F57" s="26" t="n">
        <v>139</v>
      </c>
      <c r="G57" s="110"/>
      <c r="H57" s="28" t="n">
        <f aca="false">ROUND(G57*(1+$H$13),2)</f>
        <v>0</v>
      </c>
      <c r="I57" s="28" t="n">
        <f aca="false">ROUND(H57*F57,2)</f>
        <v>0</v>
      </c>
    </row>
    <row r="58" s="20" customFormat="true" ht="25.5" hidden="false" customHeight="false" outlineLevel="0" collapsed="false">
      <c r="A58" s="105" t="s">
        <v>161</v>
      </c>
      <c r="B58" s="106" t="s">
        <v>28</v>
      </c>
      <c r="C58" s="107" t="s">
        <v>162</v>
      </c>
      <c r="D58" s="108" t="s">
        <v>163</v>
      </c>
      <c r="E58" s="109" t="s">
        <v>96</v>
      </c>
      <c r="F58" s="26" t="n">
        <v>270</v>
      </c>
      <c r="G58" s="110"/>
      <c r="H58" s="28" t="n">
        <f aca="false">ROUND(G58*(1+$H$13),2)</f>
        <v>0</v>
      </c>
      <c r="I58" s="28" t="n">
        <f aca="false">ROUND(H58*F58,2)</f>
        <v>0</v>
      </c>
    </row>
    <row r="59" s="20" customFormat="true" ht="25.5" hidden="false" customHeight="false" outlineLevel="0" collapsed="false">
      <c r="A59" s="105" t="s">
        <v>164</v>
      </c>
      <c r="B59" s="106" t="s">
        <v>104</v>
      </c>
      <c r="C59" s="107" t="s">
        <v>165</v>
      </c>
      <c r="D59" s="108" t="s">
        <v>166</v>
      </c>
      <c r="E59" s="109" t="s">
        <v>77</v>
      </c>
      <c r="F59" s="26" t="n">
        <v>8</v>
      </c>
      <c r="G59" s="110"/>
      <c r="H59" s="28" t="n">
        <f aca="false">ROUND(G59*(1+$H$13),2)</f>
        <v>0</v>
      </c>
      <c r="I59" s="28" t="n">
        <f aca="false">ROUND(H59*F59,2)</f>
        <v>0</v>
      </c>
    </row>
    <row r="60" s="20" customFormat="true" ht="38.25" hidden="false" customHeight="false" outlineLevel="0" collapsed="false">
      <c r="A60" s="105" t="s">
        <v>167</v>
      </c>
      <c r="B60" s="106" t="s">
        <v>21</v>
      </c>
      <c r="C60" s="107" t="s">
        <v>168</v>
      </c>
      <c r="D60" s="108" t="s">
        <v>169</v>
      </c>
      <c r="E60" s="109" t="s">
        <v>77</v>
      </c>
      <c r="F60" s="26" t="n">
        <v>18</v>
      </c>
      <c r="G60" s="110"/>
      <c r="H60" s="28" t="n">
        <f aca="false">ROUND(G60*(1+$H$13),2)</f>
        <v>0</v>
      </c>
      <c r="I60" s="28" t="n">
        <f aca="false">ROUND(H60*F60,2)</f>
        <v>0</v>
      </c>
    </row>
    <row r="61" s="20" customFormat="true" ht="63.75" hidden="false" customHeight="false" outlineLevel="0" collapsed="false">
      <c r="A61" s="105" t="s">
        <v>170</v>
      </c>
      <c r="B61" s="106" t="s">
        <v>21</v>
      </c>
      <c r="C61" s="107" t="s">
        <v>171</v>
      </c>
      <c r="D61" s="108" t="s">
        <v>172</v>
      </c>
      <c r="E61" s="109" t="s">
        <v>24</v>
      </c>
      <c r="F61" s="26" t="n">
        <v>10.22</v>
      </c>
      <c r="G61" s="110"/>
      <c r="H61" s="28" t="n">
        <f aca="false">ROUND(G61*(1+$H$13),2)</f>
        <v>0</v>
      </c>
      <c r="I61" s="28" t="n">
        <f aca="false">ROUND(H61*F61,2)</f>
        <v>0</v>
      </c>
    </row>
    <row r="62" s="20" customFormat="true" ht="15" hidden="false" customHeight="false" outlineLevel="0" collapsed="false">
      <c r="A62" s="105" t="s">
        <v>173</v>
      </c>
      <c r="B62" s="106" t="s">
        <v>104</v>
      </c>
      <c r="C62" s="107" t="s">
        <v>174</v>
      </c>
      <c r="D62" s="108" t="s">
        <v>175</v>
      </c>
      <c r="E62" s="109" t="s">
        <v>31</v>
      </c>
      <c r="F62" s="26" t="n">
        <v>1.4</v>
      </c>
      <c r="G62" s="110"/>
      <c r="H62" s="28" t="n">
        <f aca="false">ROUND(G62*(1+$H$13),2)</f>
        <v>0</v>
      </c>
      <c r="I62" s="28" t="n">
        <f aca="false">ROUND(H62*F62,2)</f>
        <v>0</v>
      </c>
    </row>
    <row r="63" s="20" customFormat="true" ht="15" hidden="false" customHeight="false" outlineLevel="0" collapsed="false">
      <c r="A63" s="105" t="s">
        <v>176</v>
      </c>
      <c r="B63" s="106" t="s">
        <v>177</v>
      </c>
      <c r="C63" s="107" t="s">
        <v>178</v>
      </c>
      <c r="D63" s="108" t="s">
        <v>179</v>
      </c>
      <c r="E63" s="109" t="s">
        <v>96</v>
      </c>
      <c r="F63" s="26" t="n">
        <v>261.93</v>
      </c>
      <c r="G63" s="110"/>
      <c r="H63" s="28" t="n">
        <f aca="false">ROUND(G63*(1+$H$13),2)</f>
        <v>0</v>
      </c>
      <c r="I63" s="28" t="n">
        <f aca="false">ROUND(H63*F63,2)</f>
        <v>0</v>
      </c>
    </row>
    <row r="64" s="20" customFormat="true" ht="51" hidden="false" customHeight="false" outlineLevel="0" collapsed="false">
      <c r="A64" s="105" t="s">
        <v>180</v>
      </c>
      <c r="B64" s="106" t="s">
        <v>21</v>
      </c>
      <c r="C64" s="107" t="s">
        <v>181</v>
      </c>
      <c r="D64" s="108" t="s">
        <v>182</v>
      </c>
      <c r="E64" s="109" t="s">
        <v>96</v>
      </c>
      <c r="F64" s="26" t="n">
        <v>261.93</v>
      </c>
      <c r="G64" s="110"/>
      <c r="H64" s="28" t="n">
        <f aca="false">ROUND(G64*(1+$H$13),2)</f>
        <v>0</v>
      </c>
      <c r="I64" s="28" t="n">
        <f aca="false">ROUND(H64*F64,2)</f>
        <v>0</v>
      </c>
    </row>
    <row r="65" s="20" customFormat="true" ht="15" hidden="false" customHeight="false" outlineLevel="0" collapsed="false">
      <c r="A65" s="105" t="s">
        <v>183</v>
      </c>
      <c r="B65" s="106" t="s">
        <v>177</v>
      </c>
      <c r="C65" s="107" t="s">
        <v>184</v>
      </c>
      <c r="D65" s="108" t="s">
        <v>185</v>
      </c>
      <c r="E65" s="109" t="s">
        <v>96</v>
      </c>
      <c r="F65" s="26" t="n">
        <v>50.57</v>
      </c>
      <c r="G65" s="110"/>
      <c r="H65" s="28" t="n">
        <f aca="false">ROUND(G65*(1+$H$13),2)</f>
        <v>0</v>
      </c>
      <c r="I65" s="28" t="n">
        <f aca="false">ROUND(H65*F65,2)</f>
        <v>0</v>
      </c>
    </row>
    <row r="66" s="20" customFormat="true" ht="51" hidden="false" customHeight="false" outlineLevel="0" collapsed="false">
      <c r="A66" s="105" t="s">
        <v>186</v>
      </c>
      <c r="B66" s="106" t="s">
        <v>21</v>
      </c>
      <c r="C66" s="107" t="s">
        <v>187</v>
      </c>
      <c r="D66" s="108" t="s">
        <v>188</v>
      </c>
      <c r="E66" s="109" t="s">
        <v>96</v>
      </c>
      <c r="F66" s="26" t="n">
        <v>50.57</v>
      </c>
      <c r="G66" s="110"/>
      <c r="H66" s="28" t="n">
        <f aca="false">ROUND(G66*(1+$H$13),2)</f>
        <v>0</v>
      </c>
      <c r="I66" s="28" t="n">
        <f aca="false">ROUND(H66*F66,2)</f>
        <v>0</v>
      </c>
    </row>
    <row r="67" s="20" customFormat="true" ht="15" hidden="false" customHeight="false" outlineLevel="0" collapsed="false">
      <c r="A67" s="99" t="s">
        <v>189</v>
      </c>
      <c r="B67" s="100" t="s">
        <v>21</v>
      </c>
      <c r="C67" s="101"/>
      <c r="D67" s="102" t="s">
        <v>190</v>
      </c>
      <c r="E67" s="103" t="s">
        <v>191</v>
      </c>
      <c r="F67" s="16" t="n">
        <v>0</v>
      </c>
      <c r="G67" s="17"/>
      <c r="H67" s="19" t="n">
        <f aca="false">ROUND(G67*(1+$H$13),2)</f>
        <v>0</v>
      </c>
      <c r="I67" s="19" t="n">
        <f aca="false">I68</f>
        <v>0</v>
      </c>
    </row>
    <row r="68" s="20" customFormat="true" ht="25.5" hidden="false" customHeight="false" outlineLevel="0" collapsed="false">
      <c r="A68" s="105" t="s">
        <v>192</v>
      </c>
      <c r="B68" s="106" t="s">
        <v>21</v>
      </c>
      <c r="C68" s="107" t="s">
        <v>193</v>
      </c>
      <c r="D68" s="108" t="s">
        <v>194</v>
      </c>
      <c r="E68" s="109" t="s">
        <v>84</v>
      </c>
      <c r="F68" s="26" t="n">
        <v>2</v>
      </c>
      <c r="G68" s="110"/>
      <c r="H68" s="28" t="n">
        <f aca="false">ROUND(G68*(1+$H$13),2)</f>
        <v>0</v>
      </c>
      <c r="I68" s="28" t="n">
        <f aca="false">ROUND(H68*F68,2)</f>
        <v>0</v>
      </c>
    </row>
    <row r="69" s="20" customFormat="true" ht="15" hidden="false" customHeight="false" outlineLevel="0" collapsed="false">
      <c r="A69" s="99" t="s">
        <v>195</v>
      </c>
      <c r="B69" s="100" t="s">
        <v>21</v>
      </c>
      <c r="C69" s="101"/>
      <c r="D69" s="102" t="s">
        <v>196</v>
      </c>
      <c r="E69" s="103"/>
      <c r="F69" s="16"/>
      <c r="G69" s="17"/>
      <c r="H69" s="19"/>
      <c r="I69" s="19" t="n">
        <f aca="false">I70+I81+I88+I101</f>
        <v>0</v>
      </c>
    </row>
    <row r="70" s="20" customFormat="true" ht="15" hidden="false" customHeight="false" outlineLevel="0" collapsed="false">
      <c r="A70" s="99" t="s">
        <v>197</v>
      </c>
      <c r="B70" s="100" t="s">
        <v>21</v>
      </c>
      <c r="C70" s="101"/>
      <c r="D70" s="102" t="s">
        <v>198</v>
      </c>
      <c r="E70" s="103"/>
      <c r="F70" s="16"/>
      <c r="G70" s="17"/>
      <c r="H70" s="19"/>
      <c r="I70" s="19" t="n">
        <f aca="false">SUM(I71:I80)</f>
        <v>0</v>
      </c>
    </row>
    <row r="71" s="20" customFormat="true" ht="15" hidden="false" customHeight="false" outlineLevel="0" collapsed="false">
      <c r="A71" s="105" t="s">
        <v>199</v>
      </c>
      <c r="B71" s="106" t="s">
        <v>28</v>
      </c>
      <c r="C71" s="107" t="s">
        <v>29</v>
      </c>
      <c r="D71" s="108" t="s">
        <v>30</v>
      </c>
      <c r="E71" s="109" t="s">
        <v>31</v>
      </c>
      <c r="F71" s="26" t="n">
        <v>1.54</v>
      </c>
      <c r="G71" s="110"/>
      <c r="H71" s="28" t="n">
        <f aca="false">ROUND(G71*(1+$H$13),2)</f>
        <v>0</v>
      </c>
      <c r="I71" s="28" t="n">
        <f aca="false">ROUND(H71*F71,2)</f>
        <v>0</v>
      </c>
    </row>
    <row r="72" s="20" customFormat="true" ht="25.5" hidden="false" customHeight="false" outlineLevel="0" collapsed="false">
      <c r="A72" s="105" t="s">
        <v>200</v>
      </c>
      <c r="B72" s="106" t="s">
        <v>21</v>
      </c>
      <c r="C72" s="107" t="s">
        <v>201</v>
      </c>
      <c r="D72" s="108" t="s">
        <v>202</v>
      </c>
      <c r="E72" s="109" t="s">
        <v>24</v>
      </c>
      <c r="F72" s="26" t="n">
        <v>149.28</v>
      </c>
      <c r="G72" s="110"/>
      <c r="H72" s="28" t="n">
        <f aca="false">ROUND(G72*(1+$H$13),2)</f>
        <v>0</v>
      </c>
      <c r="I72" s="28" t="n">
        <f aca="false">ROUND(H72*F72,2)</f>
        <v>0</v>
      </c>
    </row>
    <row r="73" s="20" customFormat="true" ht="76.5" hidden="false" customHeight="false" outlineLevel="0" collapsed="false">
      <c r="A73" s="105" t="s">
        <v>203</v>
      </c>
      <c r="B73" s="106" t="s">
        <v>21</v>
      </c>
      <c r="C73" s="107" t="s">
        <v>36</v>
      </c>
      <c r="D73" s="108" t="s">
        <v>37</v>
      </c>
      <c r="E73" s="109" t="s">
        <v>31</v>
      </c>
      <c r="F73" s="26" t="n">
        <v>120.89</v>
      </c>
      <c r="G73" s="110"/>
      <c r="H73" s="28" t="n">
        <f aca="false">ROUND(G73*(1+$H$13),2)</f>
        <v>0</v>
      </c>
      <c r="I73" s="28" t="n">
        <f aca="false">ROUND(H73*F73,2)</f>
        <v>0</v>
      </c>
    </row>
    <row r="74" s="20" customFormat="true" ht="63.75" hidden="false" customHeight="false" outlineLevel="0" collapsed="false">
      <c r="A74" s="105" t="s">
        <v>204</v>
      </c>
      <c r="B74" s="106" t="s">
        <v>21</v>
      </c>
      <c r="C74" s="107" t="s">
        <v>39</v>
      </c>
      <c r="D74" s="108" t="s">
        <v>40</v>
      </c>
      <c r="E74" s="109" t="s">
        <v>31</v>
      </c>
      <c r="F74" s="26" t="n">
        <v>86.2</v>
      </c>
      <c r="G74" s="110"/>
      <c r="H74" s="28" t="n">
        <f aca="false">ROUND(G74*(1+$H$13),2)</f>
        <v>0</v>
      </c>
      <c r="I74" s="28" t="n">
        <f aca="false">ROUND(H74*F74,2)</f>
        <v>0</v>
      </c>
    </row>
    <row r="75" s="20" customFormat="true" ht="25.5" hidden="false" customHeight="false" outlineLevel="0" collapsed="false">
      <c r="A75" s="105" t="s">
        <v>205</v>
      </c>
      <c r="B75" s="106" t="s">
        <v>21</v>
      </c>
      <c r="C75" s="107" t="s">
        <v>42</v>
      </c>
      <c r="D75" s="108" t="s">
        <v>43</v>
      </c>
      <c r="E75" s="109" t="s">
        <v>31</v>
      </c>
      <c r="F75" s="26" t="n">
        <v>9</v>
      </c>
      <c r="G75" s="110"/>
      <c r="H75" s="28" t="n">
        <f aca="false">ROUND(G75*(1+$H$13),2)</f>
        <v>0</v>
      </c>
      <c r="I75" s="28" t="n">
        <f aca="false">ROUND(H75*F75,2)</f>
        <v>0</v>
      </c>
    </row>
    <row r="76" s="20" customFormat="true" ht="51" hidden="false" customHeight="false" outlineLevel="0" collapsed="false">
      <c r="A76" s="105" t="s">
        <v>206</v>
      </c>
      <c r="B76" s="106" t="s">
        <v>21</v>
      </c>
      <c r="C76" s="107" t="s">
        <v>45</v>
      </c>
      <c r="D76" s="108" t="s">
        <v>46</v>
      </c>
      <c r="E76" s="109" t="s">
        <v>31</v>
      </c>
      <c r="F76" s="26" t="n">
        <v>34.69</v>
      </c>
      <c r="G76" s="110"/>
      <c r="H76" s="28" t="n">
        <f aca="false">ROUND(G76*(1+$H$13),2)</f>
        <v>0</v>
      </c>
      <c r="I76" s="28" t="n">
        <f aca="false">ROUND(H76*F76,2)</f>
        <v>0</v>
      </c>
    </row>
    <row r="77" s="20" customFormat="true" ht="15" hidden="false" customHeight="false" outlineLevel="0" collapsed="false">
      <c r="A77" s="105" t="s">
        <v>207</v>
      </c>
      <c r="B77" s="106" t="s">
        <v>28</v>
      </c>
      <c r="C77" s="107" t="s">
        <v>48</v>
      </c>
      <c r="D77" s="108" t="s">
        <v>49</v>
      </c>
      <c r="E77" s="109" t="s">
        <v>50</v>
      </c>
      <c r="F77" s="26" t="n">
        <v>111.15</v>
      </c>
      <c r="G77" s="110"/>
      <c r="H77" s="28" t="n">
        <f aca="false">ROUND(G77*(1+$H$13),2)</f>
        <v>0</v>
      </c>
      <c r="I77" s="28" t="n">
        <f aca="false">ROUND(H77*F77,2)</f>
        <v>0</v>
      </c>
    </row>
    <row r="78" s="20" customFormat="true" ht="15" hidden="false" customHeight="false" outlineLevel="0" collapsed="false">
      <c r="A78" s="105" t="s">
        <v>208</v>
      </c>
      <c r="B78" s="106" t="s">
        <v>52</v>
      </c>
      <c r="C78" s="107" t="s">
        <v>53</v>
      </c>
      <c r="D78" s="108" t="s">
        <v>54</v>
      </c>
      <c r="E78" s="109" t="s">
        <v>55</v>
      </c>
      <c r="F78" s="26" t="n">
        <v>13.5</v>
      </c>
      <c r="G78" s="110"/>
      <c r="H78" s="28" t="n">
        <f aca="false">ROUND(G78*(1+$H$13),2)</f>
        <v>0</v>
      </c>
      <c r="I78" s="28" t="n">
        <f aca="false">ROUND(H78*F78,2)</f>
        <v>0</v>
      </c>
    </row>
    <row r="79" s="20" customFormat="true" ht="15" hidden="false" customHeight="false" outlineLevel="0" collapsed="false">
      <c r="A79" s="105" t="s">
        <v>209</v>
      </c>
      <c r="B79" s="106" t="s">
        <v>28</v>
      </c>
      <c r="C79" s="107" t="s">
        <v>57</v>
      </c>
      <c r="D79" s="108" t="s">
        <v>58</v>
      </c>
      <c r="E79" s="109" t="s">
        <v>50</v>
      </c>
      <c r="F79" s="26" t="n">
        <v>359.9</v>
      </c>
      <c r="G79" s="110"/>
      <c r="H79" s="28" t="n">
        <f aca="false">ROUND(G79*(1+$H$13),2)</f>
        <v>0</v>
      </c>
      <c r="I79" s="28" t="n">
        <f aca="false">ROUND(H79*F79,2)</f>
        <v>0</v>
      </c>
    </row>
    <row r="80" s="20" customFormat="true" ht="15" hidden="false" customHeight="false" outlineLevel="0" collapsed="false">
      <c r="A80" s="105" t="s">
        <v>210</v>
      </c>
      <c r="B80" s="106" t="s">
        <v>52</v>
      </c>
      <c r="C80" s="107" t="s">
        <v>60</v>
      </c>
      <c r="D80" s="108" t="s">
        <v>61</v>
      </c>
      <c r="E80" s="109" t="s">
        <v>62</v>
      </c>
      <c r="F80" s="26" t="n">
        <v>34.69</v>
      </c>
      <c r="G80" s="110"/>
      <c r="H80" s="28" t="n">
        <f aca="false">ROUND(G80*(1+$H$13),2)</f>
        <v>0</v>
      </c>
      <c r="I80" s="28" t="n">
        <f aca="false">ROUND(H80*F80,2)</f>
        <v>0</v>
      </c>
    </row>
    <row r="81" s="20" customFormat="true" ht="15" hidden="false" customHeight="false" outlineLevel="0" collapsed="false">
      <c r="A81" s="99" t="s">
        <v>211</v>
      </c>
      <c r="B81" s="100" t="s">
        <v>21</v>
      </c>
      <c r="C81" s="101"/>
      <c r="D81" s="102" t="s">
        <v>70</v>
      </c>
      <c r="E81" s="103"/>
      <c r="F81" s="16"/>
      <c r="G81" s="17"/>
      <c r="H81" s="19"/>
      <c r="I81" s="19" t="n">
        <f aca="false">SUM(I82:I87)</f>
        <v>0</v>
      </c>
    </row>
    <row r="82" s="20" customFormat="true" ht="51" hidden="false" customHeight="false" outlineLevel="0" collapsed="false">
      <c r="A82" s="105" t="s">
        <v>212</v>
      </c>
      <c r="B82" s="106" t="s">
        <v>21</v>
      </c>
      <c r="C82" s="107" t="s">
        <v>72</v>
      </c>
      <c r="D82" s="108" t="s">
        <v>73</v>
      </c>
      <c r="E82" s="109" t="s">
        <v>31</v>
      </c>
      <c r="F82" s="26" t="n">
        <v>14.78</v>
      </c>
      <c r="G82" s="110"/>
      <c r="H82" s="28" t="n">
        <f aca="false">ROUND(G82*(1+$H$11),2)</f>
        <v>0</v>
      </c>
      <c r="I82" s="28" t="n">
        <f aca="false">ROUND(H82*F82,2)</f>
        <v>0</v>
      </c>
    </row>
    <row r="83" s="20" customFormat="true" ht="63.75" hidden="false" customHeight="false" outlineLevel="0" collapsed="false">
      <c r="A83" s="105" t="s">
        <v>213</v>
      </c>
      <c r="B83" s="106" t="s">
        <v>21</v>
      </c>
      <c r="C83" s="107" t="s">
        <v>75</v>
      </c>
      <c r="D83" s="108" t="s">
        <v>76</v>
      </c>
      <c r="E83" s="109" t="s">
        <v>77</v>
      </c>
      <c r="F83" s="26" t="n">
        <v>4</v>
      </c>
      <c r="G83" s="110"/>
      <c r="H83" s="28" t="n">
        <f aca="false">ROUND(G83*(1+$H$11),2)</f>
        <v>0</v>
      </c>
      <c r="I83" s="28" t="n">
        <f aca="false">ROUND(H83*F83,2)</f>
        <v>0</v>
      </c>
    </row>
    <row r="84" s="20" customFormat="true" ht="63.75" hidden="false" customHeight="false" outlineLevel="0" collapsed="false">
      <c r="A84" s="105" t="s">
        <v>214</v>
      </c>
      <c r="B84" s="106" t="s">
        <v>21</v>
      </c>
      <c r="C84" s="107" t="s">
        <v>79</v>
      </c>
      <c r="D84" s="108" t="s">
        <v>80</v>
      </c>
      <c r="E84" s="109" t="s">
        <v>77</v>
      </c>
      <c r="F84" s="26" t="n">
        <v>34</v>
      </c>
      <c r="G84" s="110"/>
      <c r="H84" s="28" t="n">
        <f aca="false">ROUND(G84*(1+$H$11),2)</f>
        <v>0</v>
      </c>
      <c r="I84" s="28" t="n">
        <f aca="false">ROUND(H84*F84,2)</f>
        <v>0</v>
      </c>
    </row>
    <row r="85" s="20" customFormat="true" ht="51" hidden="false" customHeight="false" outlineLevel="0" collapsed="false">
      <c r="A85" s="105" t="s">
        <v>215</v>
      </c>
      <c r="B85" s="106" t="s">
        <v>21</v>
      </c>
      <c r="C85" s="107" t="s">
        <v>82</v>
      </c>
      <c r="D85" s="108" t="s">
        <v>83</v>
      </c>
      <c r="E85" s="109" t="s">
        <v>84</v>
      </c>
      <c r="F85" s="26" t="n">
        <v>1</v>
      </c>
      <c r="G85" s="110"/>
      <c r="H85" s="28" t="n">
        <f aca="false">ROUND(G85*(1+$H$11),2)</f>
        <v>0</v>
      </c>
      <c r="I85" s="28" t="n">
        <f aca="false">ROUND(H85*F85,2)</f>
        <v>0</v>
      </c>
    </row>
    <row r="86" s="20" customFormat="true" ht="51" hidden="false" customHeight="false" outlineLevel="0" collapsed="false">
      <c r="A86" s="105" t="s">
        <v>216</v>
      </c>
      <c r="B86" s="106" t="s">
        <v>21</v>
      </c>
      <c r="C86" s="107" t="s">
        <v>86</v>
      </c>
      <c r="D86" s="108" t="s">
        <v>87</v>
      </c>
      <c r="E86" s="109" t="s">
        <v>84</v>
      </c>
      <c r="F86" s="26" t="n">
        <v>5</v>
      </c>
      <c r="G86" s="110"/>
      <c r="H86" s="28" t="n">
        <f aca="false">ROUND(G86*(1+$H$11),2)</f>
        <v>0</v>
      </c>
      <c r="I86" s="28" t="n">
        <f aca="false">ROUND(H86*F86,2)</f>
        <v>0</v>
      </c>
    </row>
    <row r="87" s="20" customFormat="true" ht="25.5" hidden="false" customHeight="false" outlineLevel="0" collapsed="false">
      <c r="A87" s="105" t="s">
        <v>217</v>
      </c>
      <c r="B87" s="106" t="s">
        <v>28</v>
      </c>
      <c r="C87" s="107" t="s">
        <v>218</v>
      </c>
      <c r="D87" s="108" t="s">
        <v>219</v>
      </c>
      <c r="E87" s="109" t="s">
        <v>84</v>
      </c>
      <c r="F87" s="26" t="n">
        <v>1</v>
      </c>
      <c r="G87" s="110"/>
      <c r="H87" s="28" t="n">
        <f aca="false">ROUND(G87*(1+$H$11),2)</f>
        <v>0</v>
      </c>
      <c r="I87" s="28" t="n">
        <f aca="false">ROUND(H87*F87,2)</f>
        <v>0</v>
      </c>
    </row>
    <row r="88" s="20" customFormat="true" ht="15" hidden="false" customHeight="false" outlineLevel="0" collapsed="false">
      <c r="A88" s="99" t="s">
        <v>220</v>
      </c>
      <c r="B88" s="100" t="s">
        <v>21</v>
      </c>
      <c r="C88" s="101"/>
      <c r="D88" s="102" t="s">
        <v>221</v>
      </c>
      <c r="E88" s="103"/>
      <c r="F88" s="16"/>
      <c r="G88" s="17"/>
      <c r="H88" s="19"/>
      <c r="I88" s="19" t="n">
        <f aca="false">SUM(I89:I100)</f>
        <v>0</v>
      </c>
    </row>
    <row r="89" s="20" customFormat="true" ht="38.25" hidden="false" customHeight="false" outlineLevel="0" collapsed="false">
      <c r="A89" s="105" t="s">
        <v>222</v>
      </c>
      <c r="B89" s="106" t="s">
        <v>21</v>
      </c>
      <c r="C89" s="107" t="s">
        <v>91</v>
      </c>
      <c r="D89" s="108" t="s">
        <v>109</v>
      </c>
      <c r="E89" s="109" t="s">
        <v>31</v>
      </c>
      <c r="F89" s="26" t="n">
        <v>5.98</v>
      </c>
      <c r="G89" s="110"/>
      <c r="H89" s="28" t="n">
        <f aca="false">ROUND(G89*(1+$H$11),2)</f>
        <v>0</v>
      </c>
      <c r="I89" s="28" t="n">
        <f aca="false">ROUND(H89*F89,2)</f>
        <v>0</v>
      </c>
    </row>
    <row r="90" s="20" customFormat="true" ht="38.25" hidden="false" customHeight="false" outlineLevel="0" collapsed="false">
      <c r="A90" s="105" t="s">
        <v>223</v>
      </c>
      <c r="B90" s="106" t="s">
        <v>21</v>
      </c>
      <c r="C90" s="107" t="s">
        <v>111</v>
      </c>
      <c r="D90" s="108" t="s">
        <v>112</v>
      </c>
      <c r="E90" s="109" t="s">
        <v>31</v>
      </c>
      <c r="F90" s="26" t="n">
        <v>5.98</v>
      </c>
      <c r="G90" s="110"/>
      <c r="H90" s="28" t="n">
        <f aca="false">ROUND(G90*(1+$H$11),2)</f>
        <v>0</v>
      </c>
      <c r="I90" s="28" t="n">
        <f aca="false">ROUND(H90*F90,2)</f>
        <v>0</v>
      </c>
    </row>
    <row r="91" s="20" customFormat="true" ht="15" hidden="false" customHeight="false" outlineLevel="0" collapsed="false">
      <c r="A91" s="105" t="s">
        <v>224</v>
      </c>
      <c r="B91" s="106" t="s">
        <v>21</v>
      </c>
      <c r="C91" s="107" t="s">
        <v>114</v>
      </c>
      <c r="D91" s="108" t="s">
        <v>115</v>
      </c>
      <c r="E91" s="109" t="s">
        <v>50</v>
      </c>
      <c r="F91" s="26" t="n">
        <v>53.64</v>
      </c>
      <c r="G91" s="110"/>
      <c r="H91" s="28" t="n">
        <f aca="false">ROUND(G91*(1+$H$11),2)</f>
        <v>0</v>
      </c>
      <c r="I91" s="28" t="n">
        <f aca="false">ROUND(H91*F91,2)</f>
        <v>0</v>
      </c>
    </row>
    <row r="92" s="20" customFormat="true" ht="25.5" hidden="false" customHeight="false" outlineLevel="0" collapsed="false">
      <c r="A92" s="105" t="s">
        <v>225</v>
      </c>
      <c r="B92" s="106" t="s">
        <v>28</v>
      </c>
      <c r="C92" s="107" t="s">
        <v>226</v>
      </c>
      <c r="D92" s="108" t="s">
        <v>227</v>
      </c>
      <c r="E92" s="109" t="s">
        <v>31</v>
      </c>
      <c r="F92" s="26" t="n">
        <v>7.46</v>
      </c>
      <c r="G92" s="110"/>
      <c r="H92" s="28" t="n">
        <f aca="false">ROUND(G92*(1+$H$11),2)</f>
        <v>0</v>
      </c>
      <c r="I92" s="28" t="n">
        <f aca="false">ROUND(H92*F92,2)</f>
        <v>0</v>
      </c>
    </row>
    <row r="93" s="20" customFormat="true" ht="15" hidden="false" customHeight="false" outlineLevel="0" collapsed="false">
      <c r="A93" s="105" t="s">
        <v>228</v>
      </c>
      <c r="B93" s="106" t="s">
        <v>28</v>
      </c>
      <c r="C93" s="107" t="s">
        <v>229</v>
      </c>
      <c r="D93" s="108" t="s">
        <v>230</v>
      </c>
      <c r="E93" s="109" t="s">
        <v>31</v>
      </c>
      <c r="F93" s="26" t="n">
        <v>2.37</v>
      </c>
      <c r="G93" s="110"/>
      <c r="H93" s="28" t="n">
        <f aca="false">ROUND(G93*(1+$H$11),2)</f>
        <v>0</v>
      </c>
      <c r="I93" s="28" t="n">
        <f aca="false">ROUND(H93*F93,2)</f>
        <v>0</v>
      </c>
    </row>
    <row r="94" s="20" customFormat="true" ht="38.25" hidden="false" customHeight="false" outlineLevel="0" collapsed="false">
      <c r="A94" s="105" t="s">
        <v>231</v>
      </c>
      <c r="B94" s="106" t="s">
        <v>28</v>
      </c>
      <c r="C94" s="107" t="s">
        <v>232</v>
      </c>
      <c r="D94" s="108" t="s">
        <v>233</v>
      </c>
      <c r="E94" s="109" t="s">
        <v>31</v>
      </c>
      <c r="F94" s="26" t="n">
        <v>9.83</v>
      </c>
      <c r="G94" s="110"/>
      <c r="H94" s="28" t="n">
        <f aca="false">ROUND(G94*(1+$H$11),2)</f>
        <v>0</v>
      </c>
      <c r="I94" s="28" t="n">
        <f aca="false">ROUND(H94*F94,2)</f>
        <v>0</v>
      </c>
    </row>
    <row r="95" s="20" customFormat="true" ht="25.5" hidden="false" customHeight="false" outlineLevel="0" collapsed="false">
      <c r="A95" s="105" t="s">
        <v>234</v>
      </c>
      <c r="B95" s="106" t="s">
        <v>21</v>
      </c>
      <c r="C95" s="107" t="s">
        <v>235</v>
      </c>
      <c r="D95" s="108" t="s">
        <v>236</v>
      </c>
      <c r="E95" s="109" t="s">
        <v>50</v>
      </c>
      <c r="F95" s="26" t="n">
        <v>47.27</v>
      </c>
      <c r="G95" s="110"/>
      <c r="H95" s="28" t="n">
        <f aca="false">ROUND(G95*(1+$H$11),2)</f>
        <v>0</v>
      </c>
      <c r="I95" s="28" t="n">
        <f aca="false">ROUND(H95*F95,2)</f>
        <v>0</v>
      </c>
    </row>
    <row r="96" s="20" customFormat="true" ht="25.5" hidden="false" customHeight="false" outlineLevel="0" collapsed="false">
      <c r="A96" s="105" t="s">
        <v>237</v>
      </c>
      <c r="B96" s="106" t="s">
        <v>21</v>
      </c>
      <c r="C96" s="107" t="s">
        <v>238</v>
      </c>
      <c r="D96" s="108" t="s">
        <v>239</v>
      </c>
      <c r="E96" s="109" t="s">
        <v>24</v>
      </c>
      <c r="F96" s="26" t="n">
        <v>298.56</v>
      </c>
      <c r="G96" s="110"/>
      <c r="H96" s="28" t="n">
        <f aca="false">ROUND(G96*(1+$H$11),2)</f>
        <v>0</v>
      </c>
      <c r="I96" s="28" t="n">
        <f aca="false">ROUND(H96*F96,2)</f>
        <v>0</v>
      </c>
    </row>
    <row r="97" s="20" customFormat="true" ht="25.5" hidden="false" customHeight="false" outlineLevel="0" collapsed="false">
      <c r="A97" s="105" t="s">
        <v>240</v>
      </c>
      <c r="B97" s="106" t="s">
        <v>21</v>
      </c>
      <c r="C97" s="107" t="s">
        <v>241</v>
      </c>
      <c r="D97" s="108" t="s">
        <v>242</v>
      </c>
      <c r="E97" s="109" t="s">
        <v>24</v>
      </c>
      <c r="F97" s="26" t="n">
        <v>47.4</v>
      </c>
      <c r="G97" s="110"/>
      <c r="H97" s="28" t="n">
        <f aca="false">ROUND(G97*(1+$H$11),2)</f>
        <v>0</v>
      </c>
      <c r="I97" s="28" t="n">
        <f aca="false">ROUND(H97*F97,2)</f>
        <v>0</v>
      </c>
    </row>
    <row r="98" s="20" customFormat="true" ht="38.25" hidden="false" customHeight="false" outlineLevel="0" collapsed="false">
      <c r="A98" s="105" t="s">
        <v>243</v>
      </c>
      <c r="B98" s="106" t="s">
        <v>28</v>
      </c>
      <c r="C98" s="107" t="s">
        <v>120</v>
      </c>
      <c r="D98" s="108" t="s">
        <v>121</v>
      </c>
      <c r="E98" s="109" t="s">
        <v>77</v>
      </c>
      <c r="F98" s="26" t="n">
        <v>3</v>
      </c>
      <c r="G98" s="110"/>
      <c r="H98" s="28" t="n">
        <f aca="false">ROUND(G98*(1+$H$11),2)</f>
        <v>0</v>
      </c>
      <c r="I98" s="28" t="n">
        <f aca="false">ROUND(H98*F98,2)</f>
        <v>0</v>
      </c>
    </row>
    <row r="99" s="20" customFormat="true" ht="25.5" hidden="false" customHeight="false" outlineLevel="0" collapsed="false">
      <c r="A99" s="105" t="s">
        <v>244</v>
      </c>
      <c r="B99" s="106" t="s">
        <v>28</v>
      </c>
      <c r="C99" s="107" t="s">
        <v>123</v>
      </c>
      <c r="D99" s="108" t="s">
        <v>124</v>
      </c>
      <c r="E99" s="109" t="s">
        <v>31</v>
      </c>
      <c r="F99" s="26" t="n">
        <v>0.18</v>
      </c>
      <c r="G99" s="110"/>
      <c r="H99" s="28" t="n">
        <f aca="false">ROUND(G99*(1+$H$11),2)</f>
        <v>0</v>
      </c>
      <c r="I99" s="28" t="n">
        <f aca="false">ROUND(H99*F99,2)</f>
        <v>0</v>
      </c>
    </row>
    <row r="100" s="20" customFormat="true" ht="51" hidden="false" customHeight="false" outlineLevel="0" collapsed="false">
      <c r="A100" s="105" t="s">
        <v>245</v>
      </c>
      <c r="B100" s="106" t="s">
        <v>21</v>
      </c>
      <c r="C100" s="107" t="s">
        <v>246</v>
      </c>
      <c r="D100" s="108" t="s">
        <v>247</v>
      </c>
      <c r="E100" s="109" t="s">
        <v>31</v>
      </c>
      <c r="F100" s="26" t="n">
        <v>1.54</v>
      </c>
      <c r="G100" s="110"/>
      <c r="H100" s="28" t="n">
        <f aca="false">ROUND(G100*(1+$H$11),2)</f>
        <v>0</v>
      </c>
      <c r="I100" s="28" t="n">
        <f aca="false">ROUND(H100*F100,2)</f>
        <v>0</v>
      </c>
    </row>
    <row r="101" s="20" customFormat="true" ht="15" hidden="false" customHeight="false" outlineLevel="0" collapsed="false">
      <c r="A101" s="99" t="s">
        <v>248</v>
      </c>
      <c r="B101" s="100" t="s">
        <v>21</v>
      </c>
      <c r="C101" s="101"/>
      <c r="D101" s="102" t="s">
        <v>190</v>
      </c>
      <c r="E101" s="103"/>
      <c r="F101" s="16"/>
      <c r="G101" s="17"/>
      <c r="H101" s="19"/>
      <c r="I101" s="19" t="n">
        <f aca="false">I102</f>
        <v>0</v>
      </c>
    </row>
    <row r="102" s="20" customFormat="true" ht="15" hidden="false" customHeight="false" outlineLevel="0" collapsed="false">
      <c r="A102" s="99" t="s">
        <v>249</v>
      </c>
      <c r="B102" s="100" t="s">
        <v>21</v>
      </c>
      <c r="C102" s="101"/>
      <c r="D102" s="102" t="s">
        <v>250</v>
      </c>
      <c r="E102" s="103"/>
      <c r="F102" s="16"/>
      <c r="G102" s="17"/>
      <c r="H102" s="19"/>
      <c r="I102" s="19" t="n">
        <f aca="false">I103</f>
        <v>0</v>
      </c>
    </row>
    <row r="103" s="20" customFormat="true" ht="25.5" hidden="false" customHeight="false" outlineLevel="0" collapsed="false">
      <c r="A103" s="105" t="s">
        <v>251</v>
      </c>
      <c r="B103" s="106" t="s">
        <v>21</v>
      </c>
      <c r="C103" s="107" t="s">
        <v>193</v>
      </c>
      <c r="D103" s="108" t="s">
        <v>194</v>
      </c>
      <c r="E103" s="109" t="s">
        <v>84</v>
      </c>
      <c r="F103" s="26" t="n">
        <v>2</v>
      </c>
      <c r="G103" s="110"/>
      <c r="H103" s="28" t="n">
        <f aca="false">ROUND(G103*(1+$H$11),2)</f>
        <v>0</v>
      </c>
      <c r="I103" s="28" t="n">
        <f aca="false">ROUND(H103*F103,2)</f>
        <v>0</v>
      </c>
    </row>
    <row r="104" s="20" customFormat="true" ht="15" hidden="false" customHeight="false" outlineLevel="0" collapsed="false">
      <c r="A104" s="99" t="s">
        <v>252</v>
      </c>
      <c r="B104" s="100" t="s">
        <v>21</v>
      </c>
      <c r="C104" s="101"/>
      <c r="D104" s="102" t="s">
        <v>253</v>
      </c>
      <c r="E104" s="103"/>
      <c r="F104" s="16"/>
      <c r="G104" s="17"/>
      <c r="H104" s="19"/>
      <c r="I104" s="19" t="n">
        <f aca="false">I105</f>
        <v>0</v>
      </c>
    </row>
    <row r="105" s="20" customFormat="true" ht="15" hidden="false" customHeight="false" outlineLevel="0" collapsed="false">
      <c r="A105" s="99" t="s">
        <v>254</v>
      </c>
      <c r="B105" s="100"/>
      <c r="C105" s="101"/>
      <c r="D105" s="102" t="s">
        <v>255</v>
      </c>
      <c r="E105" s="103"/>
      <c r="F105" s="16"/>
      <c r="G105" s="17"/>
      <c r="H105" s="19"/>
      <c r="I105" s="19" t="n">
        <f aca="false">SUM(I106:I111)</f>
        <v>0</v>
      </c>
    </row>
    <row r="106" s="20" customFormat="true" ht="63.75" hidden="false" customHeight="false" outlineLevel="0" collapsed="false">
      <c r="A106" s="105" t="s">
        <v>256</v>
      </c>
      <c r="B106" s="106" t="s">
        <v>257</v>
      </c>
      <c r="C106" s="107" t="s">
        <v>258</v>
      </c>
      <c r="D106" s="108" t="s">
        <v>259</v>
      </c>
      <c r="E106" s="109" t="s">
        <v>24</v>
      </c>
      <c r="F106" s="26" t="n">
        <v>276.72</v>
      </c>
      <c r="G106" s="110"/>
      <c r="H106" s="28" t="n">
        <f aca="false">ROUND(G106*(1+$H$11),2)</f>
        <v>0</v>
      </c>
      <c r="I106" s="28" t="n">
        <f aca="false">ROUND(H106*F106,2)</f>
        <v>0</v>
      </c>
    </row>
    <row r="107" s="20" customFormat="true" ht="51" hidden="false" customHeight="false" outlineLevel="0" collapsed="false">
      <c r="A107" s="105" t="s">
        <v>260</v>
      </c>
      <c r="B107" s="106" t="s">
        <v>257</v>
      </c>
      <c r="C107" s="107" t="s">
        <v>261</v>
      </c>
      <c r="D107" s="108" t="s">
        <v>262</v>
      </c>
      <c r="E107" s="109" t="s">
        <v>77</v>
      </c>
      <c r="F107" s="26" t="n">
        <v>1100</v>
      </c>
      <c r="G107" s="110"/>
      <c r="H107" s="28" t="n">
        <f aca="false">ROUND(G107*(1+$H$11),2)</f>
        <v>0</v>
      </c>
      <c r="I107" s="28" t="n">
        <f aca="false">ROUND(H107*F107,2)</f>
        <v>0</v>
      </c>
    </row>
    <row r="108" s="20" customFormat="true" ht="51" hidden="false" customHeight="false" outlineLevel="0" collapsed="false">
      <c r="A108" s="105" t="s">
        <v>263</v>
      </c>
      <c r="B108" s="106" t="s">
        <v>257</v>
      </c>
      <c r="C108" s="107" t="s">
        <v>264</v>
      </c>
      <c r="D108" s="108" t="s">
        <v>262</v>
      </c>
      <c r="E108" s="109" t="s">
        <v>77</v>
      </c>
      <c r="F108" s="26" t="n">
        <v>244.2</v>
      </c>
      <c r="G108" s="110"/>
      <c r="H108" s="28" t="n">
        <f aca="false">ROUND(G108*(1+$H$11),2)</f>
        <v>0</v>
      </c>
      <c r="I108" s="28" t="n">
        <f aca="false">ROUND(H108*F108,2)</f>
        <v>0</v>
      </c>
    </row>
    <row r="109" s="20" customFormat="true" ht="51" hidden="false" customHeight="false" outlineLevel="0" collapsed="false">
      <c r="A109" s="105" t="s">
        <v>265</v>
      </c>
      <c r="B109" s="106" t="s">
        <v>21</v>
      </c>
      <c r="C109" s="107" t="s">
        <v>266</v>
      </c>
      <c r="D109" s="108" t="s">
        <v>267</v>
      </c>
      <c r="E109" s="109" t="s">
        <v>77</v>
      </c>
      <c r="F109" s="26" t="n">
        <v>288</v>
      </c>
      <c r="G109" s="110"/>
      <c r="H109" s="28" t="n">
        <f aca="false">ROUND(G109*(1+$H$11),2)</f>
        <v>0</v>
      </c>
      <c r="I109" s="28" t="n">
        <f aca="false">ROUND(H109*F109,2)</f>
        <v>0</v>
      </c>
    </row>
    <row r="110" s="20" customFormat="true" ht="25.5" hidden="false" customHeight="false" outlineLevel="0" collapsed="false">
      <c r="A110" s="105" t="s">
        <v>268</v>
      </c>
      <c r="B110" s="106" t="s">
        <v>257</v>
      </c>
      <c r="C110" s="107" t="s">
        <v>269</v>
      </c>
      <c r="D110" s="108" t="s">
        <v>270</v>
      </c>
      <c r="E110" s="109" t="s">
        <v>24</v>
      </c>
      <c r="F110" s="26" t="n">
        <v>290.5</v>
      </c>
      <c r="G110" s="110"/>
      <c r="H110" s="28" t="n">
        <f aca="false">ROUND(G110*(1+$H$11),2)</f>
        <v>0</v>
      </c>
      <c r="I110" s="28" t="n">
        <f aca="false">ROUND(H110*F110,2)</f>
        <v>0</v>
      </c>
    </row>
    <row r="111" s="20" customFormat="true" ht="25.5" hidden="false" customHeight="false" outlineLevel="0" collapsed="false">
      <c r="A111" s="105" t="s">
        <v>271</v>
      </c>
      <c r="B111" s="106" t="s">
        <v>21</v>
      </c>
      <c r="C111" s="107" t="s">
        <v>272</v>
      </c>
      <c r="D111" s="108" t="s">
        <v>273</v>
      </c>
      <c r="E111" s="109" t="s">
        <v>77</v>
      </c>
      <c r="F111" s="26" t="n">
        <v>31.5</v>
      </c>
      <c r="G111" s="110"/>
      <c r="H111" s="28" t="n">
        <f aca="false">ROUND(G111*(1+$H$11),2)</f>
        <v>0</v>
      </c>
      <c r="I111" s="28" t="n">
        <f aca="false">ROUND(H111*F111,2)</f>
        <v>0</v>
      </c>
    </row>
    <row r="112" customFormat="false" ht="15.75" hidden="false" customHeight="false" outlineLevel="0" collapsed="false"/>
    <row r="113" customFormat="false" ht="15.75" hidden="false" customHeight="false" outlineLevel="0" collapsed="false">
      <c r="H113" s="29" t="s">
        <v>274</v>
      </c>
      <c r="I113" s="30" t="n">
        <f aca="false">I104+I69+I11</f>
        <v>0</v>
      </c>
    </row>
    <row r="115" customFormat="false" ht="15" hidden="false" customHeight="false" outlineLevel="0" collapsed="false">
      <c r="A115" s="33"/>
      <c r="B115" s="31" t="s">
        <v>329</v>
      </c>
      <c r="C115" s="111"/>
      <c r="D115" s="111"/>
      <c r="E115" s="33"/>
      <c r="F115" s="33"/>
      <c r="G115" s="33"/>
      <c r="H115" s="33"/>
      <c r="I115" s="33"/>
      <c r="J115" s="112"/>
      <c r="K115" s="33"/>
      <c r="L115" s="33"/>
      <c r="M115" s="33"/>
    </row>
    <row r="116" customFormat="false" ht="15.75" hidden="false" customHeight="false" outlineLevel="0" collapsed="false">
      <c r="A116" s="33"/>
      <c r="B116" s="33"/>
      <c r="C116" s="33"/>
      <c r="D116" s="33"/>
      <c r="E116" s="33"/>
      <c r="F116" s="113"/>
      <c r="G116" s="113"/>
      <c r="H116" s="113"/>
      <c r="I116" s="113"/>
      <c r="J116" s="112"/>
      <c r="K116" s="33"/>
      <c r="L116" s="33"/>
      <c r="M116" s="33"/>
    </row>
    <row r="117" customFormat="false" ht="15" hidden="false" customHeight="false" outlineLevel="0" collapsed="false">
      <c r="A117" s="33"/>
      <c r="B117" s="33"/>
      <c r="C117" s="33"/>
      <c r="D117" s="33"/>
      <c r="E117" s="33"/>
      <c r="F117" s="114"/>
      <c r="G117" s="33"/>
      <c r="H117" s="33"/>
      <c r="I117" s="33"/>
      <c r="J117" s="112"/>
      <c r="K117" s="33"/>
      <c r="L117" s="33"/>
      <c r="M117" s="33"/>
    </row>
    <row r="118" customFormat="false" ht="15" hidden="false" customHeight="false" outlineLevel="0" collapsed="false">
      <c r="A118" s="33"/>
      <c r="B118" s="33"/>
      <c r="C118" s="33"/>
      <c r="D118" s="33"/>
      <c r="E118" s="33"/>
      <c r="F118" s="114" t="s">
        <v>275</v>
      </c>
      <c r="G118" s="115"/>
      <c r="H118" s="115"/>
      <c r="I118" s="115"/>
      <c r="J118" s="112"/>
      <c r="K118" s="33"/>
      <c r="L118" s="33"/>
      <c r="M118" s="33"/>
    </row>
    <row r="119" customFormat="false" ht="15" hidden="false" customHeight="false" outlineLevel="0" collapsed="false">
      <c r="A119" s="33"/>
      <c r="B119" s="33"/>
      <c r="C119" s="33"/>
      <c r="D119" s="33"/>
      <c r="E119" s="33"/>
      <c r="F119" s="114" t="s">
        <v>277</v>
      </c>
      <c r="G119" s="116"/>
      <c r="H119" s="116"/>
      <c r="I119" s="116"/>
      <c r="J119" s="112"/>
      <c r="K119" s="33"/>
      <c r="L119" s="33"/>
      <c r="M119" s="33"/>
    </row>
  </sheetData>
  <mergeCells count="12">
    <mergeCell ref="A1:I1"/>
    <mergeCell ref="A2:I2"/>
    <mergeCell ref="B3:I3"/>
    <mergeCell ref="B4:I4"/>
    <mergeCell ref="A5:I5"/>
    <mergeCell ref="A6:I6"/>
    <mergeCell ref="A7:I7"/>
    <mergeCell ref="A8:F8"/>
    <mergeCell ref="A9:I9"/>
    <mergeCell ref="C115:D115"/>
    <mergeCell ref="G118:I118"/>
    <mergeCell ref="G119:I119"/>
  </mergeCells>
  <printOptions headings="false" gridLines="false" gridLinesSet="true" horizontalCentered="false" verticalCentered="false"/>
  <pageMargins left="0.178472222222222" right="0.0986111111111111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LibreOffice/6.1.0.3$Windows_X86_64 LibreOffice_project/efb621ed25068d70781dc026f7e9c5187a4decd1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2019-12-02T17:32:59Z</dcterms:created>
  <dc:creator>bentord</dc:creator>
  <dc:description/>
  <dc:language>pt-BR</dc:language>
  <cp:lastModifiedBy/>
  <cp:lastPrinted>2020-02-20T09:19:18Z</cp:lastPrinted>
  <dcterms:modified xsi:type="dcterms:W3CDTF">2020-02-20T09:19:43Z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