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\\sainf005\Obras\Augusto SO\00. Agente de Contratação\Externo\9 CE 012-2025 Reg Fund - Nova\Material Publicado\Editavel\Para Publicar\"/>
    </mc:Choice>
  </mc:AlternateContent>
  <xr:revisionPtr revIDLastSave="0" documentId="8_{5913A4CD-398E-44D5-ABB3-19C0BA70E54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nsumos " sheetId="1" r:id="rId1"/>
    <sheet name="Fator K e TRDE" sheetId="2" r:id="rId2"/>
    <sheet name="TOTAL CONSOLIDADO 17 NÚCLEOS" sheetId="3" r:id="rId3"/>
    <sheet name="CASSIANO RICARDO" sheetId="4" r:id="rId4"/>
    <sheet name="MARCOS ANDREOTTI" sheetId="5" r:id="rId5"/>
    <sheet name="ANTÔNIO VIANA DE FREITAS" sheetId="6" r:id="rId6"/>
    <sheet name="AUGUSTO ÂNGELO CUSTODIO" sheetId="7" r:id="rId7"/>
    <sheet name="AUGUSTO SCHIKANOWSKI FILHO" sheetId="8" r:id="rId8"/>
    <sheet name="BELINO BRANCALION" sheetId="9" r:id="rId9"/>
    <sheet name="CALIFÓRNIA " sheetId="10" r:id="rId10"/>
    <sheet name="CARLOS DRUMMOND DE ANDRADE" sheetId="11" r:id="rId11"/>
    <sheet name="IMBUÍA" sheetId="12" r:id="rId12"/>
    <sheet name="LOURIVAL DE ALMEIDA" sheetId="13" r:id="rId13"/>
    <sheet name="CONQUISTA (IV CENTENÁRIO)" sheetId="14" r:id="rId14"/>
    <sheet name="FRANCISCA DE OLIVEIRA QUINQUIO" sheetId="15" r:id="rId15"/>
    <sheet name="SACRAMENTO" sheetId="16" r:id="rId16"/>
    <sheet name="JARDIM BELA VISTA" sheetId="17" r:id="rId17"/>
    <sheet name="RIO DA PRATA" sheetId="18" r:id="rId18"/>
    <sheet name="SÃO PAULO I" sheetId="19" r:id="rId19"/>
    <sheet name="SÃO PAULO II" sheetId="20" r:id="rId20"/>
    <sheet name="Cronograma Físico-Financeiro" sheetId="21" r:id="rId21"/>
  </sheets>
  <definedNames>
    <definedName name="_xlnm.Print_Area" localSheetId="5">'ANTÔNIO VIANA DE FREITAS'!$B$2:$I$118</definedName>
    <definedName name="_xlnm.Print_Area" localSheetId="6">'AUGUSTO ÂNGELO CUSTODIO'!$B$2:$I$118</definedName>
    <definedName name="_xlnm.Print_Area" localSheetId="7">'AUGUSTO SCHIKANOWSKI FILHO'!$B$2:$I$118</definedName>
    <definedName name="_xlnm.Print_Area" localSheetId="8">'BELINO BRANCALION'!$B$2:$I$118</definedName>
    <definedName name="_xlnm.Print_Area" localSheetId="9">'CALIFÓRNIA '!$B$2:$I$118</definedName>
    <definedName name="_xlnm.Print_Area" localSheetId="10">'CARLOS DRUMMOND DE ANDRADE'!$B$2:$I$118</definedName>
    <definedName name="_xlnm.Print_Area" localSheetId="3">'CASSIANO RICARDO'!$B$2:$I$118</definedName>
    <definedName name="_xlnm.Print_Area" localSheetId="13">'CONQUISTA (IV CENTENÁRIO)'!$B$2:$I$118</definedName>
    <definedName name="_xlnm.Print_Area" localSheetId="20">'Cronograma Físico-Financeiro'!$A$1:$Z$32</definedName>
    <definedName name="_xlnm.Print_Area" localSheetId="1">'Fator K e TRDE'!$B$1:$D$33</definedName>
    <definedName name="_xlnm.Print_Area" localSheetId="14">'FRANCISCA DE OLIVEIRA QUINQUIO'!$B$2:$I$118</definedName>
    <definedName name="_xlnm.Print_Area" localSheetId="11">IMBUÍA!$B$2:$I$118</definedName>
    <definedName name="_xlnm.Print_Area" localSheetId="0">'Insumos '!$B$2:$H$25</definedName>
    <definedName name="_xlnm.Print_Area" localSheetId="16">'JARDIM BELA VISTA'!$B$2:$I$118</definedName>
    <definedName name="_xlnm.Print_Area" localSheetId="12">'LOURIVAL DE ALMEIDA'!$B$2:$I$118</definedName>
    <definedName name="_xlnm.Print_Area" localSheetId="4">'MARCOS ANDREOTTI'!$B$2:$I$118</definedName>
    <definedName name="_xlnm.Print_Area" localSheetId="17">'RIO DA PRATA'!$B$2:$I$118</definedName>
    <definedName name="_xlnm.Print_Area" localSheetId="15">SACRAMENTO!$B$2:$I$118</definedName>
    <definedName name="_xlnm.Print_Area" localSheetId="18">'SÃO PAULO I'!$B$2:$I$118</definedName>
    <definedName name="_xlnm.Print_Area" localSheetId="19">'SÃO PAULO II'!$B$2:$I$118</definedName>
    <definedName name="_xlnm.Print_Area" localSheetId="2">'TOTAL CONSOLIDADO 17 NÚCLEOS'!$B$4:$I$130</definedName>
    <definedName name="_xlnm.Print_Titles" localSheetId="2">'TOTAL CONSOLIDADO 17 NÚCLEOS'!$4:$7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96" i="20" l="1"/>
  <c r="D91" i="20"/>
  <c r="D87" i="20"/>
  <c r="D82" i="20"/>
  <c r="D77" i="20"/>
  <c r="D73" i="20"/>
  <c r="D72" i="20"/>
  <c r="D68" i="20"/>
  <c r="D65" i="20"/>
  <c r="D62" i="20"/>
  <c r="D57" i="20"/>
  <c r="D51" i="20"/>
  <c r="D45" i="20"/>
  <c r="D41" i="20"/>
  <c r="D40" i="20"/>
  <c r="D38" i="20"/>
  <c r="D48" i="20" s="1"/>
  <c r="D64" i="20" s="1"/>
  <c r="D67" i="20" s="1"/>
  <c r="D36" i="20"/>
  <c r="D34" i="20"/>
  <c r="D103" i="20" s="1"/>
  <c r="D32" i="20"/>
  <c r="D31" i="20"/>
  <c r="D26" i="20"/>
  <c r="D23" i="20"/>
  <c r="D22" i="20"/>
  <c r="D21" i="20"/>
  <c r="D19" i="20"/>
  <c r="D18" i="20"/>
  <c r="D17" i="20"/>
  <c r="D16" i="20"/>
  <c r="D29" i="20" s="1"/>
  <c r="D14" i="20"/>
  <c r="D101" i="20" s="1"/>
  <c r="D13" i="20"/>
  <c r="D12" i="20"/>
  <c r="D11" i="20"/>
  <c r="D10" i="20"/>
  <c r="D9" i="20"/>
  <c r="D37" i="20" s="1"/>
  <c r="D8" i="20"/>
  <c r="D96" i="19"/>
  <c r="D91" i="19"/>
  <c r="D87" i="19"/>
  <c r="D84" i="19"/>
  <c r="D82" i="19"/>
  <c r="D77" i="19"/>
  <c r="D72" i="19"/>
  <c r="D68" i="19"/>
  <c r="D65" i="19"/>
  <c r="D64" i="19"/>
  <c r="D67" i="19" s="1"/>
  <c r="D62" i="19"/>
  <c r="D57" i="19"/>
  <c r="D55" i="19"/>
  <c r="D60" i="19" s="1"/>
  <c r="D94" i="19" s="1"/>
  <c r="D51" i="19"/>
  <c r="D45" i="19"/>
  <c r="D40" i="19"/>
  <c r="D38" i="19"/>
  <c r="D48" i="19" s="1"/>
  <c r="D36" i="19"/>
  <c r="D34" i="19"/>
  <c r="D39" i="19" s="1"/>
  <c r="D43" i="19" s="1"/>
  <c r="D75" i="19" s="1"/>
  <c r="D80" i="19" s="1"/>
  <c r="D31" i="19"/>
  <c r="D29" i="19"/>
  <c r="D26" i="19"/>
  <c r="D22" i="19"/>
  <c r="D21" i="19"/>
  <c r="D17" i="19"/>
  <c r="D16" i="19"/>
  <c r="D14" i="19"/>
  <c r="D19" i="19" s="1"/>
  <c r="D12" i="19"/>
  <c r="D11" i="19"/>
  <c r="D20" i="19" s="1"/>
  <c r="D10" i="19"/>
  <c r="D70" i="19" s="1"/>
  <c r="D9" i="19"/>
  <c r="D8" i="19"/>
  <c r="D103" i="18"/>
  <c r="D96" i="18"/>
  <c r="D93" i="18"/>
  <c r="D91" i="18"/>
  <c r="D87" i="18"/>
  <c r="D82" i="18"/>
  <c r="D77" i="18"/>
  <c r="D72" i="18"/>
  <c r="D68" i="18"/>
  <c r="D65" i="18"/>
  <c r="D62" i="18"/>
  <c r="D57" i="18"/>
  <c r="D55" i="18"/>
  <c r="D60" i="18" s="1"/>
  <c r="D94" i="18" s="1"/>
  <c r="D51" i="18"/>
  <c r="D48" i="18"/>
  <c r="D64" i="18" s="1"/>
  <c r="D67" i="18" s="1"/>
  <c r="D47" i="18"/>
  <c r="D45" i="18"/>
  <c r="D40" i="18"/>
  <c r="D38" i="18"/>
  <c r="D36" i="18"/>
  <c r="D34" i="18"/>
  <c r="D39" i="18" s="1"/>
  <c r="D43" i="18" s="1"/>
  <c r="D75" i="18" s="1"/>
  <c r="D80" i="18" s="1"/>
  <c r="D31" i="18"/>
  <c r="D26" i="18"/>
  <c r="D22" i="18"/>
  <c r="D21" i="18"/>
  <c r="D17" i="18"/>
  <c r="D16" i="18"/>
  <c r="D29" i="18" s="1"/>
  <c r="D14" i="18"/>
  <c r="D19" i="18" s="1"/>
  <c r="D12" i="18"/>
  <c r="D11" i="18"/>
  <c r="D20" i="18" s="1"/>
  <c r="D10" i="18"/>
  <c r="D70" i="18" s="1"/>
  <c r="D9" i="18"/>
  <c r="D41" i="18" s="1"/>
  <c r="D8" i="18"/>
  <c r="D103" i="17"/>
  <c r="D101" i="17"/>
  <c r="D97" i="17"/>
  <c r="D96" i="17"/>
  <c r="D91" i="17"/>
  <c r="D88" i="17"/>
  <c r="D87" i="17"/>
  <c r="D82" i="17"/>
  <c r="D78" i="17"/>
  <c r="D77" i="17"/>
  <c r="D73" i="17"/>
  <c r="D72" i="17"/>
  <c r="D68" i="17"/>
  <c r="D66" i="17"/>
  <c r="D65" i="17"/>
  <c r="D62" i="17"/>
  <c r="D57" i="17"/>
  <c r="D51" i="17"/>
  <c r="D45" i="17"/>
  <c r="D41" i="17"/>
  <c r="D40" i="17"/>
  <c r="D38" i="17"/>
  <c r="D48" i="17" s="1"/>
  <c r="D64" i="17" s="1"/>
  <c r="D67" i="17" s="1"/>
  <c r="D37" i="17"/>
  <c r="D36" i="17"/>
  <c r="D34" i="17"/>
  <c r="D39" i="17" s="1"/>
  <c r="D43" i="17" s="1"/>
  <c r="D75" i="17" s="1"/>
  <c r="D80" i="17" s="1"/>
  <c r="D32" i="17"/>
  <c r="D31" i="17"/>
  <c r="D30" i="17"/>
  <c r="D35" i="17" s="1"/>
  <c r="D44" i="17" s="1"/>
  <c r="D49" i="17" s="1"/>
  <c r="D56" i="17" s="1"/>
  <c r="D61" i="17" s="1"/>
  <c r="D71" i="17" s="1"/>
  <c r="D76" i="17" s="1"/>
  <c r="D81" i="17" s="1"/>
  <c r="D85" i="17" s="1"/>
  <c r="D89" i="17" s="1"/>
  <c r="D95" i="17" s="1"/>
  <c r="D98" i="17" s="1"/>
  <c r="D104" i="17" s="1"/>
  <c r="D110" i="17" s="1"/>
  <c r="D116" i="17" s="1"/>
  <c r="D27" i="17"/>
  <c r="D26" i="17"/>
  <c r="D22" i="17"/>
  <c r="D21" i="17"/>
  <c r="D20" i="17"/>
  <c r="D19" i="17"/>
  <c r="D18" i="17"/>
  <c r="D17" i="17"/>
  <c r="D16" i="17"/>
  <c r="D55" i="17" s="1"/>
  <c r="D60" i="17" s="1"/>
  <c r="D94" i="17" s="1"/>
  <c r="D14" i="17"/>
  <c r="D24" i="17" s="1"/>
  <c r="D28" i="17" s="1"/>
  <c r="D33" i="17" s="1"/>
  <c r="D42" i="17" s="1"/>
  <c r="D53" i="17" s="1"/>
  <c r="D74" i="17" s="1"/>
  <c r="D79" i="17" s="1"/>
  <c r="D13" i="17"/>
  <c r="D12" i="17"/>
  <c r="D11" i="17"/>
  <c r="D25" i="17" s="1"/>
  <c r="D10" i="17"/>
  <c r="D9" i="17"/>
  <c r="D69" i="17" s="1"/>
  <c r="D8" i="17"/>
  <c r="D96" i="16"/>
  <c r="D94" i="16"/>
  <c r="D91" i="16"/>
  <c r="D87" i="16"/>
  <c r="D82" i="16"/>
  <c r="D77" i="16"/>
  <c r="D72" i="16"/>
  <c r="D68" i="16"/>
  <c r="D65" i="16"/>
  <c r="D62" i="16"/>
  <c r="D58" i="16"/>
  <c r="D57" i="16"/>
  <c r="D54" i="16"/>
  <c r="D51" i="16"/>
  <c r="D45" i="16"/>
  <c r="D40" i="16"/>
  <c r="D38" i="16"/>
  <c r="D48" i="16" s="1"/>
  <c r="D64" i="16" s="1"/>
  <c r="D67" i="16" s="1"/>
  <c r="D36" i="16"/>
  <c r="D34" i="16"/>
  <c r="D103" i="16" s="1"/>
  <c r="D31" i="16"/>
  <c r="D30" i="16"/>
  <c r="D35" i="16" s="1"/>
  <c r="D44" i="16" s="1"/>
  <c r="D49" i="16" s="1"/>
  <c r="D56" i="16" s="1"/>
  <c r="D61" i="16" s="1"/>
  <c r="D71" i="16" s="1"/>
  <c r="D76" i="16" s="1"/>
  <c r="D81" i="16" s="1"/>
  <c r="D85" i="16" s="1"/>
  <c r="D89" i="16" s="1"/>
  <c r="D95" i="16" s="1"/>
  <c r="D98" i="16" s="1"/>
  <c r="D104" i="16" s="1"/>
  <c r="D110" i="16" s="1"/>
  <c r="D116" i="16" s="1"/>
  <c r="D26" i="16"/>
  <c r="D24" i="16"/>
  <c r="D28" i="16" s="1"/>
  <c r="D33" i="16" s="1"/>
  <c r="D42" i="16" s="1"/>
  <c r="D53" i="16" s="1"/>
  <c r="D74" i="16" s="1"/>
  <c r="D79" i="16" s="1"/>
  <c r="D22" i="16"/>
  <c r="D21" i="16"/>
  <c r="D17" i="16"/>
  <c r="D16" i="16"/>
  <c r="D55" i="16" s="1"/>
  <c r="D60" i="16" s="1"/>
  <c r="D14" i="16"/>
  <c r="D19" i="16" s="1"/>
  <c r="D12" i="16"/>
  <c r="D11" i="16"/>
  <c r="D25" i="16" s="1"/>
  <c r="D10" i="16"/>
  <c r="D70" i="16" s="1"/>
  <c r="D9" i="16"/>
  <c r="D13" i="16" s="1"/>
  <c r="D8" i="16"/>
  <c r="D96" i="15"/>
  <c r="D91" i="15"/>
  <c r="D87" i="15"/>
  <c r="D84" i="15"/>
  <c r="D82" i="15"/>
  <c r="D78" i="15"/>
  <c r="D77" i="15"/>
  <c r="D72" i="15"/>
  <c r="D68" i="15"/>
  <c r="D65" i="15"/>
  <c r="D64" i="15"/>
  <c r="D67" i="15" s="1"/>
  <c r="D62" i="15"/>
  <c r="D57" i="15"/>
  <c r="D51" i="15"/>
  <c r="D45" i="15"/>
  <c r="D40" i="15"/>
  <c r="D38" i="15"/>
  <c r="D48" i="15" s="1"/>
  <c r="D36" i="15"/>
  <c r="D34" i="15"/>
  <c r="D31" i="15"/>
  <c r="D26" i="15"/>
  <c r="D24" i="15"/>
  <c r="D28" i="15" s="1"/>
  <c r="D33" i="15" s="1"/>
  <c r="D42" i="15" s="1"/>
  <c r="D53" i="15" s="1"/>
  <c r="D74" i="15" s="1"/>
  <c r="D79" i="15" s="1"/>
  <c r="D22" i="15"/>
  <c r="D21" i="15"/>
  <c r="D20" i="15"/>
  <c r="D19" i="15"/>
  <c r="D17" i="15"/>
  <c r="D16" i="15"/>
  <c r="D55" i="15" s="1"/>
  <c r="D60" i="15" s="1"/>
  <c r="D94" i="15" s="1"/>
  <c r="D14" i="15"/>
  <c r="D101" i="15" s="1"/>
  <c r="D12" i="15"/>
  <c r="D11" i="15"/>
  <c r="D25" i="15" s="1"/>
  <c r="D30" i="15" s="1"/>
  <c r="D35" i="15" s="1"/>
  <c r="D44" i="15" s="1"/>
  <c r="D49" i="15" s="1"/>
  <c r="D56" i="15" s="1"/>
  <c r="D61" i="15" s="1"/>
  <c r="D71" i="15" s="1"/>
  <c r="D76" i="15" s="1"/>
  <c r="D81" i="15" s="1"/>
  <c r="D85" i="15" s="1"/>
  <c r="D89" i="15" s="1"/>
  <c r="D95" i="15" s="1"/>
  <c r="D98" i="15" s="1"/>
  <c r="D104" i="15" s="1"/>
  <c r="D110" i="15" s="1"/>
  <c r="D116" i="15" s="1"/>
  <c r="D10" i="15"/>
  <c r="D102" i="15" s="1"/>
  <c r="D9" i="15"/>
  <c r="D46" i="15" s="1"/>
  <c r="D8" i="15"/>
  <c r="D103" i="14"/>
  <c r="D97" i="14"/>
  <c r="D96" i="14"/>
  <c r="D91" i="14"/>
  <c r="D87" i="14"/>
  <c r="D82" i="14"/>
  <c r="D77" i="14"/>
  <c r="D72" i="14"/>
  <c r="D68" i="14"/>
  <c r="D65" i="14"/>
  <c r="D63" i="14"/>
  <c r="D62" i="14"/>
  <c r="D57" i="14"/>
  <c r="D54" i="14"/>
  <c r="D52" i="14"/>
  <c r="D51" i="14"/>
  <c r="D45" i="14"/>
  <c r="D40" i="14"/>
  <c r="D38" i="14"/>
  <c r="D48" i="14" s="1"/>
  <c r="D64" i="14" s="1"/>
  <c r="D67" i="14" s="1"/>
  <c r="D37" i="14"/>
  <c r="D36" i="14"/>
  <c r="D34" i="14"/>
  <c r="D39" i="14" s="1"/>
  <c r="D43" i="14" s="1"/>
  <c r="D75" i="14" s="1"/>
  <c r="D80" i="14" s="1"/>
  <c r="D32" i="14"/>
  <c r="D31" i="14"/>
  <c r="D27" i="14"/>
  <c r="D26" i="14"/>
  <c r="D22" i="14"/>
  <c r="D21" i="14"/>
  <c r="D17" i="14"/>
  <c r="D16" i="14"/>
  <c r="D14" i="14"/>
  <c r="D12" i="14"/>
  <c r="D11" i="14"/>
  <c r="D25" i="14" s="1"/>
  <c r="D30" i="14" s="1"/>
  <c r="D35" i="14" s="1"/>
  <c r="D44" i="14" s="1"/>
  <c r="D49" i="14" s="1"/>
  <c r="D56" i="14" s="1"/>
  <c r="D61" i="14" s="1"/>
  <c r="D71" i="14" s="1"/>
  <c r="D76" i="14" s="1"/>
  <c r="D81" i="14" s="1"/>
  <c r="D85" i="14" s="1"/>
  <c r="D89" i="14" s="1"/>
  <c r="D95" i="14" s="1"/>
  <c r="D98" i="14" s="1"/>
  <c r="D104" i="14" s="1"/>
  <c r="D110" i="14" s="1"/>
  <c r="D116" i="14" s="1"/>
  <c r="D10" i="14"/>
  <c r="D102" i="14" s="1"/>
  <c r="D9" i="14"/>
  <c r="D69" i="14" s="1"/>
  <c r="D8" i="14"/>
  <c r="D102" i="13"/>
  <c r="D96" i="13"/>
  <c r="D93" i="13"/>
  <c r="D92" i="13"/>
  <c r="D91" i="13"/>
  <c r="D87" i="13"/>
  <c r="D84" i="13"/>
  <c r="D83" i="13"/>
  <c r="D82" i="13"/>
  <c r="D78" i="13"/>
  <c r="D77" i="13"/>
  <c r="D76" i="13"/>
  <c r="D81" i="13" s="1"/>
  <c r="D85" i="13" s="1"/>
  <c r="D89" i="13" s="1"/>
  <c r="D95" i="13" s="1"/>
  <c r="D98" i="13" s="1"/>
  <c r="D104" i="13" s="1"/>
  <c r="D110" i="13" s="1"/>
  <c r="D116" i="13" s="1"/>
  <c r="D73" i="13"/>
  <c r="D72" i="13"/>
  <c r="D69" i="13"/>
  <c r="D68" i="13"/>
  <c r="D66" i="13"/>
  <c r="D65" i="13"/>
  <c r="D63" i="13"/>
  <c r="D62" i="13"/>
  <c r="D58" i="13"/>
  <c r="D57" i="13"/>
  <c r="D52" i="13"/>
  <c r="D51" i="13"/>
  <c r="D47" i="13"/>
  <c r="D46" i="13"/>
  <c r="D45" i="13"/>
  <c r="D40" i="13"/>
  <c r="D38" i="13"/>
  <c r="D48" i="13" s="1"/>
  <c r="D64" i="13" s="1"/>
  <c r="D67" i="13" s="1"/>
  <c r="D37" i="13"/>
  <c r="D36" i="13"/>
  <c r="D34" i="13"/>
  <c r="D103" i="13" s="1"/>
  <c r="D32" i="13"/>
  <c r="D31" i="13"/>
  <c r="D29" i="13"/>
  <c r="D28" i="13"/>
  <c r="D33" i="13" s="1"/>
  <c r="D42" i="13" s="1"/>
  <c r="D53" i="13" s="1"/>
  <c r="D74" i="13" s="1"/>
  <c r="D79" i="13" s="1"/>
  <c r="D26" i="13"/>
  <c r="D25" i="13"/>
  <c r="D30" i="13" s="1"/>
  <c r="D35" i="13" s="1"/>
  <c r="D44" i="13" s="1"/>
  <c r="D49" i="13" s="1"/>
  <c r="D56" i="13" s="1"/>
  <c r="D61" i="13" s="1"/>
  <c r="D71" i="13" s="1"/>
  <c r="D24" i="13"/>
  <c r="D23" i="13"/>
  <c r="D22" i="13"/>
  <c r="D21" i="13"/>
  <c r="D19" i="13"/>
  <c r="D18" i="13"/>
  <c r="D17" i="13"/>
  <c r="D16" i="13"/>
  <c r="D55" i="13" s="1"/>
  <c r="D60" i="13" s="1"/>
  <c r="D94" i="13" s="1"/>
  <c r="D15" i="13"/>
  <c r="D14" i="13"/>
  <c r="D101" i="13" s="1"/>
  <c r="D12" i="13"/>
  <c r="D11" i="13"/>
  <c r="D20" i="13" s="1"/>
  <c r="D10" i="13"/>
  <c r="D54" i="13" s="1"/>
  <c r="D9" i="13"/>
  <c r="D8" i="13"/>
  <c r="D96" i="12"/>
  <c r="D91" i="12"/>
  <c r="D88" i="12"/>
  <c r="D87" i="12"/>
  <c r="D84" i="12"/>
  <c r="D83" i="12"/>
  <c r="D82" i="12"/>
  <c r="D77" i="12"/>
  <c r="D73" i="12"/>
  <c r="D72" i="12"/>
  <c r="D70" i="12"/>
  <c r="D68" i="12"/>
  <c r="D66" i="12"/>
  <c r="D65" i="12"/>
  <c r="D63" i="12"/>
  <c r="D62" i="12"/>
  <c r="D57" i="12"/>
  <c r="D55" i="12"/>
  <c r="D60" i="12" s="1"/>
  <c r="D94" i="12" s="1"/>
  <c r="D51" i="12"/>
  <c r="D47" i="12"/>
  <c r="D46" i="12"/>
  <c r="D45" i="12"/>
  <c r="D40" i="12"/>
  <c r="D38" i="12"/>
  <c r="D48" i="12" s="1"/>
  <c r="D64" i="12" s="1"/>
  <c r="D67" i="12" s="1"/>
  <c r="D36" i="12"/>
  <c r="D34" i="12"/>
  <c r="D103" i="12" s="1"/>
  <c r="D31" i="12"/>
  <c r="D26" i="12"/>
  <c r="D23" i="12"/>
  <c r="D22" i="12"/>
  <c r="D21" i="12"/>
  <c r="D17" i="12"/>
  <c r="D16" i="12"/>
  <c r="D29" i="12" s="1"/>
  <c r="D15" i="12"/>
  <c r="D14" i="12"/>
  <c r="D19" i="12" s="1"/>
  <c r="D12" i="12"/>
  <c r="D11" i="12"/>
  <c r="D20" i="12" s="1"/>
  <c r="D10" i="12"/>
  <c r="D54" i="12" s="1"/>
  <c r="D9" i="12"/>
  <c r="D97" i="12" s="1"/>
  <c r="D8" i="12"/>
  <c r="D97" i="11"/>
  <c r="D96" i="11"/>
  <c r="D93" i="11"/>
  <c r="D92" i="11"/>
  <c r="D91" i="11"/>
  <c r="D87" i="11"/>
  <c r="D84" i="11"/>
  <c r="D83" i="11"/>
  <c r="D82" i="11"/>
  <c r="D77" i="11"/>
  <c r="D72" i="11"/>
  <c r="D68" i="11"/>
  <c r="D65" i="11"/>
  <c r="D62" i="11"/>
  <c r="D59" i="11"/>
  <c r="D58" i="11"/>
  <c r="D57" i="11"/>
  <c r="D52" i="11"/>
  <c r="D51" i="11"/>
  <c r="D47" i="11"/>
  <c r="D46" i="11"/>
  <c r="D45" i="11"/>
  <c r="D41" i="11"/>
  <c r="D40" i="11"/>
  <c r="D38" i="11"/>
  <c r="D48" i="11" s="1"/>
  <c r="D64" i="11" s="1"/>
  <c r="D67" i="11" s="1"/>
  <c r="D37" i="11"/>
  <c r="D36" i="11"/>
  <c r="D34" i="11"/>
  <c r="D103" i="11" s="1"/>
  <c r="D31" i="11"/>
  <c r="D29" i="11"/>
  <c r="D26" i="11"/>
  <c r="D25" i="11"/>
  <c r="D30" i="11" s="1"/>
  <c r="D35" i="11" s="1"/>
  <c r="D44" i="11" s="1"/>
  <c r="D49" i="11" s="1"/>
  <c r="D56" i="11" s="1"/>
  <c r="D61" i="11" s="1"/>
  <c r="D71" i="11" s="1"/>
  <c r="D76" i="11" s="1"/>
  <c r="D81" i="11" s="1"/>
  <c r="D85" i="11" s="1"/>
  <c r="D89" i="11" s="1"/>
  <c r="D95" i="11" s="1"/>
  <c r="D98" i="11" s="1"/>
  <c r="D104" i="11" s="1"/>
  <c r="D110" i="11" s="1"/>
  <c r="D116" i="11" s="1"/>
  <c r="D24" i="11"/>
  <c r="D28" i="11" s="1"/>
  <c r="D33" i="11" s="1"/>
  <c r="D42" i="11" s="1"/>
  <c r="D53" i="11" s="1"/>
  <c r="D74" i="11" s="1"/>
  <c r="D79" i="11" s="1"/>
  <c r="D23" i="11"/>
  <c r="D22" i="11"/>
  <c r="D21" i="11"/>
  <c r="D20" i="11"/>
  <c r="D18" i="11"/>
  <c r="D17" i="11"/>
  <c r="D16" i="11"/>
  <c r="D55" i="11" s="1"/>
  <c r="D60" i="11" s="1"/>
  <c r="D94" i="11" s="1"/>
  <c r="D14" i="11"/>
  <c r="D101" i="11" s="1"/>
  <c r="D12" i="11"/>
  <c r="D11" i="11"/>
  <c r="D10" i="11"/>
  <c r="D102" i="11" s="1"/>
  <c r="D9" i="11"/>
  <c r="D78" i="11" s="1"/>
  <c r="D8" i="11"/>
  <c r="D97" i="10"/>
  <c r="D96" i="10"/>
  <c r="D91" i="10"/>
  <c r="D87" i="10"/>
  <c r="D82" i="10"/>
  <c r="D78" i="10"/>
  <c r="D77" i="10"/>
  <c r="D73" i="10"/>
  <c r="D72" i="10"/>
  <c r="D68" i="10"/>
  <c r="D66" i="10"/>
  <c r="D65" i="10"/>
  <c r="D63" i="10"/>
  <c r="D62" i="10"/>
  <c r="D58" i="10"/>
  <c r="D57" i="10"/>
  <c r="D52" i="10"/>
  <c r="D51" i="10"/>
  <c r="D48" i="10"/>
  <c r="D64" i="10" s="1"/>
  <c r="D67" i="10" s="1"/>
  <c r="D46" i="10"/>
  <c r="D45" i="10"/>
  <c r="D40" i="10"/>
  <c r="D38" i="10"/>
  <c r="D36" i="10"/>
  <c r="D34" i="10"/>
  <c r="D103" i="10" s="1"/>
  <c r="D31" i="10"/>
  <c r="D27" i="10"/>
  <c r="D26" i="10"/>
  <c r="D22" i="10"/>
  <c r="D21" i="10"/>
  <c r="D18" i="10"/>
  <c r="D17" i="10"/>
  <c r="D16" i="10"/>
  <c r="D55" i="10" s="1"/>
  <c r="D60" i="10" s="1"/>
  <c r="D94" i="10" s="1"/>
  <c r="D15" i="10"/>
  <c r="D14" i="10"/>
  <c r="D24" i="10" s="1"/>
  <c r="D28" i="10" s="1"/>
  <c r="D33" i="10" s="1"/>
  <c r="D42" i="10" s="1"/>
  <c r="D53" i="10" s="1"/>
  <c r="D74" i="10" s="1"/>
  <c r="D79" i="10" s="1"/>
  <c r="D12" i="10"/>
  <c r="D11" i="10"/>
  <c r="D10" i="10"/>
  <c r="D9" i="10"/>
  <c r="D92" i="10" s="1"/>
  <c r="D8" i="10"/>
  <c r="D96" i="9"/>
  <c r="D93" i="9"/>
  <c r="D91" i="9"/>
  <c r="D87" i="9"/>
  <c r="D82" i="9"/>
  <c r="D77" i="9"/>
  <c r="D72" i="9"/>
  <c r="D68" i="9"/>
  <c r="D65" i="9"/>
  <c r="D62" i="9"/>
  <c r="D57" i="9"/>
  <c r="D51" i="9"/>
  <c r="D45" i="9"/>
  <c r="D40" i="9"/>
  <c r="D38" i="9"/>
  <c r="D48" i="9" s="1"/>
  <c r="D64" i="9" s="1"/>
  <c r="D67" i="9" s="1"/>
  <c r="D36" i="9"/>
  <c r="D34" i="9"/>
  <c r="D31" i="9"/>
  <c r="D29" i="9"/>
  <c r="D26" i="9"/>
  <c r="D22" i="9"/>
  <c r="D21" i="9"/>
  <c r="D17" i="9"/>
  <c r="D16" i="9"/>
  <c r="D55" i="9" s="1"/>
  <c r="D60" i="9" s="1"/>
  <c r="D94" i="9" s="1"/>
  <c r="D14" i="9"/>
  <c r="D24" i="9" s="1"/>
  <c r="D28" i="9" s="1"/>
  <c r="D33" i="9" s="1"/>
  <c r="D42" i="9" s="1"/>
  <c r="D53" i="9" s="1"/>
  <c r="D74" i="9" s="1"/>
  <c r="D79" i="9" s="1"/>
  <c r="D12" i="9"/>
  <c r="D11" i="9"/>
  <c r="D20" i="9" s="1"/>
  <c r="D10" i="9"/>
  <c r="D102" i="9" s="1"/>
  <c r="D9" i="9"/>
  <c r="D66" i="9" s="1"/>
  <c r="D8" i="9"/>
  <c r="D102" i="8"/>
  <c r="D96" i="8"/>
  <c r="D91" i="8"/>
  <c r="D87" i="8"/>
  <c r="D82" i="8"/>
  <c r="D77" i="8"/>
  <c r="D72" i="8"/>
  <c r="D70" i="8"/>
  <c r="D68" i="8"/>
  <c r="D65" i="8"/>
  <c r="D62" i="8"/>
  <c r="D59" i="8"/>
  <c r="D57" i="8"/>
  <c r="D51" i="8"/>
  <c r="D48" i="8"/>
  <c r="D64" i="8" s="1"/>
  <c r="D67" i="8" s="1"/>
  <c r="D47" i="8"/>
  <c r="D45" i="8"/>
  <c r="D41" i="8"/>
  <c r="D40" i="8"/>
  <c r="D38" i="8"/>
  <c r="D36" i="8"/>
  <c r="D34" i="8"/>
  <c r="D39" i="8" s="1"/>
  <c r="D43" i="8" s="1"/>
  <c r="D75" i="8" s="1"/>
  <c r="D80" i="8" s="1"/>
  <c r="D31" i="8"/>
  <c r="D26" i="8"/>
  <c r="D23" i="8"/>
  <c r="D22" i="8"/>
  <c r="D21" i="8"/>
  <c r="D17" i="8"/>
  <c r="D16" i="8"/>
  <c r="D29" i="8" s="1"/>
  <c r="D14" i="8"/>
  <c r="D12" i="8"/>
  <c r="D11" i="8"/>
  <c r="D10" i="8"/>
  <c r="D9" i="8"/>
  <c r="D73" i="8" s="1"/>
  <c r="D8" i="8"/>
  <c r="D96" i="7"/>
  <c r="D91" i="7"/>
  <c r="D87" i="7"/>
  <c r="D82" i="7"/>
  <c r="D77" i="7"/>
  <c r="D72" i="7"/>
  <c r="D71" i="7"/>
  <c r="D76" i="7" s="1"/>
  <c r="D81" i="7" s="1"/>
  <c r="D85" i="7" s="1"/>
  <c r="D89" i="7" s="1"/>
  <c r="D95" i="7" s="1"/>
  <c r="D98" i="7" s="1"/>
  <c r="D104" i="7" s="1"/>
  <c r="D110" i="7" s="1"/>
  <c r="D116" i="7" s="1"/>
  <c r="D69" i="7"/>
  <c r="D68" i="7"/>
  <c r="D65" i="7"/>
  <c r="D62" i="7"/>
  <c r="D57" i="7"/>
  <c r="D51" i="7"/>
  <c r="D45" i="7"/>
  <c r="D40" i="7"/>
  <c r="D39" i="7"/>
  <c r="D43" i="7" s="1"/>
  <c r="D75" i="7" s="1"/>
  <c r="D80" i="7" s="1"/>
  <c r="D38" i="7"/>
  <c r="D48" i="7" s="1"/>
  <c r="D64" i="7" s="1"/>
  <c r="D67" i="7" s="1"/>
  <c r="D37" i="7"/>
  <c r="D36" i="7"/>
  <c r="D34" i="7"/>
  <c r="D103" i="7" s="1"/>
  <c r="D31" i="7"/>
  <c r="D26" i="7"/>
  <c r="D22" i="7"/>
  <c r="D21" i="7"/>
  <c r="D17" i="7"/>
  <c r="D16" i="7"/>
  <c r="D29" i="7" s="1"/>
  <c r="D14" i="7"/>
  <c r="D101" i="7" s="1"/>
  <c r="D12" i="7"/>
  <c r="D11" i="7"/>
  <c r="D25" i="7" s="1"/>
  <c r="D30" i="7" s="1"/>
  <c r="D35" i="7" s="1"/>
  <c r="D44" i="7" s="1"/>
  <c r="D49" i="7" s="1"/>
  <c r="D56" i="7" s="1"/>
  <c r="D61" i="7" s="1"/>
  <c r="D10" i="7"/>
  <c r="D54" i="7" s="1"/>
  <c r="D9" i="7"/>
  <c r="D97" i="7" s="1"/>
  <c r="D8" i="7"/>
  <c r="D102" i="6"/>
  <c r="D97" i="6"/>
  <c r="D96" i="6"/>
  <c r="D93" i="6"/>
  <c r="D91" i="6"/>
  <c r="D87" i="6"/>
  <c r="D82" i="6"/>
  <c r="D77" i="6"/>
  <c r="D72" i="6"/>
  <c r="D68" i="6"/>
  <c r="D65" i="6"/>
  <c r="D62" i="6"/>
  <c r="D57" i="6"/>
  <c r="D51" i="6"/>
  <c r="D45" i="6"/>
  <c r="D40" i="6"/>
  <c r="D38" i="6"/>
  <c r="D48" i="6" s="1"/>
  <c r="D64" i="6" s="1"/>
  <c r="D67" i="6" s="1"/>
  <c r="D36" i="6"/>
  <c r="D34" i="6"/>
  <c r="D103" i="6" s="1"/>
  <c r="D31" i="6"/>
  <c r="D26" i="6"/>
  <c r="D22" i="6"/>
  <c r="D21" i="6"/>
  <c r="D17" i="6"/>
  <c r="D16" i="6"/>
  <c r="D55" i="6" s="1"/>
  <c r="D60" i="6" s="1"/>
  <c r="D94" i="6" s="1"/>
  <c r="D15" i="6"/>
  <c r="D14" i="6"/>
  <c r="D24" i="6" s="1"/>
  <c r="D28" i="6" s="1"/>
  <c r="D33" i="6" s="1"/>
  <c r="D42" i="6" s="1"/>
  <c r="D53" i="6" s="1"/>
  <c r="D74" i="6" s="1"/>
  <c r="D79" i="6" s="1"/>
  <c r="D12" i="6"/>
  <c r="D11" i="6"/>
  <c r="D25" i="6" s="1"/>
  <c r="D30" i="6" s="1"/>
  <c r="D35" i="6" s="1"/>
  <c r="D44" i="6" s="1"/>
  <c r="D49" i="6" s="1"/>
  <c r="D56" i="6" s="1"/>
  <c r="D61" i="6" s="1"/>
  <c r="D71" i="6" s="1"/>
  <c r="D76" i="6" s="1"/>
  <c r="D81" i="6" s="1"/>
  <c r="D85" i="6" s="1"/>
  <c r="D89" i="6" s="1"/>
  <c r="D95" i="6" s="1"/>
  <c r="D98" i="6" s="1"/>
  <c r="D104" i="6" s="1"/>
  <c r="D110" i="6" s="1"/>
  <c r="D116" i="6" s="1"/>
  <c r="D10" i="6"/>
  <c r="D84" i="6" s="1"/>
  <c r="D9" i="6"/>
  <c r="D18" i="6" s="1"/>
  <c r="D8" i="6"/>
  <c r="D101" i="5"/>
  <c r="D96" i="5"/>
  <c r="D91" i="5"/>
  <c r="D87" i="5"/>
  <c r="D83" i="5"/>
  <c r="D82" i="5"/>
  <c r="D78" i="5"/>
  <c r="D77" i="5"/>
  <c r="D72" i="5"/>
  <c r="D68" i="5"/>
  <c r="D65" i="5"/>
  <c r="D62" i="5"/>
  <c r="D59" i="5"/>
  <c r="D57" i="5"/>
  <c r="D54" i="5"/>
  <c r="D52" i="5"/>
  <c r="D51" i="5"/>
  <c r="D46" i="5"/>
  <c r="D45" i="5"/>
  <c r="D41" i="5"/>
  <c r="D40" i="5"/>
  <c r="D38" i="5"/>
  <c r="D48" i="5" s="1"/>
  <c r="D64" i="5" s="1"/>
  <c r="D67" i="5" s="1"/>
  <c r="D37" i="5"/>
  <c r="D36" i="5"/>
  <c r="D34" i="5"/>
  <c r="D103" i="5" s="1"/>
  <c r="D32" i="5"/>
  <c r="D31" i="5"/>
  <c r="D27" i="5"/>
  <c r="D26" i="5"/>
  <c r="D25" i="5"/>
  <c r="D30" i="5" s="1"/>
  <c r="D35" i="5" s="1"/>
  <c r="D44" i="5" s="1"/>
  <c r="D49" i="5" s="1"/>
  <c r="D56" i="5" s="1"/>
  <c r="D61" i="5" s="1"/>
  <c r="D71" i="5" s="1"/>
  <c r="D76" i="5" s="1"/>
  <c r="D81" i="5" s="1"/>
  <c r="D85" i="5" s="1"/>
  <c r="D89" i="5" s="1"/>
  <c r="D95" i="5" s="1"/>
  <c r="D98" i="5" s="1"/>
  <c r="D104" i="5" s="1"/>
  <c r="D110" i="5" s="1"/>
  <c r="D116" i="5" s="1"/>
  <c r="D23" i="5"/>
  <c r="D22" i="5"/>
  <c r="D21" i="5"/>
  <c r="D17" i="5"/>
  <c r="D16" i="5"/>
  <c r="D55" i="5" s="1"/>
  <c r="D60" i="5" s="1"/>
  <c r="D94" i="5" s="1"/>
  <c r="D14" i="5"/>
  <c r="D19" i="5" s="1"/>
  <c r="D12" i="5"/>
  <c r="D11" i="5"/>
  <c r="D20" i="5" s="1"/>
  <c r="D10" i="5"/>
  <c r="D9" i="5"/>
  <c r="D58" i="5" s="1"/>
  <c r="D8" i="5"/>
  <c r="D103" i="4"/>
  <c r="D96" i="4"/>
  <c r="D91" i="4"/>
  <c r="D87" i="4"/>
  <c r="D82" i="4"/>
  <c r="D77" i="4"/>
  <c r="D72" i="4"/>
  <c r="D68" i="4"/>
  <c r="D65" i="4"/>
  <c r="D62" i="4"/>
  <c r="D57" i="4"/>
  <c r="D55" i="4"/>
  <c r="D60" i="4" s="1"/>
  <c r="D94" i="4" s="1"/>
  <c r="D51" i="4"/>
  <c r="D48" i="4"/>
  <c r="D64" i="4" s="1"/>
  <c r="D67" i="4" s="1"/>
  <c r="D45" i="4"/>
  <c r="D40" i="4"/>
  <c r="D38" i="4"/>
  <c r="D36" i="4"/>
  <c r="D34" i="4"/>
  <c r="D39" i="4" s="1"/>
  <c r="D43" i="4" s="1"/>
  <c r="D75" i="4" s="1"/>
  <c r="D80" i="4" s="1"/>
  <c r="D31" i="4"/>
  <c r="D26" i="4"/>
  <c r="D22" i="4"/>
  <c r="D21" i="4"/>
  <c r="D17" i="4"/>
  <c r="D16" i="4"/>
  <c r="D29" i="4" s="1"/>
  <c r="D14" i="4"/>
  <c r="D12" i="4"/>
  <c r="D11" i="4"/>
  <c r="D20" i="4" s="1"/>
  <c r="D10" i="4"/>
  <c r="D102" i="4" s="1"/>
  <c r="D9" i="4"/>
  <c r="D73" i="4" s="1"/>
  <c r="D8" i="4"/>
  <c r="D113" i="3"/>
  <c r="D109" i="3"/>
  <c r="D108" i="3"/>
  <c r="D103" i="3"/>
  <c r="D99" i="3"/>
  <c r="D88" i="3"/>
  <c r="D84" i="3"/>
  <c r="D83" i="3"/>
  <c r="D79" i="3"/>
  <c r="D78" i="3"/>
  <c r="D74" i="3"/>
  <c r="D71" i="3"/>
  <c r="D68" i="3"/>
  <c r="D63" i="3"/>
  <c r="D61" i="3"/>
  <c r="D66" i="3" s="1"/>
  <c r="D106" i="3" s="1"/>
  <c r="D58" i="3"/>
  <c r="D57" i="3"/>
  <c r="D47" i="3"/>
  <c r="D45" i="3"/>
  <c r="D41" i="3"/>
  <c r="D40" i="3"/>
  <c r="D39" i="3"/>
  <c r="D43" i="3" s="1"/>
  <c r="D81" i="3" s="1"/>
  <c r="D86" i="3" s="1"/>
  <c r="D38" i="3"/>
  <c r="D48" i="3" s="1"/>
  <c r="D70" i="3" s="1"/>
  <c r="D73" i="3" s="1"/>
  <c r="D37" i="3"/>
  <c r="D36" i="3"/>
  <c r="D34" i="3"/>
  <c r="D115" i="3" s="1"/>
  <c r="D32" i="3"/>
  <c r="D31" i="3"/>
  <c r="D29" i="3"/>
  <c r="D26" i="3"/>
  <c r="D24" i="3"/>
  <c r="D28" i="3" s="1"/>
  <c r="D33" i="3" s="1"/>
  <c r="D42" i="3" s="1"/>
  <c r="D59" i="3" s="1"/>
  <c r="D80" i="3" s="1"/>
  <c r="D85" i="3" s="1"/>
  <c r="D22" i="3"/>
  <c r="D21" i="3"/>
  <c r="D17" i="3"/>
  <c r="D16" i="3"/>
  <c r="D14" i="3"/>
  <c r="D19" i="3" s="1"/>
  <c r="D12" i="3"/>
  <c r="D11" i="3"/>
  <c r="D10" i="3"/>
  <c r="D76" i="3" s="1"/>
  <c r="D9" i="3"/>
  <c r="D75" i="3" s="1"/>
  <c r="D8" i="3"/>
  <c r="C28" i="2"/>
  <c r="G20" i="1" s="1"/>
  <c r="H20" i="1" s="1"/>
  <c r="C23" i="2"/>
  <c r="G10" i="1" s="1"/>
  <c r="H10" i="1" s="1"/>
  <c r="C16" i="2"/>
  <c r="G12" i="1" s="1"/>
  <c r="H12" i="1" s="1"/>
  <c r="F54" i="6" s="1"/>
  <c r="H54" i="6" s="1"/>
  <c r="C17" i="1"/>
  <c r="C20" i="1" s="1"/>
  <c r="C16" i="1"/>
  <c r="C15" i="1"/>
  <c r="C13" i="1"/>
  <c r="C12" i="1"/>
  <c r="C10" i="1"/>
  <c r="D84" i="9" l="1"/>
  <c r="D52" i="15"/>
  <c r="D19" i="9"/>
  <c r="D69" i="15"/>
  <c r="D39" i="16"/>
  <c r="D43" i="16" s="1"/>
  <c r="D75" i="16" s="1"/>
  <c r="D80" i="16" s="1"/>
  <c r="D13" i="15"/>
  <c r="D24" i="20"/>
  <c r="D28" i="20" s="1"/>
  <c r="D33" i="20" s="1"/>
  <c r="D42" i="20" s="1"/>
  <c r="D53" i="20" s="1"/>
  <c r="D74" i="20" s="1"/>
  <c r="D79" i="20" s="1"/>
  <c r="D73" i="15"/>
  <c r="D63" i="4"/>
  <c r="D101" i="9"/>
  <c r="D66" i="4"/>
  <c r="D58" i="7"/>
  <c r="D41" i="14"/>
  <c r="D83" i="4"/>
  <c r="D29" i="17"/>
  <c r="D88" i="15"/>
  <c r="D27" i="15"/>
  <c r="D25" i="4"/>
  <c r="D30" i="4" s="1"/>
  <c r="D35" i="4" s="1"/>
  <c r="D44" i="4" s="1"/>
  <c r="D49" i="4" s="1"/>
  <c r="D56" i="4" s="1"/>
  <c r="D61" i="4" s="1"/>
  <c r="D71" i="4" s="1"/>
  <c r="D76" i="4" s="1"/>
  <c r="D81" i="4" s="1"/>
  <c r="D85" i="4" s="1"/>
  <c r="D89" i="4" s="1"/>
  <c r="D95" i="4" s="1"/>
  <c r="D98" i="4" s="1"/>
  <c r="D104" i="4" s="1"/>
  <c r="D110" i="4" s="1"/>
  <c r="D116" i="4" s="1"/>
  <c r="D93" i="16"/>
  <c r="D39" i="20"/>
  <c r="D43" i="20" s="1"/>
  <c r="D75" i="20" s="1"/>
  <c r="D80" i="20" s="1"/>
  <c r="D23" i="15"/>
  <c r="D84" i="7"/>
  <c r="D66" i="14"/>
  <c r="D101" i="10"/>
  <c r="D24" i="12"/>
  <c r="D28" i="12" s="1"/>
  <c r="D33" i="12" s="1"/>
  <c r="D42" i="12" s="1"/>
  <c r="D53" i="12" s="1"/>
  <c r="D74" i="12" s="1"/>
  <c r="D79" i="12" s="1"/>
  <c r="D13" i="14"/>
  <c r="D101" i="12"/>
  <c r="D13" i="3"/>
  <c r="D32" i="12"/>
  <c r="D18" i="14"/>
  <c r="D83" i="14"/>
  <c r="D101" i="16"/>
  <c r="D25" i="18"/>
  <c r="D30" i="18" s="1"/>
  <c r="D35" i="18" s="1"/>
  <c r="D44" i="18" s="1"/>
  <c r="D49" i="18" s="1"/>
  <c r="D56" i="18" s="1"/>
  <c r="D61" i="18" s="1"/>
  <c r="D71" i="18" s="1"/>
  <c r="D76" i="18" s="1"/>
  <c r="D81" i="18" s="1"/>
  <c r="D85" i="18" s="1"/>
  <c r="D89" i="18" s="1"/>
  <c r="D95" i="18" s="1"/>
  <c r="D98" i="18" s="1"/>
  <c r="D104" i="18" s="1"/>
  <c r="D110" i="18" s="1"/>
  <c r="D116" i="18" s="1"/>
  <c r="D37" i="4"/>
  <c r="D13" i="5"/>
  <c r="D13" i="11"/>
  <c r="D69" i="11"/>
  <c r="D20" i="14"/>
  <c r="D37" i="15"/>
  <c r="D52" i="17"/>
  <c r="D55" i="8"/>
  <c r="D60" i="8" s="1"/>
  <c r="D94" i="8" s="1"/>
  <c r="D19" i="10"/>
  <c r="D29" i="6"/>
  <c r="D47" i="9"/>
  <c r="D93" i="12"/>
  <c r="D19" i="7"/>
  <c r="D66" i="5"/>
  <c r="D47" i="6"/>
  <c r="D69" i="9"/>
  <c r="D15" i="11"/>
  <c r="D37" i="12"/>
  <c r="D20" i="16"/>
  <c r="D25" i="9"/>
  <c r="D30" i="9" s="1"/>
  <c r="D35" i="9" s="1"/>
  <c r="D44" i="9" s="1"/>
  <c r="D49" i="9" s="1"/>
  <c r="D56" i="9" s="1"/>
  <c r="D61" i="9" s="1"/>
  <c r="D71" i="9" s="1"/>
  <c r="D76" i="9" s="1"/>
  <c r="D81" i="9" s="1"/>
  <c r="D85" i="9" s="1"/>
  <c r="D89" i="9" s="1"/>
  <c r="D95" i="9" s="1"/>
  <c r="D98" i="9" s="1"/>
  <c r="D104" i="9" s="1"/>
  <c r="D110" i="9" s="1"/>
  <c r="D116" i="9" s="1"/>
  <c r="D19" i="6"/>
  <c r="D97" i="4"/>
  <c r="D88" i="7"/>
  <c r="D73" i="14"/>
  <c r="D32" i="4"/>
  <c r="D102" i="19"/>
  <c r="D39" i="6"/>
  <c r="D43" i="6" s="1"/>
  <c r="D75" i="6" s="1"/>
  <c r="D80" i="6" s="1"/>
  <c r="D102" i="12"/>
  <c r="D15" i="19"/>
  <c r="D69" i="5"/>
  <c r="D70" i="11"/>
  <c r="D88" i="14"/>
  <c r="D18" i="3"/>
  <c r="D23" i="14"/>
  <c r="D92" i="14"/>
  <c r="D83" i="15"/>
  <c r="D15" i="4"/>
  <c r="D13" i="7"/>
  <c r="D25" i="12"/>
  <c r="D30" i="12" s="1"/>
  <c r="D35" i="12" s="1"/>
  <c r="D44" i="12" s="1"/>
  <c r="D49" i="12" s="1"/>
  <c r="D56" i="12" s="1"/>
  <c r="D61" i="12" s="1"/>
  <c r="D71" i="12" s="1"/>
  <c r="D76" i="12" s="1"/>
  <c r="D81" i="12" s="1"/>
  <c r="D85" i="12" s="1"/>
  <c r="D89" i="12" s="1"/>
  <c r="D95" i="12" s="1"/>
  <c r="D98" i="12" s="1"/>
  <c r="D104" i="12" s="1"/>
  <c r="D110" i="12" s="1"/>
  <c r="D116" i="12" s="1"/>
  <c r="D29" i="15"/>
  <c r="D65" i="3"/>
  <c r="D54" i="9"/>
  <c r="D63" i="5"/>
  <c r="D78" i="14"/>
  <c r="D32" i="10"/>
  <c r="D103" i="19"/>
  <c r="D72" i="3"/>
  <c r="D23" i="7"/>
  <c r="D41" i="4"/>
  <c r="D73" i="5"/>
  <c r="D27" i="7"/>
  <c r="D13" i="8"/>
  <c r="D41" i="10"/>
  <c r="D18" i="5"/>
  <c r="D39" i="12"/>
  <c r="D43" i="12" s="1"/>
  <c r="D75" i="12" s="1"/>
  <c r="D80" i="12" s="1"/>
  <c r="D93" i="14"/>
  <c r="D25" i="19"/>
  <c r="D30" i="19" s="1"/>
  <c r="D35" i="19" s="1"/>
  <c r="D44" i="19" s="1"/>
  <c r="D49" i="19" s="1"/>
  <c r="D56" i="19" s="1"/>
  <c r="D61" i="19" s="1"/>
  <c r="D71" i="19" s="1"/>
  <c r="D76" i="19" s="1"/>
  <c r="D81" i="19" s="1"/>
  <c r="D85" i="19" s="1"/>
  <c r="D89" i="19" s="1"/>
  <c r="D95" i="19" s="1"/>
  <c r="D98" i="19" s="1"/>
  <c r="D104" i="19" s="1"/>
  <c r="D110" i="19" s="1"/>
  <c r="D116" i="19" s="1"/>
  <c r="F91" i="20"/>
  <c r="H91" i="20" s="1"/>
  <c r="F22" i="20"/>
  <c r="H22" i="20" s="1"/>
  <c r="F82" i="19"/>
  <c r="H82" i="19" s="1"/>
  <c r="F40" i="20"/>
  <c r="H40" i="20" s="1"/>
  <c r="F36" i="20"/>
  <c r="H36" i="20" s="1"/>
  <c r="F111" i="19"/>
  <c r="H111" i="19" s="1"/>
  <c r="F77" i="18"/>
  <c r="H77" i="18" s="1"/>
  <c r="F77" i="20"/>
  <c r="H77" i="20" s="1"/>
  <c r="F51" i="20"/>
  <c r="H51" i="20" s="1"/>
  <c r="F17" i="20"/>
  <c r="H17" i="20" s="1"/>
  <c r="F105" i="19"/>
  <c r="H105" i="19" s="1"/>
  <c r="F62" i="19"/>
  <c r="H62" i="19" s="1"/>
  <c r="F105" i="20"/>
  <c r="H105" i="20" s="1"/>
  <c r="F62" i="20"/>
  <c r="H62" i="20" s="1"/>
  <c r="F31" i="20"/>
  <c r="H31" i="20" s="1"/>
  <c r="F96" i="19"/>
  <c r="H96" i="19" s="1"/>
  <c r="F65" i="19"/>
  <c r="H65" i="19" s="1"/>
  <c r="F96" i="20"/>
  <c r="H96" i="20" s="1"/>
  <c r="F65" i="20"/>
  <c r="H65" i="20" s="1"/>
  <c r="F72" i="19"/>
  <c r="H72" i="19" s="1"/>
  <c r="F72" i="20"/>
  <c r="H72" i="20" s="1"/>
  <c r="F12" i="20"/>
  <c r="H12" i="20" s="1"/>
  <c r="F68" i="20"/>
  <c r="H68" i="20" s="1"/>
  <c r="F57" i="20"/>
  <c r="H57" i="20" s="1"/>
  <c r="F45" i="20"/>
  <c r="H45" i="20" s="1"/>
  <c r="F8" i="20"/>
  <c r="H8" i="20" s="1"/>
  <c r="F99" i="19"/>
  <c r="H99" i="19" s="1"/>
  <c r="F87" i="19"/>
  <c r="H87" i="19" s="1"/>
  <c r="F26" i="19"/>
  <c r="H26" i="19" s="1"/>
  <c r="F111" i="20"/>
  <c r="H111" i="20" s="1"/>
  <c r="F57" i="19"/>
  <c r="H57" i="19" s="1"/>
  <c r="F17" i="19"/>
  <c r="H17" i="19" s="1"/>
  <c r="F111" i="18"/>
  <c r="H111" i="18" s="1"/>
  <c r="F62" i="18"/>
  <c r="H62" i="18" s="1"/>
  <c r="F31" i="17"/>
  <c r="H31" i="17" s="1"/>
  <c r="F96" i="16"/>
  <c r="H96" i="16" s="1"/>
  <c r="F65" i="16"/>
  <c r="H65" i="16" s="1"/>
  <c r="F87" i="20"/>
  <c r="H87" i="20" s="1"/>
  <c r="F91" i="19"/>
  <c r="H91" i="19" s="1"/>
  <c r="F40" i="19"/>
  <c r="H40" i="19" s="1"/>
  <c r="F96" i="18"/>
  <c r="H96" i="18" s="1"/>
  <c r="F65" i="18"/>
  <c r="H65" i="18" s="1"/>
  <c r="F72" i="17"/>
  <c r="H72" i="17" s="1"/>
  <c r="F12" i="17"/>
  <c r="H12" i="17" s="1"/>
  <c r="F68" i="16"/>
  <c r="H68" i="16" s="1"/>
  <c r="F72" i="18"/>
  <c r="H72" i="18" s="1"/>
  <c r="F12" i="18"/>
  <c r="H12" i="18" s="1"/>
  <c r="F68" i="17"/>
  <c r="H68" i="17" s="1"/>
  <c r="F57" i="17"/>
  <c r="H57" i="17" s="1"/>
  <c r="F45" i="17"/>
  <c r="H45" i="17" s="1"/>
  <c r="F8" i="17"/>
  <c r="H8" i="17" s="1"/>
  <c r="F99" i="16"/>
  <c r="H99" i="16" s="1"/>
  <c r="F87" i="16"/>
  <c r="H87" i="16" s="1"/>
  <c r="F99" i="20"/>
  <c r="H99" i="20" s="1"/>
  <c r="F91" i="18"/>
  <c r="H91" i="18" s="1"/>
  <c r="F68" i="18"/>
  <c r="H68" i="18" s="1"/>
  <c r="F57" i="18"/>
  <c r="H57" i="18" s="1"/>
  <c r="F45" i="18"/>
  <c r="H45" i="18" s="1"/>
  <c r="F8" i="18"/>
  <c r="H8" i="18" s="1"/>
  <c r="F99" i="17"/>
  <c r="H99" i="17" s="1"/>
  <c r="F87" i="17"/>
  <c r="H87" i="17" s="1"/>
  <c r="F26" i="20"/>
  <c r="H26" i="20" s="1"/>
  <c r="F22" i="18"/>
  <c r="H22" i="18" s="1"/>
  <c r="F82" i="17"/>
  <c r="H82" i="17" s="1"/>
  <c r="F51" i="19"/>
  <c r="H51" i="19" s="1"/>
  <c r="F12" i="19"/>
  <c r="H12" i="19" s="1"/>
  <c r="F40" i="18"/>
  <c r="H40" i="18" s="1"/>
  <c r="F36" i="17"/>
  <c r="H36" i="17" s="1"/>
  <c r="F111" i="16"/>
  <c r="H111" i="16" s="1"/>
  <c r="F36" i="19"/>
  <c r="H36" i="19" s="1"/>
  <c r="F105" i="17"/>
  <c r="H105" i="17" s="1"/>
  <c r="F105" i="16"/>
  <c r="H105" i="16" s="1"/>
  <c r="F91" i="16"/>
  <c r="H91" i="16" s="1"/>
  <c r="F22" i="16"/>
  <c r="H22" i="16" s="1"/>
  <c r="F82" i="15"/>
  <c r="H82" i="15" s="1"/>
  <c r="F82" i="20"/>
  <c r="H82" i="20" s="1"/>
  <c r="F87" i="18"/>
  <c r="H87" i="18" s="1"/>
  <c r="F17" i="18"/>
  <c r="H17" i="18" s="1"/>
  <c r="F82" i="16"/>
  <c r="H82" i="16" s="1"/>
  <c r="F36" i="16"/>
  <c r="H36" i="16" s="1"/>
  <c r="F111" i="15"/>
  <c r="H111" i="15" s="1"/>
  <c r="F68" i="19"/>
  <c r="H68" i="19" s="1"/>
  <c r="F31" i="19"/>
  <c r="H31" i="19" s="1"/>
  <c r="F51" i="18"/>
  <c r="H51" i="18" s="1"/>
  <c r="F36" i="18"/>
  <c r="H36" i="18" s="1"/>
  <c r="F111" i="17"/>
  <c r="H111" i="17" s="1"/>
  <c r="F62" i="17"/>
  <c r="H62" i="17" s="1"/>
  <c r="F51" i="16"/>
  <c r="H51" i="16" s="1"/>
  <c r="F17" i="16"/>
  <c r="H17" i="16" s="1"/>
  <c r="F105" i="15"/>
  <c r="H105" i="15" s="1"/>
  <c r="F77" i="19"/>
  <c r="H77" i="19" s="1"/>
  <c r="F8" i="19"/>
  <c r="H8" i="19" s="1"/>
  <c r="F82" i="18"/>
  <c r="H82" i="18" s="1"/>
  <c r="F91" i="17"/>
  <c r="H91" i="17" s="1"/>
  <c r="F77" i="17"/>
  <c r="H77" i="17" s="1"/>
  <c r="F65" i="17"/>
  <c r="H65" i="17" s="1"/>
  <c r="F22" i="17"/>
  <c r="H22" i="17" s="1"/>
  <c r="F62" i="16"/>
  <c r="H62" i="16" s="1"/>
  <c r="F26" i="18"/>
  <c r="H26" i="18" s="1"/>
  <c r="F105" i="18"/>
  <c r="H105" i="18" s="1"/>
  <c r="F77" i="15"/>
  <c r="H77" i="15" s="1"/>
  <c r="F8" i="15"/>
  <c r="H8" i="15" s="1"/>
  <c r="F31" i="14"/>
  <c r="H31" i="14" s="1"/>
  <c r="F96" i="13"/>
  <c r="H96" i="13" s="1"/>
  <c r="F65" i="13"/>
  <c r="H65" i="13" s="1"/>
  <c r="F72" i="12"/>
  <c r="H72" i="12" s="1"/>
  <c r="F99" i="18"/>
  <c r="H99" i="18" s="1"/>
  <c r="F31" i="18"/>
  <c r="H31" i="18" s="1"/>
  <c r="F26" i="17"/>
  <c r="H26" i="17" s="1"/>
  <c r="F40" i="16"/>
  <c r="H40" i="16" s="1"/>
  <c r="F17" i="17"/>
  <c r="H17" i="17" s="1"/>
  <c r="F57" i="16"/>
  <c r="H57" i="16" s="1"/>
  <c r="F45" i="16"/>
  <c r="H45" i="16" s="1"/>
  <c r="F31" i="15"/>
  <c r="H31" i="15" s="1"/>
  <c r="F111" i="14"/>
  <c r="H111" i="14" s="1"/>
  <c r="F68" i="14"/>
  <c r="H68" i="14" s="1"/>
  <c r="F57" i="14"/>
  <c r="H57" i="14" s="1"/>
  <c r="F45" i="14"/>
  <c r="H45" i="14" s="1"/>
  <c r="F8" i="14"/>
  <c r="H8" i="14" s="1"/>
  <c r="F99" i="13"/>
  <c r="H99" i="13" s="1"/>
  <c r="F87" i="13"/>
  <c r="H87" i="13" s="1"/>
  <c r="F26" i="13"/>
  <c r="H26" i="13" s="1"/>
  <c r="F45" i="19"/>
  <c r="H45" i="19" s="1"/>
  <c r="F96" i="17"/>
  <c r="H96" i="17" s="1"/>
  <c r="F72" i="16"/>
  <c r="H72" i="16" s="1"/>
  <c r="F22" i="15"/>
  <c r="H22" i="15" s="1"/>
  <c r="F105" i="14"/>
  <c r="H105" i="14" s="1"/>
  <c r="F96" i="14"/>
  <c r="H96" i="14" s="1"/>
  <c r="F26" i="14"/>
  <c r="H26" i="14" s="1"/>
  <c r="F91" i="13"/>
  <c r="H91" i="13" s="1"/>
  <c r="F8" i="16"/>
  <c r="H8" i="16" s="1"/>
  <c r="F62" i="15"/>
  <c r="H62" i="15" s="1"/>
  <c r="F26" i="15"/>
  <c r="H26" i="15" s="1"/>
  <c r="F87" i="14"/>
  <c r="H87" i="14" s="1"/>
  <c r="F22" i="14"/>
  <c r="H22" i="14" s="1"/>
  <c r="F82" i="13"/>
  <c r="H82" i="13" s="1"/>
  <c r="F22" i="19"/>
  <c r="H22" i="19" s="1"/>
  <c r="F40" i="17"/>
  <c r="H40" i="17" s="1"/>
  <c r="F96" i="15"/>
  <c r="H96" i="15" s="1"/>
  <c r="F91" i="15"/>
  <c r="H91" i="15" s="1"/>
  <c r="F82" i="14"/>
  <c r="H82" i="14" s="1"/>
  <c r="F51" i="17"/>
  <c r="H51" i="17" s="1"/>
  <c r="F12" i="16"/>
  <c r="H12" i="16" s="1"/>
  <c r="F65" i="15"/>
  <c r="H65" i="15" s="1"/>
  <c r="F77" i="13"/>
  <c r="H77" i="13" s="1"/>
  <c r="F77" i="16"/>
  <c r="H77" i="16" s="1"/>
  <c r="F31" i="16"/>
  <c r="H31" i="16" s="1"/>
  <c r="F26" i="16"/>
  <c r="H26" i="16" s="1"/>
  <c r="F51" i="15"/>
  <c r="H51" i="15" s="1"/>
  <c r="F77" i="14"/>
  <c r="H77" i="14" s="1"/>
  <c r="F51" i="13"/>
  <c r="H51" i="13" s="1"/>
  <c r="F31" i="13"/>
  <c r="H31" i="13" s="1"/>
  <c r="F65" i="12"/>
  <c r="H65" i="12" s="1"/>
  <c r="F96" i="11"/>
  <c r="H96" i="11" s="1"/>
  <c r="F45" i="15"/>
  <c r="H45" i="15" s="1"/>
  <c r="F77" i="12"/>
  <c r="H77" i="12" s="1"/>
  <c r="F68" i="12"/>
  <c r="H68" i="12" s="1"/>
  <c r="F26" i="12"/>
  <c r="H26" i="12" s="1"/>
  <c r="F36" i="14"/>
  <c r="H36" i="14" s="1"/>
  <c r="F17" i="14"/>
  <c r="H17" i="14" s="1"/>
  <c r="F111" i="12"/>
  <c r="H111" i="12" s="1"/>
  <c r="F105" i="12"/>
  <c r="H105" i="12" s="1"/>
  <c r="F91" i="12"/>
  <c r="H91" i="12" s="1"/>
  <c r="F87" i="15"/>
  <c r="H87" i="15" s="1"/>
  <c r="F105" i="13"/>
  <c r="H105" i="13" s="1"/>
  <c r="F68" i="13"/>
  <c r="H68" i="13" s="1"/>
  <c r="F12" i="15"/>
  <c r="H12" i="15" s="1"/>
  <c r="F99" i="15"/>
  <c r="H99" i="15" s="1"/>
  <c r="F72" i="15"/>
  <c r="H72" i="15" s="1"/>
  <c r="F40" i="15"/>
  <c r="H40" i="15" s="1"/>
  <c r="F17" i="15"/>
  <c r="H17" i="15" s="1"/>
  <c r="F111" i="13"/>
  <c r="H111" i="13" s="1"/>
  <c r="F62" i="13"/>
  <c r="H62" i="13" s="1"/>
  <c r="F57" i="13"/>
  <c r="H57" i="13" s="1"/>
  <c r="F91" i="14"/>
  <c r="H91" i="14" s="1"/>
  <c r="F99" i="14"/>
  <c r="H99" i="14" s="1"/>
  <c r="F36" i="13"/>
  <c r="H36" i="13" s="1"/>
  <c r="F65" i="14"/>
  <c r="H65" i="14" s="1"/>
  <c r="F77" i="10"/>
  <c r="H77" i="10" s="1"/>
  <c r="F45" i="10"/>
  <c r="H45" i="10" s="1"/>
  <c r="F31" i="10"/>
  <c r="H31" i="10" s="1"/>
  <c r="F91" i="9"/>
  <c r="H91" i="9" s="1"/>
  <c r="F87" i="9"/>
  <c r="H87" i="9" s="1"/>
  <c r="F105" i="8"/>
  <c r="H105" i="8" s="1"/>
  <c r="F51" i="14"/>
  <c r="H51" i="14" s="1"/>
  <c r="F72" i="13"/>
  <c r="H72" i="13" s="1"/>
  <c r="F12" i="13"/>
  <c r="H12" i="13" s="1"/>
  <c r="F99" i="12"/>
  <c r="H99" i="12" s="1"/>
  <c r="F57" i="15"/>
  <c r="H57" i="15" s="1"/>
  <c r="F36" i="15"/>
  <c r="H36" i="15" s="1"/>
  <c r="F62" i="14"/>
  <c r="H62" i="14" s="1"/>
  <c r="F12" i="14"/>
  <c r="H12" i="14" s="1"/>
  <c r="F17" i="12"/>
  <c r="H17" i="12" s="1"/>
  <c r="F82" i="11"/>
  <c r="H82" i="11" s="1"/>
  <c r="F36" i="11"/>
  <c r="H36" i="11" s="1"/>
  <c r="F72" i="14"/>
  <c r="H72" i="14" s="1"/>
  <c r="F62" i="12"/>
  <c r="H62" i="12" s="1"/>
  <c r="F57" i="12"/>
  <c r="H57" i="12" s="1"/>
  <c r="F12" i="12"/>
  <c r="H12" i="12" s="1"/>
  <c r="F8" i="12"/>
  <c r="H8" i="12" s="1"/>
  <c r="F72" i="10"/>
  <c r="H72" i="10" s="1"/>
  <c r="F62" i="10"/>
  <c r="H62" i="10" s="1"/>
  <c r="F40" i="10"/>
  <c r="H40" i="10" s="1"/>
  <c r="F26" i="10"/>
  <c r="H26" i="10" s="1"/>
  <c r="F77" i="11"/>
  <c r="H77" i="11" s="1"/>
  <c r="F51" i="11"/>
  <c r="H51" i="11" s="1"/>
  <c r="F31" i="11"/>
  <c r="H31" i="11" s="1"/>
  <c r="F17" i="11"/>
  <c r="H17" i="11" s="1"/>
  <c r="F111" i="10"/>
  <c r="H111" i="10" s="1"/>
  <c r="F22" i="13"/>
  <c r="H22" i="13" s="1"/>
  <c r="F96" i="12"/>
  <c r="H96" i="12" s="1"/>
  <c r="F68" i="15"/>
  <c r="H68" i="15" s="1"/>
  <c r="F40" i="14"/>
  <c r="H40" i="14" s="1"/>
  <c r="F45" i="12"/>
  <c r="H45" i="12" s="1"/>
  <c r="F36" i="12"/>
  <c r="H36" i="12" s="1"/>
  <c r="F111" i="11"/>
  <c r="H111" i="11" s="1"/>
  <c r="F65" i="11"/>
  <c r="H65" i="11" s="1"/>
  <c r="F96" i="10"/>
  <c r="H96" i="10" s="1"/>
  <c r="F36" i="10"/>
  <c r="H36" i="10" s="1"/>
  <c r="F22" i="10"/>
  <c r="H22" i="10" s="1"/>
  <c r="F77" i="9"/>
  <c r="H77" i="9" s="1"/>
  <c r="F62" i="9"/>
  <c r="H62" i="9" s="1"/>
  <c r="F12" i="9"/>
  <c r="H12" i="9" s="1"/>
  <c r="F91" i="8"/>
  <c r="H91" i="8" s="1"/>
  <c r="F87" i="8"/>
  <c r="H87" i="8" s="1"/>
  <c r="F105" i="7"/>
  <c r="H105" i="7" s="1"/>
  <c r="F87" i="11"/>
  <c r="H87" i="11" s="1"/>
  <c r="F12" i="11"/>
  <c r="H12" i="11" s="1"/>
  <c r="F8" i="11"/>
  <c r="H8" i="11" s="1"/>
  <c r="F68" i="10"/>
  <c r="H68" i="10" s="1"/>
  <c r="F82" i="12"/>
  <c r="H82" i="12" s="1"/>
  <c r="F51" i="12"/>
  <c r="H51" i="12" s="1"/>
  <c r="F99" i="11"/>
  <c r="H99" i="11" s="1"/>
  <c r="F72" i="11"/>
  <c r="H72" i="11" s="1"/>
  <c r="F22" i="11"/>
  <c r="H22" i="11" s="1"/>
  <c r="F17" i="10"/>
  <c r="H17" i="10" s="1"/>
  <c r="F72" i="9"/>
  <c r="H72" i="9" s="1"/>
  <c r="F45" i="9"/>
  <c r="H45" i="9" s="1"/>
  <c r="F22" i="9"/>
  <c r="H22" i="9" s="1"/>
  <c r="F82" i="8"/>
  <c r="H82" i="8" s="1"/>
  <c r="F68" i="8"/>
  <c r="H68" i="8" s="1"/>
  <c r="F36" i="8"/>
  <c r="H36" i="8" s="1"/>
  <c r="F22" i="8"/>
  <c r="H22" i="8" s="1"/>
  <c r="F12" i="8"/>
  <c r="H12" i="8" s="1"/>
  <c r="F96" i="7"/>
  <c r="H96" i="7" s="1"/>
  <c r="F40" i="12"/>
  <c r="H40" i="12" s="1"/>
  <c r="F40" i="11"/>
  <c r="H40" i="11" s="1"/>
  <c r="F105" i="9"/>
  <c r="H105" i="9" s="1"/>
  <c r="F96" i="9"/>
  <c r="H96" i="9" s="1"/>
  <c r="F68" i="9"/>
  <c r="H68" i="9" s="1"/>
  <c r="F57" i="9"/>
  <c r="H57" i="9" s="1"/>
  <c r="F31" i="12"/>
  <c r="H31" i="12" s="1"/>
  <c r="F12" i="10"/>
  <c r="H12" i="10" s="1"/>
  <c r="F8" i="10"/>
  <c r="H8" i="10" s="1"/>
  <c r="F111" i="8"/>
  <c r="H111" i="8" s="1"/>
  <c r="F8" i="8"/>
  <c r="H8" i="8" s="1"/>
  <c r="F99" i="7"/>
  <c r="H99" i="7" s="1"/>
  <c r="F105" i="11"/>
  <c r="H105" i="11" s="1"/>
  <c r="F91" i="11"/>
  <c r="H91" i="11" s="1"/>
  <c r="F45" i="11"/>
  <c r="H45" i="11" s="1"/>
  <c r="F99" i="10"/>
  <c r="H99" i="10" s="1"/>
  <c r="F82" i="10"/>
  <c r="H82" i="10" s="1"/>
  <c r="F111" i="9"/>
  <c r="H111" i="9" s="1"/>
  <c r="F40" i="9"/>
  <c r="H40" i="9" s="1"/>
  <c r="F22" i="12"/>
  <c r="H22" i="12" s="1"/>
  <c r="F26" i="11"/>
  <c r="H26" i="11" s="1"/>
  <c r="F87" i="10"/>
  <c r="H87" i="10" s="1"/>
  <c r="F99" i="9"/>
  <c r="H99" i="9" s="1"/>
  <c r="F36" i="9"/>
  <c r="H36" i="9" s="1"/>
  <c r="F96" i="8"/>
  <c r="H96" i="8" s="1"/>
  <c r="F17" i="13"/>
  <c r="H17" i="13" s="1"/>
  <c r="F105" i="10"/>
  <c r="H105" i="10" s="1"/>
  <c r="F57" i="10"/>
  <c r="H57" i="10" s="1"/>
  <c r="F82" i="9"/>
  <c r="H82" i="9" s="1"/>
  <c r="F45" i="13"/>
  <c r="H45" i="13" s="1"/>
  <c r="F57" i="11"/>
  <c r="H57" i="11" s="1"/>
  <c r="F87" i="12"/>
  <c r="H87" i="12" s="1"/>
  <c r="F65" i="10"/>
  <c r="H65" i="10" s="1"/>
  <c r="F51" i="10"/>
  <c r="H51" i="10" s="1"/>
  <c r="F51" i="9"/>
  <c r="H51" i="9" s="1"/>
  <c r="F8" i="13"/>
  <c r="H8" i="13" s="1"/>
  <c r="F57" i="8"/>
  <c r="H57" i="8" s="1"/>
  <c r="F17" i="8"/>
  <c r="H17" i="8" s="1"/>
  <c r="F111" i="7"/>
  <c r="H111" i="7" s="1"/>
  <c r="F57" i="7"/>
  <c r="H57" i="7" s="1"/>
  <c r="F26" i="7"/>
  <c r="H26" i="7" s="1"/>
  <c r="F8" i="6"/>
  <c r="H8" i="6" s="1"/>
  <c r="F99" i="5"/>
  <c r="H99" i="5" s="1"/>
  <c r="F51" i="8"/>
  <c r="H51" i="8" s="1"/>
  <c r="F45" i="8"/>
  <c r="H45" i="8" s="1"/>
  <c r="F40" i="8"/>
  <c r="H40" i="8" s="1"/>
  <c r="F57" i="6"/>
  <c r="H57" i="6" s="1"/>
  <c r="F22" i="7"/>
  <c r="H22" i="7" s="1"/>
  <c r="F12" i="7"/>
  <c r="H12" i="7" s="1"/>
  <c r="F96" i="6"/>
  <c r="H96" i="6" s="1"/>
  <c r="F8" i="9"/>
  <c r="H8" i="9" s="1"/>
  <c r="F77" i="8"/>
  <c r="H77" i="8" s="1"/>
  <c r="F65" i="7"/>
  <c r="H65" i="7" s="1"/>
  <c r="F77" i="6"/>
  <c r="H77" i="6" s="1"/>
  <c r="F45" i="6"/>
  <c r="H45" i="6" s="1"/>
  <c r="F31" i="6"/>
  <c r="H31" i="6" s="1"/>
  <c r="F91" i="5"/>
  <c r="H91" i="5" s="1"/>
  <c r="F87" i="5"/>
  <c r="H87" i="5" s="1"/>
  <c r="F105" i="4"/>
  <c r="H105" i="4" s="1"/>
  <c r="F62" i="4"/>
  <c r="H62" i="4" s="1"/>
  <c r="F31" i="3"/>
  <c r="H31" i="3" s="1"/>
  <c r="F68" i="11"/>
  <c r="H68" i="11" s="1"/>
  <c r="F65" i="9"/>
  <c r="H65" i="9" s="1"/>
  <c r="F62" i="8"/>
  <c r="H62" i="8" s="1"/>
  <c r="F87" i="7"/>
  <c r="H87" i="7" s="1"/>
  <c r="F82" i="7"/>
  <c r="H82" i="7" s="1"/>
  <c r="F51" i="7"/>
  <c r="H51" i="7" s="1"/>
  <c r="F8" i="7"/>
  <c r="H8" i="7" s="1"/>
  <c r="F99" i="6"/>
  <c r="H99" i="6" s="1"/>
  <c r="F72" i="5"/>
  <c r="H72" i="5" s="1"/>
  <c r="F62" i="5"/>
  <c r="H62" i="5" s="1"/>
  <c r="F40" i="5"/>
  <c r="H40" i="5" s="1"/>
  <c r="F26" i="5"/>
  <c r="H26" i="5" s="1"/>
  <c r="F31" i="4"/>
  <c r="H31" i="4" s="1"/>
  <c r="F108" i="3"/>
  <c r="H108" i="3" s="1"/>
  <c r="F71" i="3"/>
  <c r="H71" i="3" s="1"/>
  <c r="F77" i="7"/>
  <c r="H77" i="7" s="1"/>
  <c r="F45" i="7"/>
  <c r="H45" i="7" s="1"/>
  <c r="F17" i="6"/>
  <c r="H17" i="6" s="1"/>
  <c r="F111" i="5"/>
  <c r="H111" i="5" s="1"/>
  <c r="F65" i="5"/>
  <c r="H65" i="5" s="1"/>
  <c r="F51" i="5"/>
  <c r="H51" i="5" s="1"/>
  <c r="F96" i="4"/>
  <c r="H96" i="4" s="1"/>
  <c r="F65" i="4"/>
  <c r="H65" i="4" s="1"/>
  <c r="F78" i="3"/>
  <c r="H78" i="3" s="1"/>
  <c r="F12" i="3"/>
  <c r="H12" i="3" s="1"/>
  <c r="F8" i="3"/>
  <c r="H8" i="3" s="1"/>
  <c r="F68" i="7"/>
  <c r="H68" i="7" s="1"/>
  <c r="F36" i="7"/>
  <c r="H36" i="7" s="1"/>
  <c r="F82" i="5"/>
  <c r="H82" i="5" s="1"/>
  <c r="F68" i="5"/>
  <c r="H68" i="5" s="1"/>
  <c r="F36" i="5"/>
  <c r="H36" i="5" s="1"/>
  <c r="F22" i="5"/>
  <c r="H22" i="5" s="1"/>
  <c r="F12" i="5"/>
  <c r="H12" i="5" s="1"/>
  <c r="F72" i="4"/>
  <c r="H72" i="4" s="1"/>
  <c r="F12" i="4"/>
  <c r="H12" i="4" s="1"/>
  <c r="F74" i="3"/>
  <c r="H74" i="3" s="1"/>
  <c r="F63" i="3"/>
  <c r="H63" i="3" s="1"/>
  <c r="F45" i="3"/>
  <c r="H45" i="3" s="1"/>
  <c r="F62" i="11"/>
  <c r="H62" i="11" s="1"/>
  <c r="F91" i="10"/>
  <c r="H91" i="10" s="1"/>
  <c r="F26" i="9"/>
  <c r="H26" i="9" s="1"/>
  <c r="F91" i="7"/>
  <c r="H91" i="7" s="1"/>
  <c r="F72" i="7"/>
  <c r="H72" i="7" s="1"/>
  <c r="F40" i="7"/>
  <c r="H40" i="7" s="1"/>
  <c r="F91" i="6"/>
  <c r="H91" i="6" s="1"/>
  <c r="F87" i="6"/>
  <c r="H87" i="6" s="1"/>
  <c r="F105" i="5"/>
  <c r="H105" i="5" s="1"/>
  <c r="F31" i="7"/>
  <c r="H31" i="7" s="1"/>
  <c r="F72" i="6"/>
  <c r="H72" i="6" s="1"/>
  <c r="F62" i="6"/>
  <c r="H62" i="6" s="1"/>
  <c r="F40" i="6"/>
  <c r="H40" i="6" s="1"/>
  <c r="F26" i="6"/>
  <c r="H26" i="6" s="1"/>
  <c r="F99" i="8"/>
  <c r="H99" i="8" s="1"/>
  <c r="F17" i="7"/>
  <c r="H17" i="7" s="1"/>
  <c r="F111" i="6"/>
  <c r="H111" i="6" s="1"/>
  <c r="F65" i="6"/>
  <c r="H65" i="6" s="1"/>
  <c r="F51" i="6"/>
  <c r="H51" i="6" s="1"/>
  <c r="F72" i="8"/>
  <c r="H72" i="8" s="1"/>
  <c r="F65" i="8"/>
  <c r="H65" i="8" s="1"/>
  <c r="F26" i="8"/>
  <c r="H26" i="8" s="1"/>
  <c r="F62" i="7"/>
  <c r="H62" i="7" s="1"/>
  <c r="F105" i="6"/>
  <c r="H105" i="6" s="1"/>
  <c r="F77" i="5"/>
  <c r="H77" i="5" s="1"/>
  <c r="F45" i="5"/>
  <c r="H45" i="5" s="1"/>
  <c r="F31" i="5"/>
  <c r="H31" i="5" s="1"/>
  <c r="F40" i="4"/>
  <c r="H40" i="4" s="1"/>
  <c r="F36" i="3"/>
  <c r="H36" i="3" s="1"/>
  <c r="F26" i="3"/>
  <c r="H26" i="3" s="1"/>
  <c r="F17" i="5"/>
  <c r="H17" i="5" s="1"/>
  <c r="F99" i="4"/>
  <c r="H99" i="4" s="1"/>
  <c r="F99" i="3"/>
  <c r="H99" i="3" s="1"/>
  <c r="F17" i="9"/>
  <c r="H17" i="9" s="1"/>
  <c r="F22" i="6"/>
  <c r="H22" i="6" s="1"/>
  <c r="F26" i="4"/>
  <c r="H26" i="4" s="1"/>
  <c r="F88" i="3"/>
  <c r="H88" i="3" s="1"/>
  <c r="F82" i="6"/>
  <c r="H82" i="6" s="1"/>
  <c r="F36" i="4"/>
  <c r="H36" i="4" s="1"/>
  <c r="F111" i="3"/>
  <c r="H111" i="3" s="1"/>
  <c r="F68" i="3"/>
  <c r="H68" i="3" s="1"/>
  <c r="F22" i="4"/>
  <c r="H22" i="4" s="1"/>
  <c r="F77" i="4"/>
  <c r="H77" i="4" s="1"/>
  <c r="F117" i="3"/>
  <c r="H117" i="3" s="1"/>
  <c r="F40" i="3"/>
  <c r="H40" i="3" s="1"/>
  <c r="F17" i="3"/>
  <c r="H17" i="3" s="1"/>
  <c r="F31" i="9"/>
  <c r="H31" i="9" s="1"/>
  <c r="F96" i="5"/>
  <c r="H96" i="5" s="1"/>
  <c r="F91" i="4"/>
  <c r="H91" i="4" s="1"/>
  <c r="F17" i="4"/>
  <c r="H17" i="4" s="1"/>
  <c r="F36" i="6"/>
  <c r="H36" i="6" s="1"/>
  <c r="F103" i="3"/>
  <c r="H103" i="3" s="1"/>
  <c r="F57" i="5"/>
  <c r="H57" i="5" s="1"/>
  <c r="F111" i="4"/>
  <c r="H111" i="4" s="1"/>
  <c r="F82" i="4"/>
  <c r="H82" i="4" s="1"/>
  <c r="F45" i="4"/>
  <c r="H45" i="4" s="1"/>
  <c r="F83" i="3"/>
  <c r="H83" i="3" s="1"/>
  <c r="F22" i="3"/>
  <c r="H22" i="3" s="1"/>
  <c r="F123" i="3"/>
  <c r="H123" i="3" s="1"/>
  <c r="F40" i="13"/>
  <c r="H40" i="13" s="1"/>
  <c r="F31" i="8"/>
  <c r="H31" i="8" s="1"/>
  <c r="F8" i="5"/>
  <c r="H8" i="5" s="1"/>
  <c r="F68" i="6"/>
  <c r="H68" i="6" s="1"/>
  <c r="F12" i="6"/>
  <c r="H12" i="6" s="1"/>
  <c r="F87" i="4"/>
  <c r="H87" i="4" s="1"/>
  <c r="F68" i="4"/>
  <c r="H68" i="4" s="1"/>
  <c r="F51" i="4"/>
  <c r="H51" i="4" s="1"/>
  <c r="F8" i="4"/>
  <c r="H8" i="4" s="1"/>
  <c r="F57" i="3"/>
  <c r="H57" i="3" s="1"/>
  <c r="F57" i="4"/>
  <c r="H57" i="4" s="1"/>
  <c r="F21" i="19"/>
  <c r="H21" i="19" s="1"/>
  <c r="I21" i="19" s="1"/>
  <c r="F21" i="20"/>
  <c r="H21" i="20" s="1"/>
  <c r="I21" i="20" s="1"/>
  <c r="F21" i="17"/>
  <c r="H21" i="17" s="1"/>
  <c r="I21" i="17" s="1"/>
  <c r="F21" i="16"/>
  <c r="H21" i="16" s="1"/>
  <c r="I21" i="16" s="1"/>
  <c r="F21" i="18"/>
  <c r="H21" i="18" s="1"/>
  <c r="I21" i="18" s="1"/>
  <c r="F21" i="14"/>
  <c r="H21" i="14" s="1"/>
  <c r="I21" i="14" s="1"/>
  <c r="F21" i="10"/>
  <c r="H21" i="10" s="1"/>
  <c r="I21" i="10" s="1"/>
  <c r="J21" i="10" s="1"/>
  <c r="F21" i="12"/>
  <c r="H21" i="12" s="1"/>
  <c r="I21" i="12" s="1"/>
  <c r="F21" i="15"/>
  <c r="H21" i="15" s="1"/>
  <c r="I21" i="15" s="1"/>
  <c r="F21" i="13"/>
  <c r="H21" i="13" s="1"/>
  <c r="I21" i="13" s="1"/>
  <c r="F21" i="11"/>
  <c r="H21" i="11" s="1"/>
  <c r="I21" i="11" s="1"/>
  <c r="J21" i="11" s="1"/>
  <c r="F21" i="8"/>
  <c r="H21" i="8" s="1"/>
  <c r="I21" i="8" s="1"/>
  <c r="J21" i="8" s="1"/>
  <c r="F21" i="6"/>
  <c r="H21" i="6" s="1"/>
  <c r="I21" i="6" s="1"/>
  <c r="J21" i="6" s="1"/>
  <c r="F21" i="9"/>
  <c r="H21" i="9" s="1"/>
  <c r="I21" i="9" s="1"/>
  <c r="J21" i="9" s="1"/>
  <c r="F21" i="7"/>
  <c r="H21" i="7" s="1"/>
  <c r="I21" i="7" s="1"/>
  <c r="J21" i="7" s="1"/>
  <c r="F21" i="5"/>
  <c r="H21" i="5" s="1"/>
  <c r="I21" i="5" s="1"/>
  <c r="J21" i="5" s="1"/>
  <c r="F21" i="4"/>
  <c r="H21" i="4" s="1"/>
  <c r="I21" i="4" s="1"/>
  <c r="F21" i="3"/>
  <c r="H21" i="3" s="1"/>
  <c r="I21" i="3" s="1"/>
  <c r="AB10" i="21" s="1"/>
  <c r="F70" i="5"/>
  <c r="H70" i="5" s="1"/>
  <c r="D101" i="4"/>
  <c r="D24" i="4"/>
  <c r="D28" i="4" s="1"/>
  <c r="D33" i="4" s="1"/>
  <c r="D42" i="4" s="1"/>
  <c r="D53" i="4" s="1"/>
  <c r="D74" i="4" s="1"/>
  <c r="D79" i="4" s="1"/>
  <c r="D90" i="3"/>
  <c r="D60" i="3"/>
  <c r="D114" i="3"/>
  <c r="D15" i="3"/>
  <c r="F114" i="3"/>
  <c r="H114" i="3" s="1"/>
  <c r="F108" i="4"/>
  <c r="H108" i="4" s="1"/>
  <c r="G11" i="1"/>
  <c r="H11" i="1" s="1"/>
  <c r="D20" i="3"/>
  <c r="D25" i="3"/>
  <c r="D30" i="3" s="1"/>
  <c r="D35" i="3" s="1"/>
  <c r="D44" i="3" s="1"/>
  <c r="D49" i="3" s="1"/>
  <c r="D62" i="3" s="1"/>
  <c r="D67" i="3" s="1"/>
  <c r="D77" i="3" s="1"/>
  <c r="D82" i="3" s="1"/>
  <c r="D87" i="3" s="1"/>
  <c r="D91" i="3" s="1"/>
  <c r="D101" i="3" s="1"/>
  <c r="D107" i="3" s="1"/>
  <c r="D110" i="3" s="1"/>
  <c r="D116" i="3" s="1"/>
  <c r="D122" i="3" s="1"/>
  <c r="D128" i="3" s="1"/>
  <c r="F15" i="4"/>
  <c r="H15" i="4" s="1"/>
  <c r="D70" i="4"/>
  <c r="D93" i="4"/>
  <c r="D84" i="4"/>
  <c r="D54" i="4"/>
  <c r="D59" i="4"/>
  <c r="F70" i="4"/>
  <c r="H70" i="4" s="1"/>
  <c r="F15" i="3"/>
  <c r="H15" i="3" s="1"/>
  <c r="F93" i="5"/>
  <c r="H93" i="5" s="1"/>
  <c r="F102" i="20"/>
  <c r="H102" i="20" s="1"/>
  <c r="F70" i="20"/>
  <c r="H70" i="20" s="1"/>
  <c r="F59" i="20"/>
  <c r="H59" i="20" s="1"/>
  <c r="F47" i="20"/>
  <c r="H47" i="20" s="1"/>
  <c r="F10" i="20"/>
  <c r="H10" i="20" s="1"/>
  <c r="F93" i="18"/>
  <c r="H93" i="18" s="1"/>
  <c r="F93" i="20"/>
  <c r="H93" i="20" s="1"/>
  <c r="F84" i="19"/>
  <c r="H84" i="19" s="1"/>
  <c r="F84" i="20"/>
  <c r="H84" i="20" s="1"/>
  <c r="F54" i="20"/>
  <c r="H54" i="20" s="1"/>
  <c r="F114" i="18"/>
  <c r="H114" i="18" s="1"/>
  <c r="F114" i="19"/>
  <c r="H114" i="19" s="1"/>
  <c r="F114" i="20"/>
  <c r="H114" i="20" s="1"/>
  <c r="F108" i="19"/>
  <c r="H108" i="19" s="1"/>
  <c r="F70" i="18"/>
  <c r="H70" i="18" s="1"/>
  <c r="F59" i="18"/>
  <c r="H59" i="18" s="1"/>
  <c r="F108" i="20"/>
  <c r="H108" i="20" s="1"/>
  <c r="F54" i="17"/>
  <c r="H54" i="17" s="1"/>
  <c r="F47" i="19"/>
  <c r="H47" i="19" s="1"/>
  <c r="F15" i="19"/>
  <c r="H15" i="19" s="1"/>
  <c r="F10" i="19"/>
  <c r="H10" i="19" s="1"/>
  <c r="F114" i="17"/>
  <c r="H114" i="17" s="1"/>
  <c r="F54" i="19"/>
  <c r="H54" i="19" s="1"/>
  <c r="F108" i="16"/>
  <c r="H108" i="16" s="1"/>
  <c r="F108" i="17"/>
  <c r="H108" i="17" s="1"/>
  <c r="F59" i="19"/>
  <c r="H59" i="19" s="1"/>
  <c r="F102" i="16"/>
  <c r="H102" i="16" s="1"/>
  <c r="F70" i="17"/>
  <c r="H70" i="17" s="1"/>
  <c r="F59" i="17"/>
  <c r="H59" i="17" s="1"/>
  <c r="F47" i="17"/>
  <c r="H47" i="17" s="1"/>
  <c r="F10" i="17"/>
  <c r="H10" i="17" s="1"/>
  <c r="F102" i="18"/>
  <c r="H102" i="18" s="1"/>
  <c r="F54" i="18"/>
  <c r="H54" i="18" s="1"/>
  <c r="F15" i="17"/>
  <c r="H15" i="17" s="1"/>
  <c r="F114" i="16"/>
  <c r="H114" i="16" s="1"/>
  <c r="F102" i="14"/>
  <c r="H102" i="14" s="1"/>
  <c r="F15" i="20"/>
  <c r="H15" i="20" s="1"/>
  <c r="F102" i="19"/>
  <c r="H102" i="19" s="1"/>
  <c r="F102" i="17"/>
  <c r="H102" i="17" s="1"/>
  <c r="F70" i="16"/>
  <c r="H70" i="16" s="1"/>
  <c r="F47" i="16"/>
  <c r="H47" i="16" s="1"/>
  <c r="F10" i="16"/>
  <c r="H10" i="16" s="1"/>
  <c r="F10" i="18"/>
  <c r="H10" i="18" s="1"/>
  <c r="F59" i="16"/>
  <c r="H59" i="16" s="1"/>
  <c r="F93" i="15"/>
  <c r="H93" i="15" s="1"/>
  <c r="F84" i="15"/>
  <c r="H84" i="15" s="1"/>
  <c r="F108" i="18"/>
  <c r="H108" i="18" s="1"/>
  <c r="F84" i="18"/>
  <c r="H84" i="18" s="1"/>
  <c r="F93" i="19"/>
  <c r="H93" i="19" s="1"/>
  <c r="F47" i="18"/>
  <c r="H47" i="18" s="1"/>
  <c r="F114" i="15"/>
  <c r="H114" i="15" s="1"/>
  <c r="F15" i="16"/>
  <c r="H15" i="16" s="1"/>
  <c r="F93" i="14"/>
  <c r="H93" i="14" s="1"/>
  <c r="F54" i="14"/>
  <c r="H54" i="14" s="1"/>
  <c r="F114" i="12"/>
  <c r="H114" i="12" s="1"/>
  <c r="F70" i="19"/>
  <c r="H70" i="19" s="1"/>
  <c r="F93" i="16"/>
  <c r="H93" i="16" s="1"/>
  <c r="F108" i="13"/>
  <c r="H108" i="13" s="1"/>
  <c r="F15" i="14"/>
  <c r="H15" i="14" s="1"/>
  <c r="F84" i="17"/>
  <c r="H84" i="17" s="1"/>
  <c r="F10" i="15"/>
  <c r="H10" i="15" s="1"/>
  <c r="F102" i="12"/>
  <c r="H102" i="12" s="1"/>
  <c r="F15" i="18"/>
  <c r="H15" i="18" s="1"/>
  <c r="F93" i="17"/>
  <c r="H93" i="17" s="1"/>
  <c r="F102" i="15"/>
  <c r="H102" i="15" s="1"/>
  <c r="F54" i="16"/>
  <c r="H54" i="16" s="1"/>
  <c r="F108" i="15"/>
  <c r="H108" i="15" s="1"/>
  <c r="F114" i="14"/>
  <c r="H114" i="14" s="1"/>
  <c r="F93" i="13"/>
  <c r="H93" i="13" s="1"/>
  <c r="F108" i="14"/>
  <c r="H108" i="14" s="1"/>
  <c r="F59" i="15"/>
  <c r="H59" i="15" s="1"/>
  <c r="F59" i="14"/>
  <c r="H59" i="14" s="1"/>
  <c r="F114" i="11"/>
  <c r="H114" i="11" s="1"/>
  <c r="F84" i="11"/>
  <c r="H84" i="11" s="1"/>
  <c r="F70" i="11"/>
  <c r="H70" i="11" s="1"/>
  <c r="F59" i="13"/>
  <c r="H59" i="13" s="1"/>
  <c r="F70" i="14"/>
  <c r="H70" i="14" s="1"/>
  <c r="F84" i="16"/>
  <c r="H84" i="16" s="1"/>
  <c r="F54" i="15"/>
  <c r="H54" i="15" s="1"/>
  <c r="F10" i="14"/>
  <c r="H10" i="14" s="1"/>
  <c r="F114" i="13"/>
  <c r="H114" i="13" s="1"/>
  <c r="F54" i="13"/>
  <c r="H54" i="13" s="1"/>
  <c r="F84" i="14"/>
  <c r="H84" i="14" s="1"/>
  <c r="F84" i="13"/>
  <c r="H84" i="13" s="1"/>
  <c r="F15" i="13"/>
  <c r="H15" i="13" s="1"/>
  <c r="F102" i="13"/>
  <c r="H102" i="13" s="1"/>
  <c r="F70" i="15"/>
  <c r="H70" i="15" s="1"/>
  <c r="F47" i="15"/>
  <c r="H47" i="15" s="1"/>
  <c r="F70" i="13"/>
  <c r="H70" i="13" s="1"/>
  <c r="F108" i="12"/>
  <c r="H108" i="12" s="1"/>
  <c r="F15" i="11"/>
  <c r="H15" i="11" s="1"/>
  <c r="F102" i="9"/>
  <c r="H102" i="9" s="1"/>
  <c r="F47" i="9"/>
  <c r="H47" i="9" s="1"/>
  <c r="F93" i="12"/>
  <c r="H93" i="12" s="1"/>
  <c r="F54" i="12"/>
  <c r="H54" i="12" s="1"/>
  <c r="F15" i="15"/>
  <c r="H15" i="15" s="1"/>
  <c r="F47" i="14"/>
  <c r="H47" i="14" s="1"/>
  <c r="F84" i="12"/>
  <c r="H84" i="12" s="1"/>
  <c r="F47" i="12"/>
  <c r="H47" i="12" s="1"/>
  <c r="F108" i="11"/>
  <c r="H108" i="11" s="1"/>
  <c r="F59" i="11"/>
  <c r="H59" i="11" s="1"/>
  <c r="F47" i="11"/>
  <c r="H47" i="11" s="1"/>
  <c r="F10" i="13"/>
  <c r="H10" i="13" s="1"/>
  <c r="F102" i="11"/>
  <c r="H102" i="11" s="1"/>
  <c r="F10" i="11"/>
  <c r="H10" i="11" s="1"/>
  <c r="F47" i="13"/>
  <c r="H47" i="13" s="1"/>
  <c r="F70" i="12"/>
  <c r="H70" i="12" s="1"/>
  <c r="F114" i="9"/>
  <c r="H114" i="9" s="1"/>
  <c r="F93" i="9"/>
  <c r="H93" i="9" s="1"/>
  <c r="F54" i="9"/>
  <c r="H54" i="9" s="1"/>
  <c r="F47" i="8"/>
  <c r="H47" i="8" s="1"/>
  <c r="F93" i="7"/>
  <c r="H93" i="7" s="1"/>
  <c r="F93" i="11"/>
  <c r="H93" i="11" s="1"/>
  <c r="F102" i="10"/>
  <c r="H102" i="10" s="1"/>
  <c r="F84" i="10"/>
  <c r="H84" i="10" s="1"/>
  <c r="F84" i="9"/>
  <c r="H84" i="9" s="1"/>
  <c r="F54" i="11"/>
  <c r="H54" i="11" s="1"/>
  <c r="F54" i="8"/>
  <c r="H54" i="8" s="1"/>
  <c r="F114" i="7"/>
  <c r="H114" i="7" s="1"/>
  <c r="F84" i="7"/>
  <c r="H84" i="7" s="1"/>
  <c r="F70" i="7"/>
  <c r="H70" i="7" s="1"/>
  <c r="F108" i="10"/>
  <c r="H108" i="10" s="1"/>
  <c r="F93" i="8"/>
  <c r="H93" i="8" s="1"/>
  <c r="F108" i="7"/>
  <c r="H108" i="7" s="1"/>
  <c r="F59" i="12"/>
  <c r="H59" i="12" s="1"/>
  <c r="F93" i="10"/>
  <c r="H93" i="10" s="1"/>
  <c r="F47" i="10"/>
  <c r="H47" i="10" s="1"/>
  <c r="F10" i="9"/>
  <c r="H10" i="9" s="1"/>
  <c r="F15" i="12"/>
  <c r="H15" i="12" s="1"/>
  <c r="F10" i="12"/>
  <c r="H10" i="12" s="1"/>
  <c r="F84" i="8"/>
  <c r="H84" i="8" s="1"/>
  <c r="F70" i="8"/>
  <c r="H70" i="8" s="1"/>
  <c r="F114" i="10"/>
  <c r="H114" i="10" s="1"/>
  <c r="F15" i="10"/>
  <c r="H15" i="10" s="1"/>
  <c r="F70" i="10"/>
  <c r="H70" i="10" s="1"/>
  <c r="F10" i="10"/>
  <c r="H10" i="10" s="1"/>
  <c r="F114" i="8"/>
  <c r="H114" i="8" s="1"/>
  <c r="F59" i="8"/>
  <c r="H59" i="8" s="1"/>
  <c r="F108" i="8"/>
  <c r="H108" i="8" s="1"/>
  <c r="F108" i="5"/>
  <c r="H108" i="5" s="1"/>
  <c r="F59" i="5"/>
  <c r="H59" i="5" s="1"/>
  <c r="F59" i="10"/>
  <c r="H59" i="10" s="1"/>
  <c r="F114" i="6"/>
  <c r="H114" i="6" s="1"/>
  <c r="F84" i="6"/>
  <c r="H84" i="6" s="1"/>
  <c r="F70" i="6"/>
  <c r="H70" i="6" s="1"/>
  <c r="F15" i="9"/>
  <c r="H15" i="9" s="1"/>
  <c r="F15" i="7"/>
  <c r="H15" i="7" s="1"/>
  <c r="F102" i="5"/>
  <c r="H102" i="5" s="1"/>
  <c r="F47" i="5"/>
  <c r="H47" i="5" s="1"/>
  <c r="F84" i="4"/>
  <c r="H84" i="4" s="1"/>
  <c r="F60" i="3"/>
  <c r="H60" i="3" s="1"/>
  <c r="F15" i="8"/>
  <c r="H15" i="8" s="1"/>
  <c r="F102" i="7"/>
  <c r="H102" i="7" s="1"/>
  <c r="F108" i="6"/>
  <c r="H108" i="6" s="1"/>
  <c r="F10" i="6"/>
  <c r="H10" i="6" s="1"/>
  <c r="F54" i="4"/>
  <c r="H54" i="4" s="1"/>
  <c r="F10" i="8"/>
  <c r="H10" i="8" s="1"/>
  <c r="F59" i="7"/>
  <c r="H59" i="7" s="1"/>
  <c r="F59" i="6"/>
  <c r="H59" i="6" s="1"/>
  <c r="F126" i="3"/>
  <c r="H126" i="3" s="1"/>
  <c r="F54" i="10"/>
  <c r="H54" i="10" s="1"/>
  <c r="F102" i="8"/>
  <c r="H102" i="8" s="1"/>
  <c r="F54" i="5"/>
  <c r="H54" i="5" s="1"/>
  <c r="F114" i="4"/>
  <c r="H114" i="4" s="1"/>
  <c r="F102" i="6"/>
  <c r="H102" i="6" s="1"/>
  <c r="F47" i="6"/>
  <c r="H47" i="6" s="1"/>
  <c r="F70" i="9"/>
  <c r="H70" i="9" s="1"/>
  <c r="F54" i="7"/>
  <c r="H54" i="7" s="1"/>
  <c r="F10" i="7"/>
  <c r="H10" i="7" s="1"/>
  <c r="F108" i="9"/>
  <c r="H108" i="9" s="1"/>
  <c r="F47" i="7"/>
  <c r="H47" i="7" s="1"/>
  <c r="F93" i="6"/>
  <c r="H93" i="6" s="1"/>
  <c r="F15" i="6"/>
  <c r="H15" i="6" s="1"/>
  <c r="F102" i="4"/>
  <c r="H102" i="4" s="1"/>
  <c r="F76" i="3"/>
  <c r="H76" i="3" s="1"/>
  <c r="F65" i="3"/>
  <c r="H65" i="3" s="1"/>
  <c r="F47" i="3"/>
  <c r="H47" i="3" s="1"/>
  <c r="F10" i="3"/>
  <c r="H10" i="3" s="1"/>
  <c r="D47" i="4"/>
  <c r="F84" i="5"/>
  <c r="H84" i="5" s="1"/>
  <c r="G17" i="1"/>
  <c r="H17" i="1" s="1"/>
  <c r="G16" i="1"/>
  <c r="H16" i="1" s="1"/>
  <c r="D105" i="3"/>
  <c r="F47" i="4"/>
  <c r="H47" i="4" s="1"/>
  <c r="D102" i="5"/>
  <c r="D47" i="5"/>
  <c r="D93" i="5"/>
  <c r="D84" i="5"/>
  <c r="D70" i="5"/>
  <c r="D15" i="5"/>
  <c r="F10" i="5"/>
  <c r="H10" i="5" s="1"/>
  <c r="F15" i="5"/>
  <c r="H15" i="5" s="1"/>
  <c r="D39" i="5"/>
  <c r="D43" i="5" s="1"/>
  <c r="D75" i="5" s="1"/>
  <c r="D80" i="5" s="1"/>
  <c r="F90" i="3"/>
  <c r="H90" i="3" s="1"/>
  <c r="F10" i="4"/>
  <c r="H10" i="4" s="1"/>
  <c r="F59" i="4"/>
  <c r="H59" i="4" s="1"/>
  <c r="F114" i="5"/>
  <c r="H114" i="5" s="1"/>
  <c r="G13" i="1"/>
  <c r="H13" i="1" s="1"/>
  <c r="F105" i="3"/>
  <c r="H105" i="3" s="1"/>
  <c r="G14" i="1"/>
  <c r="H14" i="1" s="1"/>
  <c r="F59" i="9"/>
  <c r="H59" i="9" s="1"/>
  <c r="F93" i="4"/>
  <c r="H93" i="4" s="1"/>
  <c r="G15" i="1"/>
  <c r="H15" i="1" s="1"/>
  <c r="F120" i="3"/>
  <c r="H120" i="3" s="1"/>
  <c r="D19" i="4"/>
  <c r="D69" i="3"/>
  <c r="D18" i="4"/>
  <c r="D52" i="4"/>
  <c r="D78" i="4"/>
  <c r="D24" i="5"/>
  <c r="D28" i="5" s="1"/>
  <c r="D33" i="5" s="1"/>
  <c r="D42" i="5" s="1"/>
  <c r="D53" i="5" s="1"/>
  <c r="D74" i="5" s="1"/>
  <c r="D79" i="5" s="1"/>
  <c r="D88" i="5"/>
  <c r="D92" i="5"/>
  <c r="D32" i="6"/>
  <c r="D46" i="6"/>
  <c r="D54" i="6"/>
  <c r="D78" i="6"/>
  <c r="D101" i="6"/>
  <c r="D20" i="7"/>
  <c r="D66" i="7"/>
  <c r="D58" i="8"/>
  <c r="D88" i="8"/>
  <c r="D58" i="6"/>
  <c r="D97" i="8"/>
  <c r="D78" i="8"/>
  <c r="D46" i="8"/>
  <c r="D32" i="8"/>
  <c r="D66" i="8"/>
  <c r="D52" i="8"/>
  <c r="D18" i="8"/>
  <c r="D27" i="8"/>
  <c r="D37" i="8"/>
  <c r="D20" i="6"/>
  <c r="D24" i="7"/>
  <c r="D28" i="7" s="1"/>
  <c r="D33" i="7" s="1"/>
  <c r="D42" i="7" s="1"/>
  <c r="D53" i="7" s="1"/>
  <c r="D74" i="7" s="1"/>
  <c r="D79" i="7" s="1"/>
  <c r="D101" i="8"/>
  <c r="D19" i="8"/>
  <c r="D103" i="9"/>
  <c r="D39" i="9"/>
  <c r="D43" i="9" s="1"/>
  <c r="D75" i="9" s="1"/>
  <c r="D80" i="9" s="1"/>
  <c r="D89" i="3"/>
  <c r="D23" i="4"/>
  <c r="D92" i="4"/>
  <c r="D29" i="5"/>
  <c r="D97" i="5"/>
  <c r="D13" i="6"/>
  <c r="D23" i="6"/>
  <c r="D37" i="6"/>
  <c r="D59" i="6"/>
  <c r="D69" i="6"/>
  <c r="D83" i="6"/>
  <c r="D55" i="7"/>
  <c r="D60" i="7" s="1"/>
  <c r="D94" i="7" s="1"/>
  <c r="D59" i="7"/>
  <c r="D54" i="8"/>
  <c r="D93" i="8"/>
  <c r="D15" i="8"/>
  <c r="D83" i="8"/>
  <c r="D92" i="8"/>
  <c r="D13" i="9"/>
  <c r="D63" i="9"/>
  <c r="D23" i="3"/>
  <c r="D104" i="3"/>
  <c r="D27" i="4"/>
  <c r="D88" i="4"/>
  <c r="D52" i="6"/>
  <c r="D66" i="6"/>
  <c r="D18" i="7"/>
  <c r="D32" i="7"/>
  <c r="D102" i="7"/>
  <c r="D103" i="8"/>
  <c r="D27" i="9"/>
  <c r="D27" i="3"/>
  <c r="D100" i="3"/>
  <c r="D46" i="4"/>
  <c r="D58" i="4"/>
  <c r="D69" i="4"/>
  <c r="D27" i="6"/>
  <c r="D41" i="6"/>
  <c r="D63" i="6"/>
  <c r="D73" i="6"/>
  <c r="D15" i="7"/>
  <c r="D92" i="7"/>
  <c r="D24" i="8"/>
  <c r="D28" i="8" s="1"/>
  <c r="D33" i="8" s="1"/>
  <c r="D42" i="8" s="1"/>
  <c r="D53" i="8" s="1"/>
  <c r="D74" i="8" s="1"/>
  <c r="D79" i="8" s="1"/>
  <c r="D84" i="8"/>
  <c r="D46" i="3"/>
  <c r="D64" i="3"/>
  <c r="D13" i="4"/>
  <c r="D70" i="6"/>
  <c r="D88" i="6"/>
  <c r="D92" i="6"/>
  <c r="D20" i="8"/>
  <c r="D25" i="8"/>
  <c r="D30" i="8" s="1"/>
  <c r="D35" i="8" s="1"/>
  <c r="D44" i="8" s="1"/>
  <c r="D49" i="8" s="1"/>
  <c r="D56" i="8" s="1"/>
  <c r="D61" i="8" s="1"/>
  <c r="D71" i="8" s="1"/>
  <c r="D76" i="8" s="1"/>
  <c r="D81" i="8" s="1"/>
  <c r="D85" i="8" s="1"/>
  <c r="D89" i="8" s="1"/>
  <c r="D95" i="8" s="1"/>
  <c r="D98" i="8" s="1"/>
  <c r="D104" i="8" s="1"/>
  <c r="D110" i="8" s="1"/>
  <c r="D116" i="8" s="1"/>
  <c r="D69" i="8"/>
  <c r="D84" i="10"/>
  <c r="D70" i="10"/>
  <c r="D59" i="10"/>
  <c r="D102" i="10"/>
  <c r="D47" i="10"/>
  <c r="D93" i="10"/>
  <c r="D54" i="10"/>
  <c r="D93" i="7"/>
  <c r="D63" i="8"/>
  <c r="D46" i="9"/>
  <c r="D25" i="10"/>
  <c r="D30" i="10" s="1"/>
  <c r="D35" i="10" s="1"/>
  <c r="D44" i="10" s="1"/>
  <c r="D49" i="10" s="1"/>
  <c r="D56" i="10" s="1"/>
  <c r="D61" i="10" s="1"/>
  <c r="D71" i="10" s="1"/>
  <c r="D76" i="10" s="1"/>
  <c r="D81" i="10" s="1"/>
  <c r="D85" i="10" s="1"/>
  <c r="D89" i="10" s="1"/>
  <c r="D95" i="10" s="1"/>
  <c r="D98" i="10" s="1"/>
  <c r="D104" i="10" s="1"/>
  <c r="D110" i="10" s="1"/>
  <c r="D116" i="10" s="1"/>
  <c r="D20" i="10"/>
  <c r="D97" i="9"/>
  <c r="D73" i="9"/>
  <c r="D58" i="9"/>
  <c r="D23" i="9"/>
  <c r="D88" i="9"/>
  <c r="D41" i="9"/>
  <c r="D92" i="9"/>
  <c r="D37" i="9"/>
  <c r="D83" i="9"/>
  <c r="D18" i="9"/>
  <c r="D52" i="9"/>
  <c r="D32" i="9"/>
  <c r="D78" i="9"/>
  <c r="D78" i="7"/>
  <c r="D46" i="7"/>
  <c r="D73" i="7"/>
  <c r="D63" i="7"/>
  <c r="D41" i="7"/>
  <c r="D47" i="7"/>
  <c r="D52" i="7"/>
  <c r="D70" i="7"/>
  <c r="D83" i="7"/>
  <c r="D59" i="9"/>
  <c r="D70" i="9"/>
  <c r="D29" i="14"/>
  <c r="D55" i="14"/>
  <c r="D60" i="14" s="1"/>
  <c r="D94" i="14" s="1"/>
  <c r="D29" i="10"/>
  <c r="D39" i="10"/>
  <c r="D43" i="10" s="1"/>
  <c r="D75" i="10" s="1"/>
  <c r="D80" i="10" s="1"/>
  <c r="D15" i="9"/>
  <c r="D19" i="11"/>
  <c r="D54" i="11"/>
  <c r="D88" i="11"/>
  <c r="D27" i="11"/>
  <c r="D39" i="11"/>
  <c r="D43" i="11" s="1"/>
  <c r="D75" i="11" s="1"/>
  <c r="D80" i="11" s="1"/>
  <c r="D73" i="11"/>
  <c r="D66" i="11"/>
  <c r="D52" i="12"/>
  <c r="D13" i="10"/>
  <c r="D23" i="10"/>
  <c r="D37" i="10"/>
  <c r="D69" i="10"/>
  <c r="D83" i="10"/>
  <c r="D32" i="11"/>
  <c r="D63" i="11"/>
  <c r="D92" i="12"/>
  <c r="D78" i="12"/>
  <c r="D27" i="12"/>
  <c r="D41" i="12"/>
  <c r="D13" i="12"/>
  <c r="D58" i="12"/>
  <c r="D88" i="10"/>
  <c r="D18" i="12"/>
  <c r="D59" i="12"/>
  <c r="D69" i="12"/>
  <c r="D101" i="14"/>
  <c r="D19" i="14"/>
  <c r="D84" i="17"/>
  <c r="D102" i="17"/>
  <c r="D59" i="17"/>
  <c r="D54" i="17"/>
  <c r="D15" i="17"/>
  <c r="D93" i="17"/>
  <c r="D70" i="17"/>
  <c r="D47" i="17"/>
  <c r="D39" i="13"/>
  <c r="D43" i="13" s="1"/>
  <c r="D75" i="13" s="1"/>
  <c r="D80" i="13" s="1"/>
  <c r="D39" i="15"/>
  <c r="D43" i="15" s="1"/>
  <c r="D75" i="15" s="1"/>
  <c r="D80" i="15" s="1"/>
  <c r="D103" i="15"/>
  <c r="D59" i="13"/>
  <c r="D24" i="14"/>
  <c r="D28" i="14" s="1"/>
  <c r="D33" i="14" s="1"/>
  <c r="D42" i="14" s="1"/>
  <c r="D53" i="14" s="1"/>
  <c r="D74" i="14" s="1"/>
  <c r="D79" i="14" s="1"/>
  <c r="D88" i="13"/>
  <c r="D27" i="13"/>
  <c r="D41" i="13"/>
  <c r="D97" i="13"/>
  <c r="D13" i="13"/>
  <c r="D70" i="13"/>
  <c r="D97" i="16"/>
  <c r="D47" i="14"/>
  <c r="D59" i="14"/>
  <c r="D70" i="14"/>
  <c r="D32" i="15"/>
  <c r="D97" i="15"/>
  <c r="D88" i="18"/>
  <c r="D69" i="16"/>
  <c r="D27" i="16"/>
  <c r="D32" i="19"/>
  <c r="D73" i="19"/>
  <c r="D13" i="19"/>
  <c r="D88" i="19"/>
  <c r="D27" i="19"/>
  <c r="D92" i="19"/>
  <c r="D23" i="19"/>
  <c r="D41" i="19"/>
  <c r="D83" i="19"/>
  <c r="D69" i="19"/>
  <c r="D63" i="19"/>
  <c r="D46" i="19"/>
  <c r="D66" i="19"/>
  <c r="D52" i="19"/>
  <c r="D78" i="19"/>
  <c r="D58" i="19"/>
  <c r="D37" i="19"/>
  <c r="D97" i="19"/>
  <c r="D18" i="19"/>
  <c r="D70" i="15"/>
  <c r="D59" i="15"/>
  <c r="D47" i="15"/>
  <c r="D93" i="15"/>
  <c r="D66" i="15"/>
  <c r="D18" i="16"/>
  <c r="D92" i="16"/>
  <c r="D15" i="14"/>
  <c r="D18" i="15"/>
  <c r="D23" i="16"/>
  <c r="D63" i="16"/>
  <c r="D58" i="18"/>
  <c r="D58" i="15"/>
  <c r="D29" i="16"/>
  <c r="D15" i="15"/>
  <c r="D54" i="15"/>
  <c r="D63" i="15"/>
  <c r="D92" i="15"/>
  <c r="D88" i="16"/>
  <c r="D83" i="16"/>
  <c r="D78" i="16"/>
  <c r="D66" i="16"/>
  <c r="D37" i="16"/>
  <c r="D32" i="16"/>
  <c r="D73" i="16"/>
  <c r="D52" i="16"/>
  <c r="D97" i="18"/>
  <c r="D63" i="18"/>
  <c r="D78" i="18"/>
  <c r="D13" i="18"/>
  <c r="D27" i="18"/>
  <c r="D23" i="18"/>
  <c r="D37" i="18"/>
  <c r="D52" i="18"/>
  <c r="D18" i="18"/>
  <c r="D46" i="18"/>
  <c r="D32" i="18"/>
  <c r="D69" i="18"/>
  <c r="D73" i="18"/>
  <c r="D92" i="18"/>
  <c r="D46" i="14"/>
  <c r="D58" i="14"/>
  <c r="D84" i="14"/>
  <c r="D41" i="15"/>
  <c r="D41" i="16"/>
  <c r="D46" i="16"/>
  <c r="D66" i="18"/>
  <c r="D83" i="18"/>
  <c r="D24" i="18"/>
  <c r="D28" i="18" s="1"/>
  <c r="D33" i="18" s="1"/>
  <c r="D42" i="18" s="1"/>
  <c r="D53" i="18" s="1"/>
  <c r="D74" i="18" s="1"/>
  <c r="D79" i="18" s="1"/>
  <c r="D101" i="18"/>
  <c r="D15" i="20"/>
  <c r="D102" i="20"/>
  <c r="D93" i="20"/>
  <c r="D84" i="20"/>
  <c r="D54" i="20"/>
  <c r="D70" i="20"/>
  <c r="D47" i="20"/>
  <c r="D59" i="20"/>
  <c r="D59" i="16"/>
  <c r="D102" i="16"/>
  <c r="D84" i="18"/>
  <c r="D102" i="18"/>
  <c r="D54" i="18"/>
  <c r="D15" i="18"/>
  <c r="D59" i="18"/>
  <c r="D47" i="16"/>
  <c r="D15" i="16"/>
  <c r="D84" i="16"/>
  <c r="D101" i="19"/>
  <c r="D24" i="19"/>
  <c r="D28" i="19" s="1"/>
  <c r="D33" i="19" s="1"/>
  <c r="D42" i="19" s="1"/>
  <c r="D53" i="19" s="1"/>
  <c r="D74" i="19" s="1"/>
  <c r="D79" i="19" s="1"/>
  <c r="D63" i="17"/>
  <c r="D25" i="20"/>
  <c r="D30" i="20" s="1"/>
  <c r="D35" i="20" s="1"/>
  <c r="D44" i="20" s="1"/>
  <c r="D49" i="20" s="1"/>
  <c r="D56" i="20" s="1"/>
  <c r="D61" i="20" s="1"/>
  <c r="D71" i="20" s="1"/>
  <c r="D76" i="20" s="1"/>
  <c r="D81" i="20" s="1"/>
  <c r="D85" i="20" s="1"/>
  <c r="D89" i="20" s="1"/>
  <c r="D95" i="20" s="1"/>
  <c r="D98" i="20" s="1"/>
  <c r="D104" i="20" s="1"/>
  <c r="D110" i="20" s="1"/>
  <c r="D116" i="20" s="1"/>
  <c r="D20" i="20"/>
  <c r="D83" i="17"/>
  <c r="D23" i="17"/>
  <c r="D92" i="17"/>
  <c r="D46" i="17"/>
  <c r="D58" i="17"/>
  <c r="D83" i="20"/>
  <c r="D92" i="20"/>
  <c r="D27" i="20"/>
  <c r="D88" i="20"/>
  <c r="D54" i="19"/>
  <c r="D46" i="20"/>
  <c r="D58" i="20"/>
  <c r="D69" i="20"/>
  <c r="D93" i="19"/>
  <c r="D55" i="20"/>
  <c r="D60" i="20" s="1"/>
  <c r="D94" i="20" s="1"/>
  <c r="D66" i="20"/>
  <c r="D97" i="20"/>
  <c r="D47" i="19"/>
  <c r="D59" i="19"/>
  <c r="D63" i="20"/>
  <c r="D52" i="20"/>
  <c r="D78" i="20"/>
  <c r="E10" i="21" l="1"/>
  <c r="F10" i="21" s="1"/>
  <c r="D10" i="21"/>
  <c r="I68" i="16"/>
  <c r="F60" i="20"/>
  <c r="H60" i="20" s="1"/>
  <c r="F29" i="19"/>
  <c r="H29" i="19" s="1"/>
  <c r="F94" i="20"/>
  <c r="H94" i="20" s="1"/>
  <c r="I91" i="20" s="1"/>
  <c r="F55" i="19"/>
  <c r="H55" i="19" s="1"/>
  <c r="I51" i="19" s="1"/>
  <c r="F16" i="19"/>
  <c r="H16" i="19" s="1"/>
  <c r="F16" i="20"/>
  <c r="H16" i="20" s="1"/>
  <c r="F55" i="20"/>
  <c r="H55" i="20" s="1"/>
  <c r="F16" i="18"/>
  <c r="H16" i="18" s="1"/>
  <c r="F29" i="20"/>
  <c r="H29" i="20" s="1"/>
  <c r="F60" i="19"/>
  <c r="H60" i="19" s="1"/>
  <c r="F60" i="18"/>
  <c r="H60" i="18" s="1"/>
  <c r="F29" i="17"/>
  <c r="H29" i="17" s="1"/>
  <c r="F94" i="16"/>
  <c r="H94" i="16" s="1"/>
  <c r="F94" i="18"/>
  <c r="H94" i="18" s="1"/>
  <c r="F29" i="15"/>
  <c r="H29" i="15" s="1"/>
  <c r="F94" i="14"/>
  <c r="H94" i="14" s="1"/>
  <c r="F55" i="15"/>
  <c r="H55" i="15" s="1"/>
  <c r="F94" i="17"/>
  <c r="H94" i="17" s="1"/>
  <c r="F55" i="16"/>
  <c r="H55" i="16" s="1"/>
  <c r="F29" i="18"/>
  <c r="H29" i="18" s="1"/>
  <c r="F55" i="17"/>
  <c r="H55" i="17" s="1"/>
  <c r="F55" i="18"/>
  <c r="H55" i="18" s="1"/>
  <c r="F16" i="17"/>
  <c r="H16" i="17" s="1"/>
  <c r="F60" i="17"/>
  <c r="H60" i="17" s="1"/>
  <c r="F94" i="15"/>
  <c r="H94" i="15" s="1"/>
  <c r="F60" i="15"/>
  <c r="H60" i="15" s="1"/>
  <c r="F16" i="13"/>
  <c r="H16" i="13" s="1"/>
  <c r="F29" i="16"/>
  <c r="H29" i="16" s="1"/>
  <c r="F94" i="19"/>
  <c r="H94" i="19" s="1"/>
  <c r="I91" i="19" s="1"/>
  <c r="F60" i="14"/>
  <c r="H60" i="14" s="1"/>
  <c r="F29" i="13"/>
  <c r="H29" i="13" s="1"/>
  <c r="F94" i="12"/>
  <c r="H94" i="12" s="1"/>
  <c r="F29" i="14"/>
  <c r="H29" i="14" s="1"/>
  <c r="F16" i="16"/>
  <c r="H16" i="16" s="1"/>
  <c r="F55" i="14"/>
  <c r="H55" i="14" s="1"/>
  <c r="F60" i="16"/>
  <c r="H60" i="16" s="1"/>
  <c r="F16" i="12"/>
  <c r="H16" i="12" s="1"/>
  <c r="F60" i="11"/>
  <c r="H60" i="11" s="1"/>
  <c r="F60" i="12"/>
  <c r="H60" i="12" s="1"/>
  <c r="F16" i="14"/>
  <c r="H16" i="14" s="1"/>
  <c r="F16" i="15"/>
  <c r="H16" i="15" s="1"/>
  <c r="I12" i="15" s="1"/>
  <c r="F94" i="13"/>
  <c r="H94" i="13" s="1"/>
  <c r="F55" i="13"/>
  <c r="H55" i="13" s="1"/>
  <c r="F29" i="11"/>
  <c r="H29" i="11" s="1"/>
  <c r="F55" i="9"/>
  <c r="H55" i="9" s="1"/>
  <c r="F55" i="11"/>
  <c r="H55" i="11" s="1"/>
  <c r="F94" i="10"/>
  <c r="H94" i="10" s="1"/>
  <c r="F16" i="10"/>
  <c r="H16" i="10" s="1"/>
  <c r="F60" i="13"/>
  <c r="H60" i="13" s="1"/>
  <c r="F16" i="11"/>
  <c r="H16" i="11" s="1"/>
  <c r="F94" i="11"/>
  <c r="H94" i="11" s="1"/>
  <c r="F60" i="10"/>
  <c r="H60" i="10" s="1"/>
  <c r="F55" i="10"/>
  <c r="H55" i="10" s="1"/>
  <c r="F55" i="8"/>
  <c r="H55" i="8" s="1"/>
  <c r="F60" i="7"/>
  <c r="H60" i="7" s="1"/>
  <c r="F29" i="9"/>
  <c r="H29" i="9" s="1"/>
  <c r="F29" i="10"/>
  <c r="H29" i="10" s="1"/>
  <c r="F60" i="9"/>
  <c r="H60" i="9" s="1"/>
  <c r="F60" i="8"/>
  <c r="H60" i="8" s="1"/>
  <c r="F29" i="12"/>
  <c r="H29" i="12" s="1"/>
  <c r="F16" i="9"/>
  <c r="H16" i="9" s="1"/>
  <c r="F16" i="7"/>
  <c r="H16" i="7" s="1"/>
  <c r="F16" i="8"/>
  <c r="H16" i="8" s="1"/>
  <c r="F29" i="7"/>
  <c r="H29" i="7" s="1"/>
  <c r="F60" i="6"/>
  <c r="H60" i="6" s="1"/>
  <c r="F29" i="8"/>
  <c r="H29" i="8" s="1"/>
  <c r="F55" i="5"/>
  <c r="H55" i="5" s="1"/>
  <c r="F94" i="8"/>
  <c r="H94" i="8" s="1"/>
  <c r="F94" i="5"/>
  <c r="H94" i="5" s="1"/>
  <c r="F16" i="5"/>
  <c r="H16" i="5" s="1"/>
  <c r="F16" i="3"/>
  <c r="H16" i="3" s="1"/>
  <c r="F55" i="7"/>
  <c r="H55" i="7" s="1"/>
  <c r="F29" i="5"/>
  <c r="H29" i="5" s="1"/>
  <c r="F16" i="4"/>
  <c r="H16" i="4" s="1"/>
  <c r="F55" i="6"/>
  <c r="H55" i="6" s="1"/>
  <c r="F94" i="9"/>
  <c r="H94" i="9" s="1"/>
  <c r="F94" i="6"/>
  <c r="H94" i="6" s="1"/>
  <c r="F16" i="6"/>
  <c r="H16" i="6" s="1"/>
  <c r="F29" i="6"/>
  <c r="H29" i="6" s="1"/>
  <c r="F55" i="12"/>
  <c r="H55" i="12" s="1"/>
  <c r="F94" i="7"/>
  <c r="H94" i="7" s="1"/>
  <c r="F94" i="4"/>
  <c r="H94" i="4" s="1"/>
  <c r="F106" i="3"/>
  <c r="H106" i="3" s="1"/>
  <c r="F55" i="4"/>
  <c r="H55" i="4" s="1"/>
  <c r="F61" i="3"/>
  <c r="H61" i="3" s="1"/>
  <c r="F66" i="3"/>
  <c r="H66" i="3" s="1"/>
  <c r="F29" i="3"/>
  <c r="H29" i="3" s="1"/>
  <c r="F60" i="5"/>
  <c r="H60" i="5" s="1"/>
  <c r="F60" i="4"/>
  <c r="H60" i="4" s="1"/>
  <c r="F29" i="4"/>
  <c r="H29" i="4" s="1"/>
  <c r="F71" i="20"/>
  <c r="H71" i="20" s="1"/>
  <c r="F11" i="20"/>
  <c r="H11" i="20" s="1"/>
  <c r="F98" i="19"/>
  <c r="H98" i="19" s="1"/>
  <c r="F56" i="19"/>
  <c r="H56" i="19" s="1"/>
  <c r="F44" i="19"/>
  <c r="H44" i="19" s="1"/>
  <c r="F25" i="20"/>
  <c r="H25" i="20" s="1"/>
  <c r="I22" i="20" s="1"/>
  <c r="F85" i="19"/>
  <c r="H85" i="19" s="1"/>
  <c r="I82" i="19" s="1"/>
  <c r="F85" i="20"/>
  <c r="H85" i="20" s="1"/>
  <c r="F116" i="19"/>
  <c r="H116" i="19" s="1"/>
  <c r="F89" i="19"/>
  <c r="H89" i="19" s="1"/>
  <c r="I87" i="19" s="1"/>
  <c r="I90" i="19" s="1"/>
  <c r="F81" i="19"/>
  <c r="H81" i="19" s="1"/>
  <c r="F110" i="19"/>
  <c r="H110" i="19" s="1"/>
  <c r="F35" i="19"/>
  <c r="H35" i="19" s="1"/>
  <c r="F110" i="20"/>
  <c r="H110" i="20" s="1"/>
  <c r="F20" i="20"/>
  <c r="H20" i="20" s="1"/>
  <c r="F104" i="19"/>
  <c r="H104" i="19" s="1"/>
  <c r="F76" i="19"/>
  <c r="H76" i="19" s="1"/>
  <c r="F104" i="20"/>
  <c r="H104" i="20" s="1"/>
  <c r="F76" i="20"/>
  <c r="H76" i="20" s="1"/>
  <c r="F61" i="19"/>
  <c r="H61" i="19" s="1"/>
  <c r="F49" i="19"/>
  <c r="H49" i="19" s="1"/>
  <c r="F61" i="20"/>
  <c r="H61" i="20" s="1"/>
  <c r="F49" i="20"/>
  <c r="H49" i="20" s="1"/>
  <c r="F30" i="20"/>
  <c r="H30" i="20" s="1"/>
  <c r="F95" i="19"/>
  <c r="H95" i="19" s="1"/>
  <c r="F81" i="20"/>
  <c r="H81" i="20" s="1"/>
  <c r="F30" i="19"/>
  <c r="H30" i="19" s="1"/>
  <c r="F98" i="18"/>
  <c r="H98" i="18" s="1"/>
  <c r="F56" i="20"/>
  <c r="H56" i="20" s="1"/>
  <c r="F116" i="18"/>
  <c r="H116" i="18" s="1"/>
  <c r="F35" i="18"/>
  <c r="H35" i="18" s="1"/>
  <c r="F20" i="17"/>
  <c r="H20" i="17" s="1"/>
  <c r="F104" i="16"/>
  <c r="H104" i="16" s="1"/>
  <c r="F76" i="16"/>
  <c r="H76" i="16" s="1"/>
  <c r="F89" i="20"/>
  <c r="H89" i="20" s="1"/>
  <c r="F61" i="17"/>
  <c r="H61" i="17" s="1"/>
  <c r="F49" i="17"/>
  <c r="H49" i="17" s="1"/>
  <c r="F20" i="19"/>
  <c r="H20" i="19" s="1"/>
  <c r="F61" i="18"/>
  <c r="H61" i="18" s="1"/>
  <c r="F49" i="18"/>
  <c r="H49" i="18" s="1"/>
  <c r="F30" i="17"/>
  <c r="H30" i="17" s="1"/>
  <c r="F95" i="16"/>
  <c r="H95" i="16" s="1"/>
  <c r="F81" i="18"/>
  <c r="H81" i="18" s="1"/>
  <c r="F76" i="18"/>
  <c r="H76" i="18" s="1"/>
  <c r="F30" i="18"/>
  <c r="H30" i="18" s="1"/>
  <c r="F95" i="17"/>
  <c r="H95" i="17" s="1"/>
  <c r="F98" i="20"/>
  <c r="H98" i="20" s="1"/>
  <c r="F116" i="20"/>
  <c r="H116" i="20" s="1"/>
  <c r="F71" i="18"/>
  <c r="H71" i="18" s="1"/>
  <c r="F11" i="18"/>
  <c r="H11" i="18" s="1"/>
  <c r="F98" i="17"/>
  <c r="H98" i="17" s="1"/>
  <c r="F56" i="17"/>
  <c r="H56" i="17" s="1"/>
  <c r="F44" i="17"/>
  <c r="H44" i="17" s="1"/>
  <c r="F95" i="20"/>
  <c r="H95" i="20" s="1"/>
  <c r="F44" i="20"/>
  <c r="H44" i="20" s="1"/>
  <c r="F71" i="19"/>
  <c r="H71" i="19" s="1"/>
  <c r="F104" i="18"/>
  <c r="H104" i="18" s="1"/>
  <c r="F89" i="18"/>
  <c r="H89" i="18" s="1"/>
  <c r="F25" i="18"/>
  <c r="H25" i="18" s="1"/>
  <c r="F85" i="17"/>
  <c r="H85" i="17" s="1"/>
  <c r="F116" i="16"/>
  <c r="H116" i="16" s="1"/>
  <c r="F89" i="16"/>
  <c r="H89" i="16" s="1"/>
  <c r="F81" i="16"/>
  <c r="H81" i="16" s="1"/>
  <c r="F89" i="17"/>
  <c r="H89" i="17" s="1"/>
  <c r="F11" i="16"/>
  <c r="H11" i="16" s="1"/>
  <c r="F98" i="15"/>
  <c r="H98" i="15" s="1"/>
  <c r="F56" i="15"/>
  <c r="H56" i="15" s="1"/>
  <c r="F44" i="15"/>
  <c r="H44" i="15" s="1"/>
  <c r="F25" i="17"/>
  <c r="H25" i="17" s="1"/>
  <c r="I22" i="17" s="1"/>
  <c r="F116" i="15"/>
  <c r="H116" i="15" s="1"/>
  <c r="F89" i="15"/>
  <c r="H89" i="15" s="1"/>
  <c r="F81" i="15"/>
  <c r="H81" i="15" s="1"/>
  <c r="F11" i="19"/>
  <c r="H11" i="19" s="1"/>
  <c r="F110" i="18"/>
  <c r="H110" i="18" s="1"/>
  <c r="F85" i="18"/>
  <c r="H85" i="18" s="1"/>
  <c r="F110" i="16"/>
  <c r="H110" i="16" s="1"/>
  <c r="F110" i="15"/>
  <c r="H110" i="15" s="1"/>
  <c r="F95" i="18"/>
  <c r="H95" i="18" s="1"/>
  <c r="F110" i="17"/>
  <c r="H110" i="17" s="1"/>
  <c r="F56" i="18"/>
  <c r="H56" i="18" s="1"/>
  <c r="F71" i="17"/>
  <c r="H71" i="17" s="1"/>
  <c r="F85" i="16"/>
  <c r="H85" i="16" s="1"/>
  <c r="F35" i="20"/>
  <c r="H35" i="20" s="1"/>
  <c r="F25" i="19"/>
  <c r="H25" i="19" s="1"/>
  <c r="F20" i="18"/>
  <c r="H20" i="18" s="1"/>
  <c r="F116" i="17"/>
  <c r="H116" i="17" s="1"/>
  <c r="F11" i="17"/>
  <c r="H11" i="17" s="1"/>
  <c r="F20" i="16"/>
  <c r="H20" i="16" s="1"/>
  <c r="F20" i="14"/>
  <c r="H20" i="14" s="1"/>
  <c r="F104" i="13"/>
  <c r="H104" i="13" s="1"/>
  <c r="F76" i="13"/>
  <c r="H76" i="13" s="1"/>
  <c r="F76" i="17"/>
  <c r="H76" i="17" s="1"/>
  <c r="F44" i="18"/>
  <c r="H44" i="18" s="1"/>
  <c r="F35" i="17"/>
  <c r="H35" i="17" s="1"/>
  <c r="F76" i="15"/>
  <c r="H76" i="15" s="1"/>
  <c r="F30" i="14"/>
  <c r="H30" i="14" s="1"/>
  <c r="F95" i="13"/>
  <c r="H95" i="13" s="1"/>
  <c r="F35" i="15"/>
  <c r="H35" i="15" s="1"/>
  <c r="F116" i="14"/>
  <c r="H116" i="14" s="1"/>
  <c r="F44" i="16"/>
  <c r="H44" i="16" s="1"/>
  <c r="F85" i="15"/>
  <c r="H85" i="15" s="1"/>
  <c r="F71" i="15"/>
  <c r="H71" i="15" s="1"/>
  <c r="F110" i="14"/>
  <c r="H110" i="14" s="1"/>
  <c r="F71" i="14"/>
  <c r="H71" i="14" s="1"/>
  <c r="F11" i="14"/>
  <c r="H11" i="14" s="1"/>
  <c r="F98" i="13"/>
  <c r="H98" i="13" s="1"/>
  <c r="F56" i="13"/>
  <c r="H56" i="13" s="1"/>
  <c r="F44" i="13"/>
  <c r="H44" i="13" s="1"/>
  <c r="F71" i="16"/>
  <c r="H71" i="16" s="1"/>
  <c r="F56" i="16"/>
  <c r="H56" i="16" s="1"/>
  <c r="F49" i="16"/>
  <c r="H49" i="16" s="1"/>
  <c r="F30" i="15"/>
  <c r="H30" i="15" s="1"/>
  <c r="F104" i="14"/>
  <c r="H104" i="14" s="1"/>
  <c r="F56" i="14"/>
  <c r="H56" i="14" s="1"/>
  <c r="F44" i="14"/>
  <c r="H44" i="14" s="1"/>
  <c r="F81" i="17"/>
  <c r="H81" i="17" s="1"/>
  <c r="F61" i="16"/>
  <c r="H61" i="16" s="1"/>
  <c r="F98" i="16"/>
  <c r="H98" i="16" s="1"/>
  <c r="F95" i="15"/>
  <c r="H95" i="15" s="1"/>
  <c r="F81" i="14"/>
  <c r="H81" i="14" s="1"/>
  <c r="F104" i="17"/>
  <c r="H104" i="17" s="1"/>
  <c r="F98" i="14"/>
  <c r="H98" i="14" s="1"/>
  <c r="F89" i="14"/>
  <c r="H89" i="14" s="1"/>
  <c r="F81" i="13"/>
  <c r="H81" i="13" s="1"/>
  <c r="F20" i="15"/>
  <c r="H20" i="15" s="1"/>
  <c r="F49" i="13"/>
  <c r="H49" i="13" s="1"/>
  <c r="F30" i="13"/>
  <c r="H30" i="13" s="1"/>
  <c r="F95" i="14"/>
  <c r="H95" i="14" s="1"/>
  <c r="F85" i="13"/>
  <c r="H85" i="13" s="1"/>
  <c r="F85" i="12"/>
  <c r="H85" i="12" s="1"/>
  <c r="I82" i="12" s="1"/>
  <c r="F81" i="12"/>
  <c r="H81" i="12" s="1"/>
  <c r="F30" i="16"/>
  <c r="H30" i="16" s="1"/>
  <c r="F104" i="15"/>
  <c r="H104" i="15" s="1"/>
  <c r="F25" i="15"/>
  <c r="H25" i="15" s="1"/>
  <c r="F85" i="14"/>
  <c r="H85" i="14" s="1"/>
  <c r="F49" i="14"/>
  <c r="H49" i="14" s="1"/>
  <c r="F20" i="13"/>
  <c r="H20" i="13" s="1"/>
  <c r="F11" i="13"/>
  <c r="H11" i="13" s="1"/>
  <c r="I8" i="13" s="1"/>
  <c r="F76" i="14"/>
  <c r="H76" i="14" s="1"/>
  <c r="F116" i="12"/>
  <c r="H116" i="12" s="1"/>
  <c r="F11" i="15"/>
  <c r="H11" i="15" s="1"/>
  <c r="F89" i="13"/>
  <c r="H89" i="13" s="1"/>
  <c r="I87" i="13" s="1"/>
  <c r="I90" i="13" s="1"/>
  <c r="F71" i="13"/>
  <c r="H71" i="13" s="1"/>
  <c r="F49" i="15"/>
  <c r="H49" i="15" s="1"/>
  <c r="F61" i="14"/>
  <c r="H61" i="14" s="1"/>
  <c r="F61" i="15"/>
  <c r="H61" i="15" s="1"/>
  <c r="F61" i="13"/>
  <c r="H61" i="13" s="1"/>
  <c r="F25" i="16"/>
  <c r="H25" i="16" s="1"/>
  <c r="F116" i="13"/>
  <c r="H116" i="13" s="1"/>
  <c r="F35" i="13"/>
  <c r="H35" i="13" s="1"/>
  <c r="F35" i="12"/>
  <c r="H35" i="12" s="1"/>
  <c r="F104" i="11"/>
  <c r="H104" i="11" s="1"/>
  <c r="F110" i="8"/>
  <c r="H110" i="8" s="1"/>
  <c r="F25" i="14"/>
  <c r="H25" i="14" s="1"/>
  <c r="F25" i="13"/>
  <c r="H25" i="13" s="1"/>
  <c r="F35" i="14"/>
  <c r="H35" i="14" s="1"/>
  <c r="F110" i="13"/>
  <c r="H110" i="13" s="1"/>
  <c r="F98" i="12"/>
  <c r="H98" i="12" s="1"/>
  <c r="F25" i="12"/>
  <c r="H25" i="12" s="1"/>
  <c r="F98" i="11"/>
  <c r="H98" i="11" s="1"/>
  <c r="F98" i="10"/>
  <c r="H98" i="10" s="1"/>
  <c r="F76" i="10"/>
  <c r="H76" i="10" s="1"/>
  <c r="F44" i="10"/>
  <c r="H44" i="10" s="1"/>
  <c r="F30" i="10"/>
  <c r="H30" i="10" s="1"/>
  <c r="F20" i="10"/>
  <c r="H20" i="10" s="1"/>
  <c r="F104" i="12"/>
  <c r="H104" i="12" s="1"/>
  <c r="F85" i="11"/>
  <c r="H85" i="11" s="1"/>
  <c r="I82" i="11" s="1"/>
  <c r="J82" i="11" s="1"/>
  <c r="F20" i="12"/>
  <c r="H20" i="12" s="1"/>
  <c r="F89" i="11"/>
  <c r="H89" i="11" s="1"/>
  <c r="F81" i="11"/>
  <c r="H81" i="11" s="1"/>
  <c r="F35" i="11"/>
  <c r="H35" i="11" s="1"/>
  <c r="F116" i="10"/>
  <c r="H116" i="10" s="1"/>
  <c r="F35" i="16"/>
  <c r="H35" i="16" s="1"/>
  <c r="F89" i="12"/>
  <c r="H89" i="12" s="1"/>
  <c r="F71" i="12"/>
  <c r="H71" i="12" s="1"/>
  <c r="F61" i="12"/>
  <c r="H61" i="12" s="1"/>
  <c r="F56" i="12"/>
  <c r="H56" i="12" s="1"/>
  <c r="F110" i="12"/>
  <c r="H110" i="12" s="1"/>
  <c r="F95" i="12"/>
  <c r="H95" i="12" s="1"/>
  <c r="F76" i="12"/>
  <c r="H76" i="12" s="1"/>
  <c r="F76" i="11"/>
  <c r="H76" i="11" s="1"/>
  <c r="F30" i="11"/>
  <c r="H30" i="11" s="1"/>
  <c r="F44" i="12"/>
  <c r="H44" i="12" s="1"/>
  <c r="F110" i="11"/>
  <c r="H110" i="11" s="1"/>
  <c r="F56" i="11"/>
  <c r="H56" i="11" s="1"/>
  <c r="F110" i="7"/>
  <c r="H110" i="7" s="1"/>
  <c r="F89" i="7"/>
  <c r="H89" i="7" s="1"/>
  <c r="F85" i="7"/>
  <c r="H85" i="7" s="1"/>
  <c r="F71" i="7"/>
  <c r="H71" i="7" s="1"/>
  <c r="F61" i="7"/>
  <c r="H61" i="7" s="1"/>
  <c r="F61" i="11"/>
  <c r="H61" i="11" s="1"/>
  <c r="F110" i="10"/>
  <c r="H110" i="10" s="1"/>
  <c r="F89" i="10"/>
  <c r="H89" i="10" s="1"/>
  <c r="F95" i="10"/>
  <c r="H95" i="10" s="1"/>
  <c r="F35" i="10"/>
  <c r="H35" i="10" s="1"/>
  <c r="F76" i="9"/>
  <c r="H76" i="9" s="1"/>
  <c r="F61" i="9"/>
  <c r="H61" i="9" s="1"/>
  <c r="F11" i="9"/>
  <c r="H11" i="9" s="1"/>
  <c r="F11" i="12"/>
  <c r="H11" i="12" s="1"/>
  <c r="F116" i="11"/>
  <c r="H116" i="11" s="1"/>
  <c r="F25" i="10"/>
  <c r="H25" i="10" s="1"/>
  <c r="F89" i="8"/>
  <c r="H89" i="8" s="1"/>
  <c r="F85" i="8"/>
  <c r="H85" i="8" s="1"/>
  <c r="F71" i="8"/>
  <c r="H71" i="8" s="1"/>
  <c r="F61" i="8"/>
  <c r="H61" i="8" s="1"/>
  <c r="F71" i="11"/>
  <c r="H71" i="11" s="1"/>
  <c r="F11" i="11"/>
  <c r="H11" i="11" s="1"/>
  <c r="F25" i="9"/>
  <c r="H25" i="9" s="1"/>
  <c r="F56" i="7"/>
  <c r="H56" i="7" s="1"/>
  <c r="F49" i="12"/>
  <c r="H49" i="12" s="1"/>
  <c r="F104" i="9"/>
  <c r="H104" i="9" s="1"/>
  <c r="F71" i="9"/>
  <c r="H71" i="9" s="1"/>
  <c r="F44" i="9"/>
  <c r="H44" i="9" s="1"/>
  <c r="F116" i="8"/>
  <c r="H116" i="8" s="1"/>
  <c r="F81" i="8"/>
  <c r="H81" i="8" s="1"/>
  <c r="F30" i="12"/>
  <c r="H30" i="12" s="1"/>
  <c r="F71" i="10"/>
  <c r="H71" i="10" s="1"/>
  <c r="F110" i="9"/>
  <c r="H110" i="9" s="1"/>
  <c r="F95" i="9"/>
  <c r="H95" i="9" s="1"/>
  <c r="F56" i="9"/>
  <c r="H56" i="9" s="1"/>
  <c r="F104" i="8"/>
  <c r="H104" i="8" s="1"/>
  <c r="F44" i="11"/>
  <c r="H44" i="11" s="1"/>
  <c r="F81" i="10"/>
  <c r="H81" i="10" s="1"/>
  <c r="F11" i="10"/>
  <c r="H11" i="10" s="1"/>
  <c r="F25" i="11"/>
  <c r="H25" i="11" s="1"/>
  <c r="F20" i="11"/>
  <c r="H20" i="11" s="1"/>
  <c r="I17" i="11" s="1"/>
  <c r="J17" i="11" s="1"/>
  <c r="F104" i="10"/>
  <c r="H104" i="10" s="1"/>
  <c r="F61" i="10"/>
  <c r="H61" i="10" s="1"/>
  <c r="F95" i="11"/>
  <c r="H95" i="11" s="1"/>
  <c r="F56" i="10"/>
  <c r="H56" i="10" s="1"/>
  <c r="F85" i="9"/>
  <c r="H85" i="9" s="1"/>
  <c r="I82" i="9" s="1"/>
  <c r="J82" i="9" s="1"/>
  <c r="F35" i="9"/>
  <c r="H35" i="9" s="1"/>
  <c r="F95" i="8"/>
  <c r="H95" i="8" s="1"/>
  <c r="F35" i="8"/>
  <c r="H35" i="8" s="1"/>
  <c r="F104" i="7"/>
  <c r="H104" i="7" s="1"/>
  <c r="F98" i="7"/>
  <c r="H98" i="7" s="1"/>
  <c r="F56" i="5"/>
  <c r="H56" i="5" s="1"/>
  <c r="F30" i="9"/>
  <c r="H30" i="9" s="1"/>
  <c r="F30" i="8"/>
  <c r="H30" i="8" s="1"/>
  <c r="F25" i="8"/>
  <c r="H25" i="8" s="1"/>
  <c r="F104" i="6"/>
  <c r="H104" i="6" s="1"/>
  <c r="F81" i="6"/>
  <c r="H81" i="6" s="1"/>
  <c r="F49" i="6"/>
  <c r="H49" i="6" s="1"/>
  <c r="F35" i="6"/>
  <c r="H35" i="6" s="1"/>
  <c r="F11" i="6"/>
  <c r="H11" i="6" s="1"/>
  <c r="F95" i="5"/>
  <c r="H95" i="5" s="1"/>
  <c r="F89" i="9"/>
  <c r="H89" i="9" s="1"/>
  <c r="F11" i="8"/>
  <c r="H11" i="8" s="1"/>
  <c r="F49" i="11"/>
  <c r="H49" i="11" s="1"/>
  <c r="F56" i="8"/>
  <c r="H56" i="8" s="1"/>
  <c r="F49" i="8"/>
  <c r="H49" i="8" s="1"/>
  <c r="F116" i="7"/>
  <c r="H116" i="7" s="1"/>
  <c r="F25" i="7"/>
  <c r="H25" i="7" s="1"/>
  <c r="F110" i="4"/>
  <c r="H110" i="4" s="1"/>
  <c r="F35" i="4"/>
  <c r="H35" i="4" s="1"/>
  <c r="F20" i="3"/>
  <c r="H20" i="3" s="1"/>
  <c r="F98" i="9"/>
  <c r="H98" i="9" s="1"/>
  <c r="F44" i="8"/>
  <c r="H44" i="8" s="1"/>
  <c r="F20" i="8"/>
  <c r="H20" i="8" s="1"/>
  <c r="F56" i="6"/>
  <c r="H56" i="6" s="1"/>
  <c r="F20" i="4"/>
  <c r="H20" i="4" s="1"/>
  <c r="F116" i="3"/>
  <c r="H116" i="3" s="1"/>
  <c r="F82" i="3"/>
  <c r="H82" i="3" s="1"/>
  <c r="F76" i="8"/>
  <c r="H76" i="8" s="1"/>
  <c r="F11" i="7"/>
  <c r="H11" i="7" s="1"/>
  <c r="F95" i="6"/>
  <c r="H95" i="6" s="1"/>
  <c r="F116" i="5"/>
  <c r="H116" i="5" s="1"/>
  <c r="F104" i="4"/>
  <c r="H104" i="4" s="1"/>
  <c r="F76" i="4"/>
  <c r="H76" i="4" s="1"/>
  <c r="F67" i="3"/>
  <c r="H67" i="3" s="1"/>
  <c r="F49" i="3"/>
  <c r="H49" i="3" s="1"/>
  <c r="F20" i="9"/>
  <c r="H20" i="9" s="1"/>
  <c r="F98" i="6"/>
  <c r="H98" i="6" s="1"/>
  <c r="F76" i="6"/>
  <c r="H76" i="6" s="1"/>
  <c r="F44" i="6"/>
  <c r="H44" i="6" s="1"/>
  <c r="F30" i="6"/>
  <c r="H30" i="6" s="1"/>
  <c r="F20" i="6"/>
  <c r="H20" i="6" s="1"/>
  <c r="F61" i="4"/>
  <c r="H61" i="4" s="1"/>
  <c r="F49" i="4"/>
  <c r="H49" i="4" s="1"/>
  <c r="F30" i="3"/>
  <c r="H30" i="3" s="1"/>
  <c r="F116" i="9"/>
  <c r="H116" i="9" s="1"/>
  <c r="F81" i="7"/>
  <c r="H81" i="7" s="1"/>
  <c r="F49" i="7"/>
  <c r="H49" i="7" s="1"/>
  <c r="F110" i="5"/>
  <c r="H110" i="5" s="1"/>
  <c r="F89" i="5"/>
  <c r="H89" i="5" s="1"/>
  <c r="F95" i="7"/>
  <c r="H95" i="7" s="1"/>
  <c r="F76" i="7"/>
  <c r="H76" i="7" s="1"/>
  <c r="F44" i="7"/>
  <c r="H44" i="7" s="1"/>
  <c r="F81" i="9"/>
  <c r="H81" i="9" s="1"/>
  <c r="F35" i="7"/>
  <c r="H35" i="7" s="1"/>
  <c r="F116" i="6"/>
  <c r="H116" i="6" s="1"/>
  <c r="F104" i="5"/>
  <c r="H104" i="5" s="1"/>
  <c r="F49" i="9"/>
  <c r="H49" i="9" s="1"/>
  <c r="F30" i="7"/>
  <c r="H30" i="7" s="1"/>
  <c r="F110" i="6"/>
  <c r="H110" i="6" s="1"/>
  <c r="F89" i="6"/>
  <c r="H89" i="6" s="1"/>
  <c r="F85" i="6"/>
  <c r="H85" i="6" s="1"/>
  <c r="F71" i="6"/>
  <c r="H71" i="6" s="1"/>
  <c r="I68" i="6" s="1"/>
  <c r="J68" i="6" s="1"/>
  <c r="F61" i="6"/>
  <c r="H61" i="6" s="1"/>
  <c r="F25" i="6"/>
  <c r="H25" i="6" s="1"/>
  <c r="F25" i="4"/>
  <c r="H25" i="4" s="1"/>
  <c r="F91" i="3"/>
  <c r="H91" i="3" s="1"/>
  <c r="F122" i="3"/>
  <c r="H122" i="3" s="1"/>
  <c r="F87" i="3"/>
  <c r="H87" i="3" s="1"/>
  <c r="F85" i="10"/>
  <c r="H85" i="10" s="1"/>
  <c r="F98" i="8"/>
  <c r="H98" i="8" s="1"/>
  <c r="I96" i="8" s="1"/>
  <c r="J96" i="8" s="1"/>
  <c r="F56" i="4"/>
  <c r="H56" i="4" s="1"/>
  <c r="F101" i="3"/>
  <c r="H101" i="3" s="1"/>
  <c r="F20" i="7"/>
  <c r="H20" i="7" s="1"/>
  <c r="F11" i="5"/>
  <c r="H11" i="5" s="1"/>
  <c r="I8" i="5" s="1"/>
  <c r="F85" i="4"/>
  <c r="H85" i="4" s="1"/>
  <c r="F30" i="4"/>
  <c r="H30" i="4" s="1"/>
  <c r="F62" i="3"/>
  <c r="H62" i="3" s="1"/>
  <c r="F98" i="5"/>
  <c r="H98" i="5" s="1"/>
  <c r="F61" i="5"/>
  <c r="H61" i="5" s="1"/>
  <c r="F98" i="4"/>
  <c r="H98" i="4" s="1"/>
  <c r="F128" i="3"/>
  <c r="H128" i="3" s="1"/>
  <c r="F25" i="3"/>
  <c r="H25" i="3" s="1"/>
  <c r="F44" i="5"/>
  <c r="H44" i="5" s="1"/>
  <c r="F71" i="4"/>
  <c r="H71" i="4" s="1"/>
  <c r="F25" i="5"/>
  <c r="H25" i="5" s="1"/>
  <c r="I22" i="5" s="1"/>
  <c r="J22" i="5" s="1"/>
  <c r="F77" i="3"/>
  <c r="H77" i="3" s="1"/>
  <c r="I74" i="3" s="1"/>
  <c r="AB21" i="21" s="1"/>
  <c r="F85" i="5"/>
  <c r="H85" i="5" s="1"/>
  <c r="F76" i="5"/>
  <c r="H76" i="5" s="1"/>
  <c r="F49" i="10"/>
  <c r="H49" i="10" s="1"/>
  <c r="F11" i="4"/>
  <c r="H11" i="4" s="1"/>
  <c r="F110" i="3"/>
  <c r="H110" i="3" s="1"/>
  <c r="F20" i="5"/>
  <c r="H20" i="5" s="1"/>
  <c r="F35" i="3"/>
  <c r="H35" i="3" s="1"/>
  <c r="F30" i="5"/>
  <c r="H30" i="5" s="1"/>
  <c r="F49" i="5"/>
  <c r="H49" i="5" s="1"/>
  <c r="I45" i="5" s="1"/>
  <c r="J45" i="5" s="1"/>
  <c r="F89" i="4"/>
  <c r="H89" i="4" s="1"/>
  <c r="F11" i="3"/>
  <c r="H11" i="3" s="1"/>
  <c r="F81" i="5"/>
  <c r="H81" i="5" s="1"/>
  <c r="F95" i="4"/>
  <c r="H95" i="4" s="1"/>
  <c r="F71" i="5"/>
  <c r="H71" i="5" s="1"/>
  <c r="F81" i="4"/>
  <c r="H81" i="4" s="1"/>
  <c r="F44" i="4"/>
  <c r="H44" i="4" s="1"/>
  <c r="F107" i="3"/>
  <c r="H107" i="3" s="1"/>
  <c r="F44" i="3"/>
  <c r="H44" i="3" s="1"/>
  <c r="F35" i="5"/>
  <c r="H35" i="5" s="1"/>
  <c r="F116" i="4"/>
  <c r="H116" i="4" s="1"/>
  <c r="F112" i="19"/>
  <c r="H112" i="19" s="1"/>
  <c r="F78" i="19"/>
  <c r="H78" i="19" s="1"/>
  <c r="F52" i="19"/>
  <c r="H52" i="19" s="1"/>
  <c r="F18" i="19"/>
  <c r="H18" i="19" s="1"/>
  <c r="F63" i="20"/>
  <c r="H63" i="20" s="1"/>
  <c r="I62" i="20" s="1"/>
  <c r="F106" i="19"/>
  <c r="H106" i="19" s="1"/>
  <c r="F106" i="20"/>
  <c r="H106" i="20" s="1"/>
  <c r="I105" i="20" s="1"/>
  <c r="F32" i="20"/>
  <c r="H32" i="20" s="1"/>
  <c r="I31" i="20" s="1"/>
  <c r="F97" i="19"/>
  <c r="H97" i="19" s="1"/>
  <c r="I96" i="19" s="1"/>
  <c r="F66" i="19"/>
  <c r="H66" i="19" s="1"/>
  <c r="F73" i="18"/>
  <c r="H73" i="18" s="1"/>
  <c r="I72" i="18" s="1"/>
  <c r="F73" i="20"/>
  <c r="H73" i="20" s="1"/>
  <c r="I72" i="20" s="1"/>
  <c r="F13" i="20"/>
  <c r="H13" i="20" s="1"/>
  <c r="F69" i="19"/>
  <c r="H69" i="19" s="1"/>
  <c r="I68" i="19" s="1"/>
  <c r="F58" i="19"/>
  <c r="H58" i="19" s="1"/>
  <c r="F46" i="19"/>
  <c r="H46" i="19" s="1"/>
  <c r="F9" i="19"/>
  <c r="H9" i="19" s="1"/>
  <c r="F88" i="18"/>
  <c r="H88" i="18" s="1"/>
  <c r="F69" i="20"/>
  <c r="H69" i="20" s="1"/>
  <c r="I68" i="20" s="1"/>
  <c r="F58" i="20"/>
  <c r="H58" i="20" s="1"/>
  <c r="I57" i="20" s="1"/>
  <c r="F46" i="20"/>
  <c r="H46" i="20" s="1"/>
  <c r="I45" i="20" s="1"/>
  <c r="F88" i="20"/>
  <c r="H88" i="20" s="1"/>
  <c r="I87" i="20" s="1"/>
  <c r="I90" i="20" s="1"/>
  <c r="F27" i="20"/>
  <c r="H27" i="20" s="1"/>
  <c r="F100" i="19"/>
  <c r="H100" i="19" s="1"/>
  <c r="F92" i="19"/>
  <c r="H92" i="19" s="1"/>
  <c r="F23" i="19"/>
  <c r="H23" i="19" s="1"/>
  <c r="F100" i="20"/>
  <c r="H100" i="20" s="1"/>
  <c r="F92" i="20"/>
  <c r="H92" i="20" s="1"/>
  <c r="F23" i="20"/>
  <c r="H23" i="20" s="1"/>
  <c r="F83" i="19"/>
  <c r="H83" i="19" s="1"/>
  <c r="F83" i="20"/>
  <c r="H83" i="20" s="1"/>
  <c r="I82" i="20" s="1"/>
  <c r="F41" i="20"/>
  <c r="H41" i="20" s="1"/>
  <c r="F37" i="19"/>
  <c r="H37" i="19" s="1"/>
  <c r="F83" i="18"/>
  <c r="H83" i="18" s="1"/>
  <c r="F78" i="20"/>
  <c r="H78" i="20" s="1"/>
  <c r="I77" i="20" s="1"/>
  <c r="F66" i="20"/>
  <c r="H66" i="20" s="1"/>
  <c r="F41" i="19"/>
  <c r="H41" i="19" s="1"/>
  <c r="F97" i="18"/>
  <c r="H97" i="18" s="1"/>
  <c r="F92" i="18"/>
  <c r="H92" i="18" s="1"/>
  <c r="I91" i="18" s="1"/>
  <c r="F69" i="18"/>
  <c r="H69" i="18" s="1"/>
  <c r="I68" i="18" s="1"/>
  <c r="F58" i="18"/>
  <c r="H58" i="18" s="1"/>
  <c r="F46" i="18"/>
  <c r="H46" i="18" s="1"/>
  <c r="F9" i="18"/>
  <c r="H9" i="18" s="1"/>
  <c r="I8" i="18" s="1"/>
  <c r="F88" i="17"/>
  <c r="H88" i="17" s="1"/>
  <c r="I87" i="17" s="1"/>
  <c r="I90" i="17" s="1"/>
  <c r="F27" i="17"/>
  <c r="H27" i="17" s="1"/>
  <c r="F100" i="16"/>
  <c r="H100" i="16" s="1"/>
  <c r="F92" i="16"/>
  <c r="H92" i="16" s="1"/>
  <c r="F52" i="20"/>
  <c r="H52" i="20" s="1"/>
  <c r="F27" i="19"/>
  <c r="H27" i="19" s="1"/>
  <c r="F23" i="18"/>
  <c r="H23" i="18" s="1"/>
  <c r="F83" i="17"/>
  <c r="H83" i="17" s="1"/>
  <c r="I82" i="17" s="1"/>
  <c r="F41" i="17"/>
  <c r="H41" i="17" s="1"/>
  <c r="F37" i="20"/>
  <c r="H37" i="20" s="1"/>
  <c r="F41" i="18"/>
  <c r="H41" i="18" s="1"/>
  <c r="I40" i="18" s="1"/>
  <c r="F97" i="20"/>
  <c r="H97" i="20" s="1"/>
  <c r="F18" i="20"/>
  <c r="H18" i="20" s="1"/>
  <c r="F88" i="19"/>
  <c r="H88" i="19" s="1"/>
  <c r="F13" i="19"/>
  <c r="H13" i="19" s="1"/>
  <c r="F112" i="18"/>
  <c r="H112" i="18" s="1"/>
  <c r="F112" i="17"/>
  <c r="H112" i="17" s="1"/>
  <c r="F78" i="17"/>
  <c r="H78" i="17" s="1"/>
  <c r="F52" i="17"/>
  <c r="H52" i="17" s="1"/>
  <c r="F18" i="17"/>
  <c r="H18" i="17" s="1"/>
  <c r="F63" i="16"/>
  <c r="H63" i="16" s="1"/>
  <c r="F112" i="20"/>
  <c r="H112" i="20" s="1"/>
  <c r="F9" i="20"/>
  <c r="H9" i="20" s="1"/>
  <c r="I8" i="20" s="1"/>
  <c r="F63" i="18"/>
  <c r="H63" i="18" s="1"/>
  <c r="F106" i="17"/>
  <c r="H106" i="17" s="1"/>
  <c r="F32" i="17"/>
  <c r="H32" i="17" s="1"/>
  <c r="I31" i="17" s="1"/>
  <c r="F97" i="16"/>
  <c r="H97" i="16" s="1"/>
  <c r="F66" i="16"/>
  <c r="H66" i="16" s="1"/>
  <c r="I65" i="16" s="1"/>
  <c r="F73" i="19"/>
  <c r="H73" i="19" s="1"/>
  <c r="F100" i="18"/>
  <c r="H100" i="18" s="1"/>
  <c r="F18" i="18"/>
  <c r="H18" i="18" s="1"/>
  <c r="F58" i="17"/>
  <c r="H58" i="17" s="1"/>
  <c r="I57" i="17" s="1"/>
  <c r="F112" i="15"/>
  <c r="H112" i="15" s="1"/>
  <c r="I111" i="15" s="1"/>
  <c r="F78" i="15"/>
  <c r="H78" i="15" s="1"/>
  <c r="F52" i="15"/>
  <c r="H52" i="15" s="1"/>
  <c r="F18" i="15"/>
  <c r="H18" i="15" s="1"/>
  <c r="I17" i="15" s="1"/>
  <c r="F32" i="19"/>
  <c r="H32" i="19" s="1"/>
  <c r="F37" i="17"/>
  <c r="H37" i="17" s="1"/>
  <c r="F9" i="17"/>
  <c r="H9" i="17" s="1"/>
  <c r="F32" i="16"/>
  <c r="H32" i="16" s="1"/>
  <c r="F97" i="15"/>
  <c r="H97" i="15" s="1"/>
  <c r="I96" i="15" s="1"/>
  <c r="F66" i="15"/>
  <c r="H66" i="15" s="1"/>
  <c r="I65" i="15" s="1"/>
  <c r="F73" i="17"/>
  <c r="H73" i="17" s="1"/>
  <c r="F13" i="17"/>
  <c r="H13" i="17" s="1"/>
  <c r="I12" i="17" s="1"/>
  <c r="F88" i="16"/>
  <c r="H88" i="16" s="1"/>
  <c r="F69" i="16"/>
  <c r="H69" i="16" s="1"/>
  <c r="F13" i="16"/>
  <c r="H13" i="16" s="1"/>
  <c r="F66" i="18"/>
  <c r="H66" i="18" s="1"/>
  <c r="F27" i="18"/>
  <c r="H27" i="18" s="1"/>
  <c r="F46" i="17"/>
  <c r="H46" i="17" s="1"/>
  <c r="I45" i="17" s="1"/>
  <c r="F63" i="19"/>
  <c r="H63" i="19" s="1"/>
  <c r="I62" i="19" s="1"/>
  <c r="F97" i="17"/>
  <c r="H97" i="17" s="1"/>
  <c r="F106" i="18"/>
  <c r="H106" i="18" s="1"/>
  <c r="F46" i="16"/>
  <c r="H46" i="16" s="1"/>
  <c r="F41" i="16"/>
  <c r="H41" i="16" s="1"/>
  <c r="I40" i="16" s="1"/>
  <c r="F32" i="18"/>
  <c r="H32" i="18" s="1"/>
  <c r="F58" i="16"/>
  <c r="H58" i="16" s="1"/>
  <c r="F106" i="15"/>
  <c r="H106" i="15" s="1"/>
  <c r="F32" i="15"/>
  <c r="H32" i="15" s="1"/>
  <c r="F23" i="15"/>
  <c r="H23" i="15" s="1"/>
  <c r="I22" i="15" s="1"/>
  <c r="F97" i="14"/>
  <c r="H97" i="14" s="1"/>
  <c r="I96" i="14" s="1"/>
  <c r="F27" i="14"/>
  <c r="H27" i="14" s="1"/>
  <c r="F100" i="13"/>
  <c r="H100" i="13" s="1"/>
  <c r="F92" i="13"/>
  <c r="H92" i="13" s="1"/>
  <c r="I91" i="13" s="1"/>
  <c r="F23" i="13"/>
  <c r="H23" i="13" s="1"/>
  <c r="I22" i="13" s="1"/>
  <c r="F83" i="12"/>
  <c r="H83" i="12" s="1"/>
  <c r="F100" i="17"/>
  <c r="H100" i="17" s="1"/>
  <c r="F66" i="17"/>
  <c r="H66" i="17" s="1"/>
  <c r="I65" i="17" s="1"/>
  <c r="F83" i="16"/>
  <c r="H83" i="16" s="1"/>
  <c r="F73" i="16"/>
  <c r="H73" i="16" s="1"/>
  <c r="F58" i="15"/>
  <c r="H58" i="15" s="1"/>
  <c r="I57" i="15" s="1"/>
  <c r="F92" i="14"/>
  <c r="H92" i="14" s="1"/>
  <c r="I91" i="14" s="1"/>
  <c r="F41" i="14"/>
  <c r="H41" i="14" s="1"/>
  <c r="I40" i="14" s="1"/>
  <c r="F37" i="13"/>
  <c r="H37" i="13" s="1"/>
  <c r="I36" i="13" s="1"/>
  <c r="F78" i="18"/>
  <c r="H78" i="18" s="1"/>
  <c r="F23" i="16"/>
  <c r="H23" i="16" s="1"/>
  <c r="I22" i="16" s="1"/>
  <c r="F37" i="14"/>
  <c r="H37" i="14" s="1"/>
  <c r="F23" i="17"/>
  <c r="H23" i="17" s="1"/>
  <c r="F18" i="16"/>
  <c r="H18" i="16" s="1"/>
  <c r="F100" i="14"/>
  <c r="H100" i="14" s="1"/>
  <c r="F112" i="13"/>
  <c r="H112" i="13" s="1"/>
  <c r="F78" i="13"/>
  <c r="H78" i="13" s="1"/>
  <c r="F52" i="13"/>
  <c r="H52" i="13" s="1"/>
  <c r="F18" i="13"/>
  <c r="H18" i="13" s="1"/>
  <c r="F63" i="17"/>
  <c r="H63" i="17" s="1"/>
  <c r="F27" i="16"/>
  <c r="H27" i="16" s="1"/>
  <c r="F78" i="14"/>
  <c r="H78" i="14" s="1"/>
  <c r="F52" i="14"/>
  <c r="H52" i="14" s="1"/>
  <c r="F18" i="14"/>
  <c r="H18" i="14" s="1"/>
  <c r="F37" i="18"/>
  <c r="H37" i="18" s="1"/>
  <c r="F92" i="17"/>
  <c r="H92" i="17" s="1"/>
  <c r="F52" i="18"/>
  <c r="H52" i="18" s="1"/>
  <c r="I51" i="18" s="1"/>
  <c r="F13" i="18"/>
  <c r="H13" i="18" s="1"/>
  <c r="F112" i="16"/>
  <c r="H112" i="16" s="1"/>
  <c r="F78" i="16"/>
  <c r="H78" i="16" s="1"/>
  <c r="I77" i="16" s="1"/>
  <c r="F37" i="16"/>
  <c r="H37" i="16" s="1"/>
  <c r="I36" i="16" s="1"/>
  <c r="F83" i="15"/>
  <c r="H83" i="15" s="1"/>
  <c r="I82" i="15" s="1"/>
  <c r="F69" i="15"/>
  <c r="H69" i="15" s="1"/>
  <c r="F46" i="15"/>
  <c r="H46" i="15" s="1"/>
  <c r="F66" i="14"/>
  <c r="H66" i="14" s="1"/>
  <c r="F69" i="17"/>
  <c r="H69" i="17" s="1"/>
  <c r="F100" i="15"/>
  <c r="H100" i="15" s="1"/>
  <c r="F88" i="15"/>
  <c r="H88" i="15" s="1"/>
  <c r="F73" i="15"/>
  <c r="H73" i="15" s="1"/>
  <c r="F37" i="15"/>
  <c r="H37" i="15" s="1"/>
  <c r="I36" i="15" s="1"/>
  <c r="F92" i="15"/>
  <c r="H92" i="15" s="1"/>
  <c r="I91" i="15" s="1"/>
  <c r="F32" i="14"/>
  <c r="H32" i="14" s="1"/>
  <c r="I31" i="14" s="1"/>
  <c r="F78" i="12"/>
  <c r="H78" i="12" s="1"/>
  <c r="I77" i="12" s="1"/>
  <c r="F69" i="12"/>
  <c r="H69" i="12" s="1"/>
  <c r="F23" i="12"/>
  <c r="H23" i="12" s="1"/>
  <c r="F92" i="11"/>
  <c r="H92" i="11" s="1"/>
  <c r="I91" i="11" s="1"/>
  <c r="F88" i="11"/>
  <c r="H88" i="11" s="1"/>
  <c r="F106" i="13"/>
  <c r="H106" i="13" s="1"/>
  <c r="F37" i="12"/>
  <c r="H37" i="12" s="1"/>
  <c r="F13" i="15"/>
  <c r="H13" i="15" s="1"/>
  <c r="F63" i="14"/>
  <c r="H63" i="14" s="1"/>
  <c r="F73" i="13"/>
  <c r="H73" i="13" s="1"/>
  <c r="F100" i="12"/>
  <c r="H100" i="12" s="1"/>
  <c r="F52" i="16"/>
  <c r="H52" i="16" s="1"/>
  <c r="I51" i="16" s="1"/>
  <c r="F23" i="14"/>
  <c r="H23" i="14" s="1"/>
  <c r="F63" i="13"/>
  <c r="H63" i="13" s="1"/>
  <c r="F69" i="14"/>
  <c r="H69" i="14" s="1"/>
  <c r="I68" i="14" s="1"/>
  <c r="F97" i="13"/>
  <c r="H97" i="13" s="1"/>
  <c r="F58" i="13"/>
  <c r="H58" i="13" s="1"/>
  <c r="I57" i="13" s="1"/>
  <c r="F106" i="16"/>
  <c r="H106" i="16" s="1"/>
  <c r="I105" i="16" s="1"/>
  <c r="F9" i="16"/>
  <c r="H9" i="16" s="1"/>
  <c r="I8" i="16" s="1"/>
  <c r="F112" i="14"/>
  <c r="H112" i="14" s="1"/>
  <c r="I111" i="14" s="1"/>
  <c r="F46" i="14"/>
  <c r="H46" i="14" s="1"/>
  <c r="I45" i="14" s="1"/>
  <c r="F73" i="14"/>
  <c r="H73" i="14" s="1"/>
  <c r="F13" i="14"/>
  <c r="H13" i="14" s="1"/>
  <c r="F88" i="13"/>
  <c r="H88" i="13" s="1"/>
  <c r="F41" i="13"/>
  <c r="H41" i="13" s="1"/>
  <c r="F63" i="15"/>
  <c r="H63" i="15" s="1"/>
  <c r="F73" i="10"/>
  <c r="H73" i="10" s="1"/>
  <c r="F63" i="10"/>
  <c r="H63" i="10" s="1"/>
  <c r="F41" i="10"/>
  <c r="H41" i="10" s="1"/>
  <c r="I40" i="10" s="1"/>
  <c r="J40" i="10" s="1"/>
  <c r="F27" i="10"/>
  <c r="H27" i="10" s="1"/>
  <c r="I26" i="10" s="1"/>
  <c r="J26" i="10" s="1"/>
  <c r="F9" i="9"/>
  <c r="H9" i="9" s="1"/>
  <c r="I8" i="9" s="1"/>
  <c r="F83" i="13"/>
  <c r="H83" i="13" s="1"/>
  <c r="F63" i="12"/>
  <c r="H63" i="12" s="1"/>
  <c r="F88" i="14"/>
  <c r="H88" i="14" s="1"/>
  <c r="F32" i="13"/>
  <c r="H32" i="13" s="1"/>
  <c r="F92" i="12"/>
  <c r="H92" i="12" s="1"/>
  <c r="F73" i="12"/>
  <c r="H73" i="12" s="1"/>
  <c r="F112" i="10"/>
  <c r="H112" i="10" s="1"/>
  <c r="F69" i="13"/>
  <c r="H69" i="13" s="1"/>
  <c r="F73" i="11"/>
  <c r="H73" i="11" s="1"/>
  <c r="F27" i="11"/>
  <c r="H27" i="11" s="1"/>
  <c r="F106" i="10"/>
  <c r="H106" i="10" s="1"/>
  <c r="F58" i="10"/>
  <c r="H58" i="10" s="1"/>
  <c r="F58" i="14"/>
  <c r="H58" i="14" s="1"/>
  <c r="F66" i="12"/>
  <c r="H66" i="12" s="1"/>
  <c r="I65" i="12" s="1"/>
  <c r="F46" i="12"/>
  <c r="H46" i="12" s="1"/>
  <c r="F112" i="11"/>
  <c r="H112" i="11" s="1"/>
  <c r="F97" i="11"/>
  <c r="H97" i="11" s="1"/>
  <c r="I96" i="11" s="1"/>
  <c r="J96" i="11" s="1"/>
  <c r="F69" i="11"/>
  <c r="H69" i="11" s="1"/>
  <c r="I68" i="11" s="1"/>
  <c r="J68" i="11" s="1"/>
  <c r="F58" i="11"/>
  <c r="H58" i="11" s="1"/>
  <c r="I57" i="11" s="1"/>
  <c r="J57" i="11" s="1"/>
  <c r="F46" i="11"/>
  <c r="H46" i="11" s="1"/>
  <c r="F23" i="11"/>
  <c r="H23" i="11" s="1"/>
  <c r="I22" i="11" s="1"/>
  <c r="J22" i="11" s="1"/>
  <c r="F13" i="11"/>
  <c r="H13" i="11" s="1"/>
  <c r="I12" i="11" s="1"/>
  <c r="J12" i="11" s="1"/>
  <c r="F97" i="10"/>
  <c r="H97" i="10" s="1"/>
  <c r="I96" i="10" s="1"/>
  <c r="J96" i="10" s="1"/>
  <c r="F83" i="14"/>
  <c r="H83" i="14" s="1"/>
  <c r="F112" i="12"/>
  <c r="H112" i="12" s="1"/>
  <c r="F41" i="12"/>
  <c r="H41" i="12" s="1"/>
  <c r="F32" i="12"/>
  <c r="H32" i="12" s="1"/>
  <c r="F9" i="14"/>
  <c r="H9" i="14" s="1"/>
  <c r="I8" i="14" s="1"/>
  <c r="F41" i="15"/>
  <c r="H41" i="15" s="1"/>
  <c r="F46" i="13"/>
  <c r="H46" i="13" s="1"/>
  <c r="F88" i="12"/>
  <c r="H88" i="12" s="1"/>
  <c r="F41" i="11"/>
  <c r="H41" i="11" s="1"/>
  <c r="I40" i="11" s="1"/>
  <c r="J40" i="11" s="1"/>
  <c r="F9" i="10"/>
  <c r="H9" i="10" s="1"/>
  <c r="F69" i="9"/>
  <c r="H69" i="9" s="1"/>
  <c r="I68" i="9" s="1"/>
  <c r="J68" i="9" s="1"/>
  <c r="F9" i="8"/>
  <c r="H9" i="8" s="1"/>
  <c r="I8" i="8" s="1"/>
  <c r="F97" i="12"/>
  <c r="H97" i="12" s="1"/>
  <c r="F13" i="12"/>
  <c r="H13" i="12" s="1"/>
  <c r="F18" i="11"/>
  <c r="H18" i="11" s="1"/>
  <c r="F52" i="12"/>
  <c r="H52" i="12" s="1"/>
  <c r="F18" i="12"/>
  <c r="H18" i="12" s="1"/>
  <c r="F100" i="11"/>
  <c r="H100" i="11" s="1"/>
  <c r="F78" i="10"/>
  <c r="H78" i="10" s="1"/>
  <c r="F13" i="13"/>
  <c r="H13" i="13" s="1"/>
  <c r="I12" i="13" s="1"/>
  <c r="F66" i="11"/>
  <c r="H66" i="11" s="1"/>
  <c r="F83" i="10"/>
  <c r="H83" i="10" s="1"/>
  <c r="F92" i="9"/>
  <c r="H92" i="9" s="1"/>
  <c r="I91" i="9" s="1"/>
  <c r="F37" i="9"/>
  <c r="H37" i="9" s="1"/>
  <c r="F106" i="8"/>
  <c r="H106" i="8" s="1"/>
  <c r="F78" i="8"/>
  <c r="H78" i="8" s="1"/>
  <c r="I77" i="8" s="1"/>
  <c r="J77" i="8" s="1"/>
  <c r="F46" i="8"/>
  <c r="H46" i="8" s="1"/>
  <c r="I45" i="8" s="1"/>
  <c r="J45" i="8" s="1"/>
  <c r="F32" i="8"/>
  <c r="H32" i="8" s="1"/>
  <c r="I31" i="8" s="1"/>
  <c r="J31" i="8" s="1"/>
  <c r="F92" i="7"/>
  <c r="H92" i="7" s="1"/>
  <c r="F88" i="7"/>
  <c r="H88" i="7" s="1"/>
  <c r="I87" i="7" s="1"/>
  <c r="F9" i="15"/>
  <c r="H9" i="15" s="1"/>
  <c r="I8" i="15" s="1"/>
  <c r="F106" i="11"/>
  <c r="H106" i="11" s="1"/>
  <c r="F78" i="11"/>
  <c r="H78" i="11" s="1"/>
  <c r="F100" i="10"/>
  <c r="H100" i="10" s="1"/>
  <c r="F88" i="10"/>
  <c r="H88" i="10" s="1"/>
  <c r="F112" i="9"/>
  <c r="H112" i="9" s="1"/>
  <c r="F100" i="9"/>
  <c r="H100" i="9" s="1"/>
  <c r="F83" i="9"/>
  <c r="H83" i="9" s="1"/>
  <c r="F18" i="9"/>
  <c r="H18" i="9" s="1"/>
  <c r="F18" i="8"/>
  <c r="H18" i="8" s="1"/>
  <c r="I17" i="8" s="1"/>
  <c r="J17" i="8" s="1"/>
  <c r="F66" i="7"/>
  <c r="H66" i="7" s="1"/>
  <c r="I65" i="7" s="1"/>
  <c r="J65" i="7" s="1"/>
  <c r="F52" i="7"/>
  <c r="H52" i="7" s="1"/>
  <c r="F106" i="12"/>
  <c r="H106" i="12" s="1"/>
  <c r="F83" i="11"/>
  <c r="H83" i="11" s="1"/>
  <c r="F52" i="11"/>
  <c r="H52" i="11" s="1"/>
  <c r="F52" i="9"/>
  <c r="H52" i="9" s="1"/>
  <c r="F32" i="9"/>
  <c r="H32" i="9" s="1"/>
  <c r="I31" i="9" s="1"/>
  <c r="J31" i="9" s="1"/>
  <c r="F100" i="8"/>
  <c r="H100" i="8" s="1"/>
  <c r="F106" i="14"/>
  <c r="H106" i="14" s="1"/>
  <c r="F66" i="13"/>
  <c r="H66" i="13" s="1"/>
  <c r="F58" i="12"/>
  <c r="H58" i="12" s="1"/>
  <c r="F66" i="10"/>
  <c r="H66" i="10" s="1"/>
  <c r="F52" i="10"/>
  <c r="H52" i="10" s="1"/>
  <c r="F78" i="9"/>
  <c r="H78" i="9" s="1"/>
  <c r="F92" i="8"/>
  <c r="H92" i="8" s="1"/>
  <c r="F88" i="8"/>
  <c r="H88" i="8" s="1"/>
  <c r="F9" i="13"/>
  <c r="H9" i="13" s="1"/>
  <c r="F32" i="11"/>
  <c r="H32" i="11" s="1"/>
  <c r="F92" i="10"/>
  <c r="H92" i="10" s="1"/>
  <c r="I91" i="10" s="1"/>
  <c r="F46" i="10"/>
  <c r="H46" i="10" s="1"/>
  <c r="I45" i="10" s="1"/>
  <c r="J45" i="10" s="1"/>
  <c r="F63" i="9"/>
  <c r="H63" i="9" s="1"/>
  <c r="F27" i="15"/>
  <c r="H27" i="15" s="1"/>
  <c r="F63" i="11"/>
  <c r="H63" i="11" s="1"/>
  <c r="I62" i="11" s="1"/>
  <c r="J62" i="11" s="1"/>
  <c r="F37" i="11"/>
  <c r="H37" i="11" s="1"/>
  <c r="F27" i="13"/>
  <c r="H27" i="13" s="1"/>
  <c r="I26" i="13" s="1"/>
  <c r="F27" i="12"/>
  <c r="H27" i="12" s="1"/>
  <c r="F9" i="12"/>
  <c r="H9" i="12" s="1"/>
  <c r="F9" i="11"/>
  <c r="H9" i="11" s="1"/>
  <c r="F66" i="9"/>
  <c r="H66" i="9" s="1"/>
  <c r="I65" i="9" s="1"/>
  <c r="J65" i="9" s="1"/>
  <c r="F46" i="9"/>
  <c r="H46" i="9" s="1"/>
  <c r="F27" i="9"/>
  <c r="H27" i="9" s="1"/>
  <c r="F83" i="8"/>
  <c r="H83" i="8" s="1"/>
  <c r="F69" i="8"/>
  <c r="H69" i="8" s="1"/>
  <c r="I68" i="8" s="1"/>
  <c r="J68" i="8" s="1"/>
  <c r="F13" i="10"/>
  <c r="H13" i="10" s="1"/>
  <c r="I12" i="10" s="1"/>
  <c r="J12" i="10" s="1"/>
  <c r="F106" i="9"/>
  <c r="H106" i="9" s="1"/>
  <c r="I105" i="9" s="1"/>
  <c r="F23" i="9"/>
  <c r="H23" i="9" s="1"/>
  <c r="F97" i="8"/>
  <c r="H97" i="8" s="1"/>
  <c r="F18" i="6"/>
  <c r="H18" i="6" s="1"/>
  <c r="F66" i="5"/>
  <c r="H66" i="5" s="1"/>
  <c r="F52" i="5"/>
  <c r="H52" i="5" s="1"/>
  <c r="F63" i="8"/>
  <c r="H63" i="8" s="1"/>
  <c r="F69" i="7"/>
  <c r="H69" i="7" s="1"/>
  <c r="F37" i="7"/>
  <c r="H37" i="7" s="1"/>
  <c r="F100" i="6"/>
  <c r="H100" i="6" s="1"/>
  <c r="F83" i="5"/>
  <c r="H83" i="5" s="1"/>
  <c r="I82" i="5" s="1"/>
  <c r="J82" i="5" s="1"/>
  <c r="F69" i="5"/>
  <c r="H69" i="5" s="1"/>
  <c r="I68" i="5" s="1"/>
  <c r="J68" i="5" s="1"/>
  <c r="F78" i="7"/>
  <c r="H78" i="7" s="1"/>
  <c r="F46" i="7"/>
  <c r="H46" i="7" s="1"/>
  <c r="I45" i="7" s="1"/>
  <c r="J45" i="7" s="1"/>
  <c r="F92" i="6"/>
  <c r="H92" i="6" s="1"/>
  <c r="F88" i="6"/>
  <c r="H88" i="6" s="1"/>
  <c r="I87" i="6" s="1"/>
  <c r="F32" i="10"/>
  <c r="H32" i="10" s="1"/>
  <c r="F88" i="9"/>
  <c r="H88" i="9" s="1"/>
  <c r="I87" i="9" s="1"/>
  <c r="F97" i="7"/>
  <c r="H97" i="7" s="1"/>
  <c r="F73" i="7"/>
  <c r="H73" i="7" s="1"/>
  <c r="F41" i="7"/>
  <c r="H41" i="7" s="1"/>
  <c r="I40" i="7" s="1"/>
  <c r="J40" i="7" s="1"/>
  <c r="F73" i="6"/>
  <c r="H73" i="6" s="1"/>
  <c r="I72" i="6" s="1"/>
  <c r="J72" i="6" s="1"/>
  <c r="F63" i="6"/>
  <c r="H63" i="6" s="1"/>
  <c r="F41" i="6"/>
  <c r="H41" i="6" s="1"/>
  <c r="F27" i="6"/>
  <c r="H27" i="6" s="1"/>
  <c r="F9" i="5"/>
  <c r="H9" i="5" s="1"/>
  <c r="F69" i="4"/>
  <c r="H69" i="4" s="1"/>
  <c r="F58" i="4"/>
  <c r="H58" i="4" s="1"/>
  <c r="F46" i="4"/>
  <c r="H46" i="4" s="1"/>
  <c r="F9" i="4"/>
  <c r="H9" i="4" s="1"/>
  <c r="I8" i="4" s="1"/>
  <c r="F100" i="3"/>
  <c r="H100" i="3" s="1"/>
  <c r="I99" i="3" s="1"/>
  <c r="F27" i="3"/>
  <c r="H27" i="3" s="1"/>
  <c r="I26" i="3" s="1"/>
  <c r="AB12" i="21" s="1"/>
  <c r="F18" i="10"/>
  <c r="H18" i="10" s="1"/>
  <c r="I17" i="10" s="1"/>
  <c r="J17" i="10" s="1"/>
  <c r="F73" i="9"/>
  <c r="H73" i="9" s="1"/>
  <c r="F32" i="7"/>
  <c r="H32" i="7" s="1"/>
  <c r="F18" i="7"/>
  <c r="H18" i="7" s="1"/>
  <c r="F66" i="6"/>
  <c r="H66" i="6" s="1"/>
  <c r="F52" i="6"/>
  <c r="H52" i="6" s="1"/>
  <c r="F106" i="5"/>
  <c r="H106" i="5" s="1"/>
  <c r="F58" i="5"/>
  <c r="H58" i="5" s="1"/>
  <c r="F88" i="4"/>
  <c r="H88" i="4" s="1"/>
  <c r="F27" i="4"/>
  <c r="H27" i="4" s="1"/>
  <c r="F112" i="3"/>
  <c r="H112" i="3" s="1"/>
  <c r="F104" i="3"/>
  <c r="H104" i="3" s="1"/>
  <c r="F23" i="3"/>
  <c r="H23" i="3" s="1"/>
  <c r="F97" i="9"/>
  <c r="H97" i="9" s="1"/>
  <c r="I96" i="9" s="1"/>
  <c r="J96" i="9" s="1"/>
  <c r="F13" i="9"/>
  <c r="H13" i="9" s="1"/>
  <c r="F83" i="6"/>
  <c r="H83" i="6" s="1"/>
  <c r="F69" i="6"/>
  <c r="H69" i="6" s="1"/>
  <c r="F37" i="6"/>
  <c r="H37" i="6" s="1"/>
  <c r="F23" i="6"/>
  <c r="H23" i="6" s="1"/>
  <c r="F13" i="6"/>
  <c r="H13" i="6" s="1"/>
  <c r="F97" i="5"/>
  <c r="H97" i="5" s="1"/>
  <c r="I96" i="5" s="1"/>
  <c r="J96" i="5" s="1"/>
  <c r="F100" i="4"/>
  <c r="H100" i="4" s="1"/>
  <c r="I99" i="4" s="1"/>
  <c r="F92" i="4"/>
  <c r="H92" i="4" s="1"/>
  <c r="F23" i="4"/>
  <c r="H23" i="4" s="1"/>
  <c r="F89" i="3"/>
  <c r="H89" i="3" s="1"/>
  <c r="I88" i="3" s="1"/>
  <c r="AB24" i="21" s="1"/>
  <c r="F69" i="10"/>
  <c r="H69" i="10" s="1"/>
  <c r="I68" i="10" s="1"/>
  <c r="J68" i="10" s="1"/>
  <c r="F23" i="8"/>
  <c r="H23" i="8" s="1"/>
  <c r="I22" i="8" s="1"/>
  <c r="J22" i="8" s="1"/>
  <c r="F112" i="6"/>
  <c r="H112" i="6" s="1"/>
  <c r="F78" i="5"/>
  <c r="H78" i="5" s="1"/>
  <c r="F46" i="5"/>
  <c r="H46" i="5" s="1"/>
  <c r="F32" i="5"/>
  <c r="H32" i="5" s="1"/>
  <c r="F83" i="4"/>
  <c r="H83" i="4" s="1"/>
  <c r="I82" i="4" s="1"/>
  <c r="F41" i="3"/>
  <c r="H41" i="3" s="1"/>
  <c r="F37" i="8"/>
  <c r="H37" i="8" s="1"/>
  <c r="F27" i="8"/>
  <c r="H27" i="8" s="1"/>
  <c r="F63" i="7"/>
  <c r="H63" i="7" s="1"/>
  <c r="F27" i="7"/>
  <c r="H27" i="7" s="1"/>
  <c r="F9" i="6"/>
  <c r="H9" i="6" s="1"/>
  <c r="F73" i="8"/>
  <c r="H73" i="8" s="1"/>
  <c r="F66" i="8"/>
  <c r="H66" i="8" s="1"/>
  <c r="F106" i="7"/>
  <c r="H106" i="7" s="1"/>
  <c r="F58" i="7"/>
  <c r="H58" i="7" s="1"/>
  <c r="I57" i="7" s="1"/>
  <c r="J57" i="7" s="1"/>
  <c r="F106" i="6"/>
  <c r="H106" i="6" s="1"/>
  <c r="F58" i="6"/>
  <c r="H58" i="6" s="1"/>
  <c r="F41" i="9"/>
  <c r="H41" i="9" s="1"/>
  <c r="F112" i="8"/>
  <c r="H112" i="8" s="1"/>
  <c r="F41" i="8"/>
  <c r="H41" i="8" s="1"/>
  <c r="F13" i="8"/>
  <c r="H13" i="8" s="1"/>
  <c r="F112" i="7"/>
  <c r="H112" i="7" s="1"/>
  <c r="I111" i="7" s="1"/>
  <c r="F100" i="7"/>
  <c r="H100" i="7" s="1"/>
  <c r="F23" i="7"/>
  <c r="H23" i="7" s="1"/>
  <c r="F13" i="7"/>
  <c r="H13" i="7" s="1"/>
  <c r="I12" i="7" s="1"/>
  <c r="J12" i="7" s="1"/>
  <c r="F97" i="6"/>
  <c r="H97" i="6" s="1"/>
  <c r="I96" i="6" s="1"/>
  <c r="J96" i="6" s="1"/>
  <c r="F100" i="5"/>
  <c r="H100" i="5" s="1"/>
  <c r="I99" i="5" s="1"/>
  <c r="F58" i="9"/>
  <c r="H58" i="9" s="1"/>
  <c r="I57" i="9" s="1"/>
  <c r="J57" i="9" s="1"/>
  <c r="F83" i="7"/>
  <c r="H83" i="7" s="1"/>
  <c r="F9" i="7"/>
  <c r="H9" i="7" s="1"/>
  <c r="F73" i="5"/>
  <c r="H73" i="5" s="1"/>
  <c r="I72" i="5" s="1"/>
  <c r="J72" i="5" s="1"/>
  <c r="F63" i="5"/>
  <c r="H63" i="5" s="1"/>
  <c r="F41" i="5"/>
  <c r="H41" i="5" s="1"/>
  <c r="F27" i="5"/>
  <c r="H27" i="5" s="1"/>
  <c r="F63" i="4"/>
  <c r="H63" i="4" s="1"/>
  <c r="F118" i="3"/>
  <c r="H118" i="3" s="1"/>
  <c r="I117" i="3" s="1"/>
  <c r="AB29" i="21" s="1"/>
  <c r="F32" i="3"/>
  <c r="H32" i="3" s="1"/>
  <c r="F37" i="10"/>
  <c r="H37" i="10" s="1"/>
  <c r="F37" i="4"/>
  <c r="H37" i="4" s="1"/>
  <c r="F69" i="3"/>
  <c r="H69" i="3" s="1"/>
  <c r="F13" i="5"/>
  <c r="H13" i="5" s="1"/>
  <c r="F37" i="3"/>
  <c r="H37" i="3" s="1"/>
  <c r="F106" i="4"/>
  <c r="H106" i="4" s="1"/>
  <c r="F18" i="4"/>
  <c r="H18" i="4" s="1"/>
  <c r="F13" i="4"/>
  <c r="H13" i="4" s="1"/>
  <c r="F73" i="4"/>
  <c r="H73" i="4" s="1"/>
  <c r="F41" i="4"/>
  <c r="H41" i="4" s="1"/>
  <c r="F79" i="3"/>
  <c r="H79" i="3" s="1"/>
  <c r="F13" i="3"/>
  <c r="H13" i="3" s="1"/>
  <c r="I12" i="3" s="1"/>
  <c r="AB8" i="21" s="1"/>
  <c r="F112" i="4"/>
  <c r="H112" i="4" s="1"/>
  <c r="F109" i="3"/>
  <c r="H109" i="3" s="1"/>
  <c r="F78" i="4"/>
  <c r="H78" i="4" s="1"/>
  <c r="F66" i="4"/>
  <c r="H66" i="4" s="1"/>
  <c r="F18" i="3"/>
  <c r="H18" i="3" s="1"/>
  <c r="I17" i="3" s="1"/>
  <c r="AB9" i="21" s="1"/>
  <c r="F78" i="6"/>
  <c r="H78" i="6" s="1"/>
  <c r="I77" i="6" s="1"/>
  <c r="J77" i="6" s="1"/>
  <c r="F97" i="4"/>
  <c r="H97" i="4" s="1"/>
  <c r="F84" i="3"/>
  <c r="H84" i="3" s="1"/>
  <c r="F72" i="3"/>
  <c r="H72" i="3" s="1"/>
  <c r="I71" i="3" s="1"/>
  <c r="AB20" i="21" s="1"/>
  <c r="F58" i="8"/>
  <c r="H58" i="8" s="1"/>
  <c r="I57" i="8" s="1"/>
  <c r="J57" i="8" s="1"/>
  <c r="F32" i="4"/>
  <c r="H32" i="4" s="1"/>
  <c r="F23" i="10"/>
  <c r="H23" i="10" s="1"/>
  <c r="F112" i="5"/>
  <c r="H112" i="5" s="1"/>
  <c r="F37" i="5"/>
  <c r="H37" i="5" s="1"/>
  <c r="F52" i="4"/>
  <c r="H52" i="4" s="1"/>
  <c r="F124" i="3"/>
  <c r="H124" i="3" s="1"/>
  <c r="I123" i="3" s="1"/>
  <c r="AB30" i="21" s="1"/>
  <c r="F46" i="3"/>
  <c r="H46" i="3" s="1"/>
  <c r="I45" i="3" s="1"/>
  <c r="AB16" i="21" s="1"/>
  <c r="F52" i="8"/>
  <c r="H52" i="8" s="1"/>
  <c r="F32" i="6"/>
  <c r="H32" i="6" s="1"/>
  <c r="F92" i="5"/>
  <c r="H92" i="5" s="1"/>
  <c r="I91" i="5" s="1"/>
  <c r="F18" i="5"/>
  <c r="H18" i="5" s="1"/>
  <c r="I17" i="5" s="1"/>
  <c r="J17" i="5" s="1"/>
  <c r="F58" i="3"/>
  <c r="H58" i="3" s="1"/>
  <c r="F46" i="6"/>
  <c r="H46" i="6" s="1"/>
  <c r="F23" i="5"/>
  <c r="H23" i="5" s="1"/>
  <c r="F64" i="3"/>
  <c r="H64" i="3" s="1"/>
  <c r="F75" i="3"/>
  <c r="H75" i="3" s="1"/>
  <c r="F88" i="5"/>
  <c r="H88" i="5" s="1"/>
  <c r="I87" i="5" s="1"/>
  <c r="F9" i="3"/>
  <c r="H9" i="3" s="1"/>
  <c r="I57" i="12"/>
  <c r="I96" i="20"/>
  <c r="F33" i="20"/>
  <c r="H33" i="20" s="1"/>
  <c r="F107" i="19"/>
  <c r="H107" i="19" s="1"/>
  <c r="F74" i="20"/>
  <c r="H74" i="20" s="1"/>
  <c r="F14" i="20"/>
  <c r="H14" i="20" s="1"/>
  <c r="I12" i="20" s="1"/>
  <c r="F28" i="19"/>
  <c r="H28" i="19" s="1"/>
  <c r="F101" i="18"/>
  <c r="H101" i="18" s="1"/>
  <c r="F101" i="20"/>
  <c r="H101" i="20" s="1"/>
  <c r="F24" i="20"/>
  <c r="H24" i="20" s="1"/>
  <c r="F42" i="20"/>
  <c r="H42" i="20" s="1"/>
  <c r="F79" i="20"/>
  <c r="H79" i="20" s="1"/>
  <c r="F53" i="20"/>
  <c r="H53" i="20" s="1"/>
  <c r="F19" i="20"/>
  <c r="H19" i="20" s="1"/>
  <c r="I17" i="20" s="1"/>
  <c r="F113" i="19"/>
  <c r="H113" i="19" s="1"/>
  <c r="F107" i="20"/>
  <c r="H107" i="20" s="1"/>
  <c r="F42" i="17"/>
  <c r="H42" i="17" s="1"/>
  <c r="I40" i="17" s="1"/>
  <c r="F79" i="16"/>
  <c r="H79" i="16" s="1"/>
  <c r="F74" i="19"/>
  <c r="H74" i="19" s="1"/>
  <c r="F33" i="19"/>
  <c r="H33" i="19" s="1"/>
  <c r="F107" i="18"/>
  <c r="H107" i="18" s="1"/>
  <c r="F79" i="17"/>
  <c r="H79" i="17" s="1"/>
  <c r="F53" i="17"/>
  <c r="H53" i="17" s="1"/>
  <c r="F19" i="17"/>
  <c r="H19" i="17" s="1"/>
  <c r="F113" i="16"/>
  <c r="H113" i="16" s="1"/>
  <c r="F28" i="20"/>
  <c r="H28" i="20" s="1"/>
  <c r="F53" i="19"/>
  <c r="H53" i="19" s="1"/>
  <c r="F19" i="19"/>
  <c r="H19" i="19" s="1"/>
  <c r="F14" i="19"/>
  <c r="H14" i="19" s="1"/>
  <c r="F113" i="18"/>
  <c r="H113" i="18" s="1"/>
  <c r="I111" i="18" s="1"/>
  <c r="F53" i="18"/>
  <c r="H53" i="18" s="1"/>
  <c r="F19" i="18"/>
  <c r="H19" i="18" s="1"/>
  <c r="I17" i="18" s="1"/>
  <c r="F113" i="17"/>
  <c r="H113" i="17" s="1"/>
  <c r="F79" i="19"/>
  <c r="H79" i="19" s="1"/>
  <c r="F33" i="18"/>
  <c r="H33" i="18" s="1"/>
  <c r="F107" i="17"/>
  <c r="H107" i="17" s="1"/>
  <c r="F74" i="16"/>
  <c r="H74" i="16" s="1"/>
  <c r="I72" i="16" s="1"/>
  <c r="F113" i="20"/>
  <c r="H113" i="20" s="1"/>
  <c r="F79" i="18"/>
  <c r="H79" i="18" s="1"/>
  <c r="F14" i="18"/>
  <c r="H14" i="18" s="1"/>
  <c r="F24" i="19"/>
  <c r="H24" i="19" s="1"/>
  <c r="F33" i="17"/>
  <c r="H33" i="17" s="1"/>
  <c r="F33" i="16"/>
  <c r="H33" i="16" s="1"/>
  <c r="F107" i="15"/>
  <c r="H107" i="15" s="1"/>
  <c r="F24" i="18"/>
  <c r="H24" i="18" s="1"/>
  <c r="I22" i="18" s="1"/>
  <c r="F28" i="15"/>
  <c r="H28" i="15" s="1"/>
  <c r="F28" i="16"/>
  <c r="H28" i="16" s="1"/>
  <c r="F101" i="15"/>
  <c r="H101" i="15" s="1"/>
  <c r="F101" i="19"/>
  <c r="H101" i="19" s="1"/>
  <c r="F42" i="19"/>
  <c r="H42" i="19" s="1"/>
  <c r="F101" i="17"/>
  <c r="H101" i="17" s="1"/>
  <c r="F24" i="17"/>
  <c r="H24" i="17" s="1"/>
  <c r="F24" i="16"/>
  <c r="H24" i="16" s="1"/>
  <c r="F42" i="18"/>
  <c r="H42" i="18" s="1"/>
  <c r="F28" i="17"/>
  <c r="H28" i="17" s="1"/>
  <c r="F107" i="16"/>
  <c r="H107" i="16" s="1"/>
  <c r="F53" i="16"/>
  <c r="H53" i="16" s="1"/>
  <c r="F107" i="14"/>
  <c r="H107" i="14" s="1"/>
  <c r="F42" i="14"/>
  <c r="H42" i="14" s="1"/>
  <c r="F14" i="16"/>
  <c r="H14" i="16" s="1"/>
  <c r="I12" i="16" s="1"/>
  <c r="F19" i="16"/>
  <c r="H19" i="16" s="1"/>
  <c r="I17" i="16" s="1"/>
  <c r="F79" i="14"/>
  <c r="H79" i="14" s="1"/>
  <c r="F53" i="14"/>
  <c r="H53" i="14" s="1"/>
  <c r="F19" i="14"/>
  <c r="H19" i="14" s="1"/>
  <c r="F113" i="13"/>
  <c r="H113" i="13" s="1"/>
  <c r="F28" i="18"/>
  <c r="H28" i="18" s="1"/>
  <c r="F74" i="17"/>
  <c r="H74" i="17" s="1"/>
  <c r="F14" i="15"/>
  <c r="H14" i="15" s="1"/>
  <c r="F101" i="16"/>
  <c r="H101" i="16" s="1"/>
  <c r="I99" i="16" s="1"/>
  <c r="F53" i="15"/>
  <c r="H53" i="15" s="1"/>
  <c r="I51" i="15" s="1"/>
  <c r="F33" i="14"/>
  <c r="H33" i="14" s="1"/>
  <c r="F107" i="13"/>
  <c r="H107" i="13" s="1"/>
  <c r="F74" i="12"/>
  <c r="H74" i="12" s="1"/>
  <c r="F74" i="18"/>
  <c r="H74" i="18" s="1"/>
  <c r="F14" i="17"/>
  <c r="H14" i="17" s="1"/>
  <c r="F42" i="16"/>
  <c r="H42" i="16" s="1"/>
  <c r="F24" i="15"/>
  <c r="H24" i="15" s="1"/>
  <c r="F28" i="14"/>
  <c r="H28" i="14" s="1"/>
  <c r="F101" i="13"/>
  <c r="H101" i="13" s="1"/>
  <c r="F33" i="15"/>
  <c r="H33" i="15" s="1"/>
  <c r="I31" i="15" s="1"/>
  <c r="F79" i="15"/>
  <c r="H79" i="15" s="1"/>
  <c r="I77" i="15" s="1"/>
  <c r="F113" i="12"/>
  <c r="H113" i="12" s="1"/>
  <c r="F107" i="12"/>
  <c r="H107" i="12" s="1"/>
  <c r="F24" i="11"/>
  <c r="H24" i="11" s="1"/>
  <c r="F113" i="15"/>
  <c r="H113" i="15" s="1"/>
  <c r="F24" i="14"/>
  <c r="H24" i="14" s="1"/>
  <c r="F79" i="13"/>
  <c r="H79" i="13" s="1"/>
  <c r="F24" i="13"/>
  <c r="H24" i="13" s="1"/>
  <c r="F74" i="15"/>
  <c r="H74" i="15" s="1"/>
  <c r="F42" i="15"/>
  <c r="H42" i="15" s="1"/>
  <c r="F19" i="15"/>
  <c r="H19" i="15" s="1"/>
  <c r="F33" i="13"/>
  <c r="H33" i="13" s="1"/>
  <c r="I31" i="13" s="1"/>
  <c r="F101" i="14"/>
  <c r="H101" i="14" s="1"/>
  <c r="F42" i="13"/>
  <c r="H42" i="13" s="1"/>
  <c r="F14" i="14"/>
  <c r="H14" i="14" s="1"/>
  <c r="F19" i="13"/>
  <c r="H19" i="13" s="1"/>
  <c r="F79" i="9"/>
  <c r="H79" i="9" s="1"/>
  <c r="I77" i="9" s="1"/>
  <c r="J77" i="9" s="1"/>
  <c r="F33" i="9"/>
  <c r="H33" i="9" s="1"/>
  <c r="F53" i="13"/>
  <c r="H53" i="13" s="1"/>
  <c r="F113" i="14"/>
  <c r="H113" i="14" s="1"/>
  <c r="F74" i="14"/>
  <c r="H74" i="14" s="1"/>
  <c r="F53" i="12"/>
  <c r="H53" i="12" s="1"/>
  <c r="I51" i="12" s="1"/>
  <c r="F74" i="11"/>
  <c r="H74" i="11" s="1"/>
  <c r="F28" i="11"/>
  <c r="H28" i="11" s="1"/>
  <c r="F14" i="11"/>
  <c r="H14" i="11" s="1"/>
  <c r="F107" i="10"/>
  <c r="H107" i="10" s="1"/>
  <c r="F101" i="9"/>
  <c r="H101" i="9" s="1"/>
  <c r="F42" i="12"/>
  <c r="H42" i="12" s="1"/>
  <c r="I40" i="12" s="1"/>
  <c r="F107" i="11"/>
  <c r="H107" i="11" s="1"/>
  <c r="F24" i="12"/>
  <c r="H24" i="12" s="1"/>
  <c r="I22" i="12" s="1"/>
  <c r="F28" i="12"/>
  <c r="H28" i="12" s="1"/>
  <c r="F28" i="13"/>
  <c r="H28" i="13" s="1"/>
  <c r="F74" i="10"/>
  <c r="H74" i="10" s="1"/>
  <c r="F14" i="13"/>
  <c r="H14" i="13" s="1"/>
  <c r="F101" i="11"/>
  <c r="H101" i="11" s="1"/>
  <c r="F79" i="10"/>
  <c r="H79" i="10" s="1"/>
  <c r="F113" i="8"/>
  <c r="H113" i="8" s="1"/>
  <c r="F79" i="8"/>
  <c r="H79" i="8" s="1"/>
  <c r="F33" i="8"/>
  <c r="H33" i="8" s="1"/>
  <c r="F107" i="9"/>
  <c r="H107" i="9" s="1"/>
  <c r="F33" i="12"/>
  <c r="H33" i="12" s="1"/>
  <c r="F79" i="11"/>
  <c r="H79" i="11" s="1"/>
  <c r="F101" i="10"/>
  <c r="H101" i="10" s="1"/>
  <c r="F53" i="9"/>
  <c r="H53" i="9" s="1"/>
  <c r="F101" i="8"/>
  <c r="H101" i="8" s="1"/>
  <c r="F53" i="11"/>
  <c r="H53" i="11" s="1"/>
  <c r="F53" i="10"/>
  <c r="H53" i="10" s="1"/>
  <c r="F14" i="9"/>
  <c r="H14" i="9" s="1"/>
  <c r="F74" i="8"/>
  <c r="H74" i="8" s="1"/>
  <c r="F42" i="8"/>
  <c r="H42" i="8" s="1"/>
  <c r="F28" i="8"/>
  <c r="H28" i="8" s="1"/>
  <c r="F113" i="7"/>
  <c r="H113" i="7" s="1"/>
  <c r="F33" i="11"/>
  <c r="H33" i="11" s="1"/>
  <c r="F79" i="12"/>
  <c r="H79" i="12" s="1"/>
  <c r="F42" i="10"/>
  <c r="H42" i="10" s="1"/>
  <c r="F33" i="10"/>
  <c r="H33" i="10" s="1"/>
  <c r="F24" i="10"/>
  <c r="H24" i="10" s="1"/>
  <c r="F28" i="9"/>
  <c r="H28" i="9" s="1"/>
  <c r="F113" i="11"/>
  <c r="H113" i="11" s="1"/>
  <c r="F28" i="10"/>
  <c r="H28" i="10" s="1"/>
  <c r="F19" i="10"/>
  <c r="H19" i="10" s="1"/>
  <c r="F74" i="9"/>
  <c r="H74" i="9" s="1"/>
  <c r="F113" i="10"/>
  <c r="H113" i="10" s="1"/>
  <c r="I111" i="10" s="1"/>
  <c r="F74" i="13"/>
  <c r="H74" i="13" s="1"/>
  <c r="I72" i="13" s="1"/>
  <c r="F101" i="12"/>
  <c r="H101" i="12" s="1"/>
  <c r="F14" i="12"/>
  <c r="H14" i="12" s="1"/>
  <c r="F74" i="6"/>
  <c r="H74" i="6" s="1"/>
  <c r="F42" i="6"/>
  <c r="H42" i="6" s="1"/>
  <c r="F28" i="6"/>
  <c r="H28" i="6" s="1"/>
  <c r="F113" i="5"/>
  <c r="H113" i="5" s="1"/>
  <c r="F19" i="11"/>
  <c r="H19" i="11" s="1"/>
  <c r="F107" i="8"/>
  <c r="H107" i="8" s="1"/>
  <c r="F74" i="7"/>
  <c r="H74" i="7" s="1"/>
  <c r="F42" i="7"/>
  <c r="H42" i="7" s="1"/>
  <c r="F33" i="7"/>
  <c r="H33" i="7" s="1"/>
  <c r="F19" i="7"/>
  <c r="H19" i="7" s="1"/>
  <c r="F53" i="6"/>
  <c r="H53" i="6" s="1"/>
  <c r="I51" i="6" s="1"/>
  <c r="F24" i="6"/>
  <c r="H24" i="6" s="1"/>
  <c r="F14" i="6"/>
  <c r="H14" i="6" s="1"/>
  <c r="F24" i="8"/>
  <c r="H24" i="8" s="1"/>
  <c r="F79" i="5"/>
  <c r="H79" i="5" s="1"/>
  <c r="F33" i="5"/>
  <c r="H33" i="5" s="1"/>
  <c r="F42" i="3"/>
  <c r="H42" i="3" s="1"/>
  <c r="F113" i="6"/>
  <c r="H113" i="6" s="1"/>
  <c r="F42" i="4"/>
  <c r="H42" i="4" s="1"/>
  <c r="F28" i="7"/>
  <c r="H28" i="7" s="1"/>
  <c r="F19" i="5"/>
  <c r="H19" i="5" s="1"/>
  <c r="F19" i="8"/>
  <c r="H19" i="8" s="1"/>
  <c r="F14" i="8"/>
  <c r="H14" i="8" s="1"/>
  <c r="F107" i="7"/>
  <c r="H107" i="7" s="1"/>
  <c r="F24" i="7"/>
  <c r="H24" i="7" s="1"/>
  <c r="F14" i="7"/>
  <c r="H14" i="7" s="1"/>
  <c r="F107" i="6"/>
  <c r="H107" i="6" s="1"/>
  <c r="F101" i="5"/>
  <c r="H101" i="5" s="1"/>
  <c r="F85" i="3"/>
  <c r="H85" i="3" s="1"/>
  <c r="F59" i="3"/>
  <c r="H59" i="3" s="1"/>
  <c r="F19" i="3"/>
  <c r="H19" i="3" s="1"/>
  <c r="F42" i="11"/>
  <c r="H42" i="11" s="1"/>
  <c r="F42" i="9"/>
  <c r="H42" i="9" s="1"/>
  <c r="F19" i="9"/>
  <c r="H19" i="9" s="1"/>
  <c r="F53" i="8"/>
  <c r="H53" i="8" s="1"/>
  <c r="F101" i="7"/>
  <c r="H101" i="7" s="1"/>
  <c r="F79" i="6"/>
  <c r="H79" i="6" s="1"/>
  <c r="F33" i="6"/>
  <c r="H33" i="6" s="1"/>
  <c r="F74" i="5"/>
  <c r="H74" i="5" s="1"/>
  <c r="F113" i="9"/>
  <c r="H113" i="9" s="1"/>
  <c r="F19" i="6"/>
  <c r="H19" i="6" s="1"/>
  <c r="F79" i="7"/>
  <c r="H79" i="7" s="1"/>
  <c r="F74" i="4"/>
  <c r="H74" i="4" s="1"/>
  <c r="F14" i="4"/>
  <c r="H14" i="4" s="1"/>
  <c r="I12" i="4" s="1"/>
  <c r="F107" i="4"/>
  <c r="H107" i="4" s="1"/>
  <c r="F53" i="5"/>
  <c r="H53" i="5" s="1"/>
  <c r="I51" i="5" s="1"/>
  <c r="F79" i="4"/>
  <c r="H79" i="4" s="1"/>
  <c r="F24" i="4"/>
  <c r="H24" i="4" s="1"/>
  <c r="I22" i="4" s="1"/>
  <c r="F119" i="3"/>
  <c r="H119" i="3" s="1"/>
  <c r="F14" i="5"/>
  <c r="H14" i="5" s="1"/>
  <c r="I12" i="5" s="1"/>
  <c r="J12" i="5" s="1"/>
  <c r="F28" i="4"/>
  <c r="H28" i="4" s="1"/>
  <c r="F33" i="3"/>
  <c r="H33" i="3" s="1"/>
  <c r="I31" i="3" s="1"/>
  <c r="AB13" i="21" s="1"/>
  <c r="F14" i="10"/>
  <c r="H14" i="10" s="1"/>
  <c r="F113" i="4"/>
  <c r="H113" i="4" s="1"/>
  <c r="F19" i="12"/>
  <c r="H19" i="12" s="1"/>
  <c r="F53" i="7"/>
  <c r="H53" i="7" s="1"/>
  <c r="F53" i="4"/>
  <c r="H53" i="4" s="1"/>
  <c r="F24" i="3"/>
  <c r="H24" i="3" s="1"/>
  <c r="F101" i="6"/>
  <c r="H101" i="6" s="1"/>
  <c r="F125" i="3"/>
  <c r="H125" i="3" s="1"/>
  <c r="F42" i="5"/>
  <c r="H42" i="5" s="1"/>
  <c r="F33" i="4"/>
  <c r="H33" i="4" s="1"/>
  <c r="F24" i="9"/>
  <c r="H24" i="9" s="1"/>
  <c r="F28" i="3"/>
  <c r="H28" i="3" s="1"/>
  <c r="F107" i="5"/>
  <c r="H107" i="5" s="1"/>
  <c r="F24" i="5"/>
  <c r="H24" i="5" s="1"/>
  <c r="F101" i="4"/>
  <c r="H101" i="4" s="1"/>
  <c r="F19" i="4"/>
  <c r="H19" i="4" s="1"/>
  <c r="F28" i="5"/>
  <c r="H28" i="5" s="1"/>
  <c r="F113" i="3"/>
  <c r="H113" i="3" s="1"/>
  <c r="F80" i="3"/>
  <c r="H80" i="3" s="1"/>
  <c r="F14" i="3"/>
  <c r="H14" i="3" s="1"/>
  <c r="I22" i="7"/>
  <c r="J22" i="7" s="1"/>
  <c r="I96" i="7"/>
  <c r="J96" i="7" s="1"/>
  <c r="I99" i="11"/>
  <c r="I87" i="16"/>
  <c r="I90" i="16" s="1"/>
  <c r="I96" i="18"/>
  <c r="I26" i="19"/>
  <c r="I65" i="19"/>
  <c r="I36" i="20"/>
  <c r="I96" i="4"/>
  <c r="I51" i="9"/>
  <c r="I99" i="9"/>
  <c r="I111" i="13"/>
  <c r="F43" i="19"/>
  <c r="H43" i="19" s="1"/>
  <c r="F39" i="20"/>
  <c r="H39" i="20" s="1"/>
  <c r="F115" i="18"/>
  <c r="H115" i="18" s="1"/>
  <c r="F80" i="18"/>
  <c r="H80" i="18" s="1"/>
  <c r="F115" i="20"/>
  <c r="H115" i="20" s="1"/>
  <c r="F80" i="20"/>
  <c r="H80" i="20" s="1"/>
  <c r="F109" i="18"/>
  <c r="H109" i="18" s="1"/>
  <c r="F109" i="19"/>
  <c r="H109" i="19" s="1"/>
  <c r="F34" i="19"/>
  <c r="H34" i="19" s="1"/>
  <c r="I31" i="19" s="1"/>
  <c r="F109" i="20"/>
  <c r="H109" i="20" s="1"/>
  <c r="F34" i="20"/>
  <c r="H34" i="20" s="1"/>
  <c r="F103" i="19"/>
  <c r="H103" i="19" s="1"/>
  <c r="F75" i="19"/>
  <c r="H75" i="19" s="1"/>
  <c r="F43" i="20"/>
  <c r="H43" i="20" s="1"/>
  <c r="I40" i="20" s="1"/>
  <c r="F115" i="17"/>
  <c r="H115" i="17" s="1"/>
  <c r="F80" i="17"/>
  <c r="H80" i="17" s="1"/>
  <c r="I77" i="17" s="1"/>
  <c r="F103" i="20"/>
  <c r="H103" i="20" s="1"/>
  <c r="F75" i="20"/>
  <c r="H75" i="20" s="1"/>
  <c r="F109" i="17"/>
  <c r="H109" i="17" s="1"/>
  <c r="F34" i="17"/>
  <c r="H34" i="17" s="1"/>
  <c r="F34" i="18"/>
  <c r="H34" i="18" s="1"/>
  <c r="F103" i="16"/>
  <c r="H103" i="16" s="1"/>
  <c r="F75" i="16"/>
  <c r="H75" i="16" s="1"/>
  <c r="F39" i="19"/>
  <c r="H39" i="19" s="1"/>
  <c r="F103" i="17"/>
  <c r="H103" i="17" s="1"/>
  <c r="F115" i="19"/>
  <c r="H115" i="19" s="1"/>
  <c r="I111" i="19" s="1"/>
  <c r="F39" i="18"/>
  <c r="H39" i="18" s="1"/>
  <c r="F75" i="17"/>
  <c r="H75" i="17" s="1"/>
  <c r="F43" i="15"/>
  <c r="H43" i="15" s="1"/>
  <c r="F43" i="18"/>
  <c r="H43" i="18" s="1"/>
  <c r="F43" i="16"/>
  <c r="H43" i="16" s="1"/>
  <c r="F39" i="16"/>
  <c r="H39" i="16" s="1"/>
  <c r="F75" i="18"/>
  <c r="H75" i="18" s="1"/>
  <c r="F103" i="18"/>
  <c r="H103" i="18" s="1"/>
  <c r="F80" i="19"/>
  <c r="H80" i="19" s="1"/>
  <c r="F109" i="16"/>
  <c r="H109" i="16" s="1"/>
  <c r="F80" i="14"/>
  <c r="H80" i="14" s="1"/>
  <c r="F109" i="12"/>
  <c r="H109" i="12" s="1"/>
  <c r="F43" i="17"/>
  <c r="H43" i="17" s="1"/>
  <c r="F103" i="13"/>
  <c r="H103" i="13" s="1"/>
  <c r="F75" i="13"/>
  <c r="H75" i="13" s="1"/>
  <c r="F34" i="16"/>
  <c r="H34" i="16" s="1"/>
  <c r="F80" i="15"/>
  <c r="H80" i="15" s="1"/>
  <c r="F39" i="15"/>
  <c r="H39" i="15" s="1"/>
  <c r="F75" i="14"/>
  <c r="H75" i="14" s="1"/>
  <c r="F103" i="15"/>
  <c r="H103" i="15" s="1"/>
  <c r="F75" i="15"/>
  <c r="H75" i="15" s="1"/>
  <c r="F115" i="16"/>
  <c r="H115" i="16" s="1"/>
  <c r="F80" i="16"/>
  <c r="H80" i="16" s="1"/>
  <c r="F109" i="15"/>
  <c r="H109" i="15" s="1"/>
  <c r="F39" i="17"/>
  <c r="H39" i="17" s="1"/>
  <c r="F115" i="15"/>
  <c r="H115" i="15" s="1"/>
  <c r="F103" i="14"/>
  <c r="H103" i="14" s="1"/>
  <c r="F43" i="14"/>
  <c r="H43" i="14" s="1"/>
  <c r="F109" i="14"/>
  <c r="H109" i="14" s="1"/>
  <c r="F109" i="13"/>
  <c r="H109" i="13" s="1"/>
  <c r="F109" i="11"/>
  <c r="H109" i="11" s="1"/>
  <c r="F34" i="15"/>
  <c r="H34" i="15" s="1"/>
  <c r="F115" i="13"/>
  <c r="H115" i="13" s="1"/>
  <c r="F39" i="13"/>
  <c r="H39" i="13" s="1"/>
  <c r="F34" i="13"/>
  <c r="H34" i="13" s="1"/>
  <c r="F115" i="14"/>
  <c r="H115" i="14" s="1"/>
  <c r="F43" i="13"/>
  <c r="H43" i="13" s="1"/>
  <c r="F34" i="14"/>
  <c r="H34" i="14" s="1"/>
  <c r="F115" i="12"/>
  <c r="H115" i="12" s="1"/>
  <c r="F39" i="14"/>
  <c r="H39" i="14" s="1"/>
  <c r="F80" i="12"/>
  <c r="H80" i="12" s="1"/>
  <c r="F75" i="11"/>
  <c r="H75" i="11" s="1"/>
  <c r="F39" i="12"/>
  <c r="H39" i="12" s="1"/>
  <c r="F80" i="13"/>
  <c r="H80" i="13" s="1"/>
  <c r="I77" i="13" s="1"/>
  <c r="F39" i="11"/>
  <c r="H39" i="11" s="1"/>
  <c r="F115" i="9"/>
  <c r="H115" i="9" s="1"/>
  <c r="F103" i="12"/>
  <c r="H103" i="12" s="1"/>
  <c r="F115" i="10"/>
  <c r="H115" i="10" s="1"/>
  <c r="F75" i="12"/>
  <c r="H75" i="12" s="1"/>
  <c r="F34" i="12"/>
  <c r="H34" i="12" s="1"/>
  <c r="F80" i="11"/>
  <c r="H80" i="11" s="1"/>
  <c r="I77" i="11" s="1"/>
  <c r="J77" i="11" s="1"/>
  <c r="F39" i="7"/>
  <c r="H39" i="7" s="1"/>
  <c r="F43" i="12"/>
  <c r="H43" i="12" s="1"/>
  <c r="F34" i="11"/>
  <c r="H34" i="11" s="1"/>
  <c r="F109" i="10"/>
  <c r="H109" i="10" s="1"/>
  <c r="F39" i="10"/>
  <c r="H39" i="10" s="1"/>
  <c r="F109" i="7"/>
  <c r="H109" i="7" s="1"/>
  <c r="F43" i="10"/>
  <c r="H43" i="10" s="1"/>
  <c r="F39" i="8"/>
  <c r="H39" i="8" s="1"/>
  <c r="F34" i="10"/>
  <c r="H34" i="10" s="1"/>
  <c r="F75" i="9"/>
  <c r="H75" i="9" s="1"/>
  <c r="F103" i="7"/>
  <c r="H103" i="7" s="1"/>
  <c r="F80" i="7"/>
  <c r="H80" i="7" s="1"/>
  <c r="F34" i="7"/>
  <c r="H34" i="7" s="1"/>
  <c r="F115" i="11"/>
  <c r="H115" i="11" s="1"/>
  <c r="F43" i="9"/>
  <c r="H43" i="9" s="1"/>
  <c r="F103" i="11"/>
  <c r="H103" i="11" s="1"/>
  <c r="F75" i="10"/>
  <c r="H75" i="10" s="1"/>
  <c r="F43" i="11"/>
  <c r="H43" i="11" s="1"/>
  <c r="F80" i="10"/>
  <c r="H80" i="10" s="1"/>
  <c r="F103" i="8"/>
  <c r="H103" i="8" s="1"/>
  <c r="F115" i="6"/>
  <c r="H115" i="6" s="1"/>
  <c r="F103" i="5"/>
  <c r="H103" i="5" s="1"/>
  <c r="F80" i="5"/>
  <c r="H80" i="5" s="1"/>
  <c r="F34" i="5"/>
  <c r="H34" i="5" s="1"/>
  <c r="F103" i="9"/>
  <c r="H103" i="9" s="1"/>
  <c r="F103" i="10"/>
  <c r="H103" i="10" s="1"/>
  <c r="F109" i="6"/>
  <c r="H109" i="6" s="1"/>
  <c r="F34" i="8"/>
  <c r="H34" i="8" s="1"/>
  <c r="F127" i="3"/>
  <c r="H127" i="3" s="1"/>
  <c r="F86" i="3"/>
  <c r="H86" i="3" s="1"/>
  <c r="F103" i="6"/>
  <c r="H103" i="6" s="1"/>
  <c r="F80" i="6"/>
  <c r="H80" i="6" s="1"/>
  <c r="F34" i="6"/>
  <c r="H34" i="6" s="1"/>
  <c r="F115" i="4"/>
  <c r="H115" i="4" s="1"/>
  <c r="F80" i="4"/>
  <c r="H80" i="4" s="1"/>
  <c r="F115" i="8"/>
  <c r="H115" i="8" s="1"/>
  <c r="I111" i="8" s="1"/>
  <c r="F115" i="7"/>
  <c r="H115" i="7" s="1"/>
  <c r="F75" i="5"/>
  <c r="H75" i="5" s="1"/>
  <c r="F43" i="5"/>
  <c r="H43" i="5" s="1"/>
  <c r="F121" i="3"/>
  <c r="H121" i="3" s="1"/>
  <c r="F34" i="3"/>
  <c r="H34" i="3" s="1"/>
  <c r="F34" i="9"/>
  <c r="H34" i="9" s="1"/>
  <c r="F43" i="8"/>
  <c r="H43" i="8" s="1"/>
  <c r="F109" i="4"/>
  <c r="H109" i="4" s="1"/>
  <c r="F34" i="4"/>
  <c r="H34" i="4" s="1"/>
  <c r="F75" i="8"/>
  <c r="H75" i="8" s="1"/>
  <c r="F115" i="5"/>
  <c r="H115" i="5" s="1"/>
  <c r="F75" i="6"/>
  <c r="H75" i="6" s="1"/>
  <c r="F43" i="6"/>
  <c r="H43" i="6" s="1"/>
  <c r="F39" i="9"/>
  <c r="H39" i="9" s="1"/>
  <c r="F109" i="8"/>
  <c r="H109" i="8" s="1"/>
  <c r="F80" i="8"/>
  <c r="H80" i="8" s="1"/>
  <c r="F75" i="7"/>
  <c r="H75" i="7" s="1"/>
  <c r="F43" i="7"/>
  <c r="H43" i="7" s="1"/>
  <c r="F39" i="6"/>
  <c r="H39" i="6" s="1"/>
  <c r="F43" i="4"/>
  <c r="H43" i="4" s="1"/>
  <c r="F39" i="5"/>
  <c r="H39" i="5" s="1"/>
  <c r="F103" i="4"/>
  <c r="H103" i="4" s="1"/>
  <c r="F81" i="3"/>
  <c r="H81" i="3" s="1"/>
  <c r="F39" i="3"/>
  <c r="H39" i="3" s="1"/>
  <c r="F80" i="9"/>
  <c r="H80" i="9" s="1"/>
  <c r="F115" i="3"/>
  <c r="H115" i="3" s="1"/>
  <c r="F109" i="5"/>
  <c r="H109" i="5" s="1"/>
  <c r="I105" i="5" s="1"/>
  <c r="F39" i="4"/>
  <c r="H39" i="4" s="1"/>
  <c r="F75" i="4"/>
  <c r="H75" i="4" s="1"/>
  <c r="F109" i="9"/>
  <c r="H109" i="9" s="1"/>
  <c r="F43" i="3"/>
  <c r="H43" i="3" s="1"/>
  <c r="I40" i="3" s="1"/>
  <c r="AB15" i="21" s="1"/>
  <c r="I45" i="13"/>
  <c r="F48" i="20"/>
  <c r="H48" i="20" s="1"/>
  <c r="F67" i="19"/>
  <c r="H67" i="19" s="1"/>
  <c r="F38" i="19"/>
  <c r="H38" i="19" s="1"/>
  <c r="F38" i="20"/>
  <c r="H38" i="20" s="1"/>
  <c r="F64" i="19"/>
  <c r="H64" i="19" s="1"/>
  <c r="F67" i="20"/>
  <c r="H67" i="20" s="1"/>
  <c r="F48" i="19"/>
  <c r="H48" i="19" s="1"/>
  <c r="F64" i="20"/>
  <c r="H64" i="20" s="1"/>
  <c r="F38" i="18"/>
  <c r="H38" i="18" s="1"/>
  <c r="I36" i="18" s="1"/>
  <c r="F48" i="18"/>
  <c r="H48" i="18" s="1"/>
  <c r="F67" i="17"/>
  <c r="H67" i="17" s="1"/>
  <c r="F48" i="16"/>
  <c r="H48" i="16" s="1"/>
  <c r="F67" i="15"/>
  <c r="H67" i="15" s="1"/>
  <c r="F64" i="16"/>
  <c r="H64" i="16" s="1"/>
  <c r="F67" i="18"/>
  <c r="H67" i="18" s="1"/>
  <c r="I65" i="18" s="1"/>
  <c r="F48" i="17"/>
  <c r="H48" i="17" s="1"/>
  <c r="F64" i="18"/>
  <c r="H64" i="18" s="1"/>
  <c r="F67" i="16"/>
  <c r="H67" i="16" s="1"/>
  <c r="F64" i="15"/>
  <c r="H64" i="15" s="1"/>
  <c r="F38" i="13"/>
  <c r="H38" i="13" s="1"/>
  <c r="F64" i="13"/>
  <c r="H64" i="13" s="1"/>
  <c r="I62" i="13" s="1"/>
  <c r="F64" i="14"/>
  <c r="H64" i="14" s="1"/>
  <c r="I62" i="14" s="1"/>
  <c r="F64" i="17"/>
  <c r="H64" i="17" s="1"/>
  <c r="I62" i="17" s="1"/>
  <c r="F48" i="15"/>
  <c r="H48" i="15" s="1"/>
  <c r="I45" i="15" s="1"/>
  <c r="F48" i="14"/>
  <c r="H48" i="14" s="1"/>
  <c r="F67" i="13"/>
  <c r="H67" i="13" s="1"/>
  <c r="F38" i="16"/>
  <c r="H38" i="16" s="1"/>
  <c r="F67" i="14"/>
  <c r="H67" i="14" s="1"/>
  <c r="F38" i="17"/>
  <c r="H38" i="17" s="1"/>
  <c r="F38" i="14"/>
  <c r="H38" i="14" s="1"/>
  <c r="I36" i="14" s="1"/>
  <c r="F38" i="12"/>
  <c r="H38" i="12" s="1"/>
  <c r="F38" i="11"/>
  <c r="H38" i="11" s="1"/>
  <c r="F64" i="12"/>
  <c r="H64" i="12" s="1"/>
  <c r="F48" i="12"/>
  <c r="H48" i="12" s="1"/>
  <c r="F48" i="13"/>
  <c r="H48" i="13" s="1"/>
  <c r="F38" i="15"/>
  <c r="H38" i="15" s="1"/>
  <c r="F64" i="11"/>
  <c r="H64" i="11" s="1"/>
  <c r="F48" i="11"/>
  <c r="H48" i="11" s="1"/>
  <c r="F38" i="9"/>
  <c r="H38" i="9" s="1"/>
  <c r="F64" i="10"/>
  <c r="H64" i="10" s="1"/>
  <c r="I62" i="10" s="1"/>
  <c r="J62" i="10" s="1"/>
  <c r="F67" i="11"/>
  <c r="H67" i="11" s="1"/>
  <c r="I65" i="11" s="1"/>
  <c r="J65" i="11" s="1"/>
  <c r="F38" i="7"/>
  <c r="H38" i="7" s="1"/>
  <c r="F48" i="10"/>
  <c r="H48" i="10" s="1"/>
  <c r="F67" i="10"/>
  <c r="H67" i="10" s="1"/>
  <c r="F64" i="9"/>
  <c r="H64" i="9" s="1"/>
  <c r="F48" i="9"/>
  <c r="H48" i="9" s="1"/>
  <c r="F64" i="8"/>
  <c r="H64" i="8" s="1"/>
  <c r="F48" i="7"/>
  <c r="H48" i="7" s="1"/>
  <c r="F38" i="10"/>
  <c r="H38" i="10" s="1"/>
  <c r="F67" i="8"/>
  <c r="H67" i="8" s="1"/>
  <c r="I65" i="8" s="1"/>
  <c r="J65" i="8" s="1"/>
  <c r="F67" i="9"/>
  <c r="H67" i="9" s="1"/>
  <c r="F67" i="12"/>
  <c r="H67" i="12" s="1"/>
  <c r="F64" i="6"/>
  <c r="H64" i="6" s="1"/>
  <c r="F48" i="5"/>
  <c r="H48" i="5" s="1"/>
  <c r="F67" i="6"/>
  <c r="H67" i="6" s="1"/>
  <c r="I65" i="6" s="1"/>
  <c r="J65" i="6" s="1"/>
  <c r="F38" i="6"/>
  <c r="H38" i="6" s="1"/>
  <c r="F38" i="8"/>
  <c r="H38" i="8" s="1"/>
  <c r="I36" i="8" s="1"/>
  <c r="J36" i="8" s="1"/>
  <c r="F48" i="6"/>
  <c r="H48" i="6" s="1"/>
  <c r="I45" i="6" s="1"/>
  <c r="J45" i="6" s="1"/>
  <c r="F38" i="3"/>
  <c r="H38" i="3" s="1"/>
  <c r="F64" i="7"/>
  <c r="H64" i="7" s="1"/>
  <c r="F38" i="4"/>
  <c r="H38" i="4" s="1"/>
  <c r="I36" i="4" s="1"/>
  <c r="F48" i="8"/>
  <c r="H48" i="8" s="1"/>
  <c r="F64" i="5"/>
  <c r="H64" i="5" s="1"/>
  <c r="I62" i="5" s="1"/>
  <c r="J62" i="5" s="1"/>
  <c r="F67" i="7"/>
  <c r="H67" i="7" s="1"/>
  <c r="F67" i="4"/>
  <c r="H67" i="4" s="1"/>
  <c r="F48" i="4"/>
  <c r="H48" i="4" s="1"/>
  <c r="F73" i="3"/>
  <c r="H73" i="3" s="1"/>
  <c r="F48" i="3"/>
  <c r="H48" i="3" s="1"/>
  <c r="F38" i="5"/>
  <c r="H38" i="5" s="1"/>
  <c r="I36" i="5" s="1"/>
  <c r="J36" i="5" s="1"/>
  <c r="F67" i="5"/>
  <c r="H67" i="5" s="1"/>
  <c r="I65" i="5" s="1"/>
  <c r="J65" i="5" s="1"/>
  <c r="F64" i="4"/>
  <c r="H64" i="4" s="1"/>
  <c r="F70" i="3"/>
  <c r="H70" i="3" s="1"/>
  <c r="I51" i="4"/>
  <c r="I8" i="17"/>
  <c r="I82" i="7"/>
  <c r="J82" i="7" s="1"/>
  <c r="I22" i="9"/>
  <c r="J22" i="9" s="1"/>
  <c r="I12" i="18"/>
  <c r="I105" i="7"/>
  <c r="I51" i="17"/>
  <c r="I68" i="4"/>
  <c r="I111" i="4"/>
  <c r="I65" i="10"/>
  <c r="J65" i="10" s="1"/>
  <c r="I26" i="11"/>
  <c r="J26" i="11" s="1"/>
  <c r="I8" i="10"/>
  <c r="I51" i="11"/>
  <c r="I26" i="12"/>
  <c r="I87" i="14"/>
  <c r="I90" i="14" s="1"/>
  <c r="I87" i="4"/>
  <c r="I90" i="4" s="1"/>
  <c r="I68" i="3"/>
  <c r="AB19" i="21" s="1"/>
  <c r="I111" i="6"/>
  <c r="I72" i="7"/>
  <c r="J72" i="7" s="1"/>
  <c r="I8" i="7"/>
  <c r="I31" i="6"/>
  <c r="J31" i="6" s="1"/>
  <c r="I87" i="12"/>
  <c r="I90" i="12" s="1"/>
  <c r="I8" i="11"/>
  <c r="I17" i="12"/>
  <c r="I72" i="15"/>
  <c r="I68" i="12"/>
  <c r="I26" i="15"/>
  <c r="I26" i="17"/>
  <c r="I26" i="20" l="1"/>
  <c r="I51" i="7"/>
  <c r="I77" i="18"/>
  <c r="I57" i="16"/>
  <c r="I45" i="19"/>
  <c r="I31" i="5"/>
  <c r="J31" i="5" s="1"/>
  <c r="I82" i="8"/>
  <c r="J82" i="8" s="1"/>
  <c r="I40" i="8"/>
  <c r="J40" i="8" s="1"/>
  <c r="I26" i="5"/>
  <c r="J26" i="5" s="1"/>
  <c r="I22" i="3"/>
  <c r="AB11" i="21" s="1"/>
  <c r="I99" i="15"/>
  <c r="I8" i="19"/>
  <c r="I111" i="9"/>
  <c r="I31" i="12"/>
  <c r="I62" i="15"/>
  <c r="I68" i="17"/>
  <c r="I86" i="17" s="1"/>
  <c r="I82" i="16"/>
  <c r="I51" i="20"/>
  <c r="I86" i="20" s="1"/>
  <c r="I91" i="6"/>
  <c r="I99" i="7"/>
  <c r="I62" i="4"/>
  <c r="I77" i="5"/>
  <c r="J77" i="5" s="1"/>
  <c r="I87" i="15"/>
  <c r="I90" i="15" s="1"/>
  <c r="I31" i="10"/>
  <c r="J31" i="10" s="1"/>
  <c r="I72" i="10"/>
  <c r="J72" i="10" s="1"/>
  <c r="I45" i="4"/>
  <c r="I12" i="8"/>
  <c r="J12" i="8" s="1"/>
  <c r="I22" i="19"/>
  <c r="I26" i="6"/>
  <c r="J26" i="6" s="1"/>
  <c r="I8" i="12"/>
  <c r="I50" i="12" s="1"/>
  <c r="I118" i="12" s="1"/>
  <c r="I87" i="10"/>
  <c r="I90" i="10" s="1"/>
  <c r="I40" i="13"/>
  <c r="I91" i="16"/>
  <c r="I57" i="19"/>
  <c r="I26" i="9"/>
  <c r="J26" i="9" s="1"/>
  <c r="I91" i="17"/>
  <c r="I111" i="5"/>
  <c r="I105" i="11"/>
  <c r="I117" i="11" s="1"/>
  <c r="I31" i="16"/>
  <c r="I36" i="17"/>
  <c r="I45" i="12"/>
  <c r="I65" i="4"/>
  <c r="I62" i="12"/>
  <c r="I40" i="5"/>
  <c r="J40" i="5" s="1"/>
  <c r="I22" i="10"/>
  <c r="J22" i="10" s="1"/>
  <c r="I99" i="20"/>
  <c r="I117" i="20" s="1"/>
  <c r="I65" i="14"/>
  <c r="I36" i="11"/>
  <c r="J36" i="11" s="1"/>
  <c r="I40" i="6"/>
  <c r="J40" i="6" s="1"/>
  <c r="I99" i="10"/>
  <c r="I99" i="17"/>
  <c r="I26" i="18"/>
  <c r="I50" i="18" s="1"/>
  <c r="I72" i="14"/>
  <c r="I36" i="10"/>
  <c r="J36" i="10" s="1"/>
  <c r="I31" i="4"/>
  <c r="I91" i="4"/>
  <c r="I117" i="4" s="1"/>
  <c r="I62" i="6"/>
  <c r="J62" i="6" s="1"/>
  <c r="I82" i="14"/>
  <c r="I12" i="14"/>
  <c r="I68" i="15"/>
  <c r="I12" i="6"/>
  <c r="J12" i="6" s="1"/>
  <c r="I99" i="13"/>
  <c r="I117" i="13" s="1"/>
  <c r="I82" i="6"/>
  <c r="J82" i="6" s="1"/>
  <c r="I31" i="11"/>
  <c r="J31" i="11" s="1"/>
  <c r="I51" i="13"/>
  <c r="I72" i="17"/>
  <c r="I22" i="6"/>
  <c r="J22" i="6" s="1"/>
  <c r="I91" i="7"/>
  <c r="I45" i="11"/>
  <c r="J45" i="11" s="1"/>
  <c r="I111" i="16"/>
  <c r="I26" i="14"/>
  <c r="I57" i="18"/>
  <c r="I96" i="13"/>
  <c r="I96" i="16"/>
  <c r="I117" i="16" s="1"/>
  <c r="I105" i="19"/>
  <c r="I105" i="4"/>
  <c r="I12" i="9"/>
  <c r="J12" i="9" s="1"/>
  <c r="I111" i="11"/>
  <c r="I105" i="15"/>
  <c r="I117" i="15" s="1"/>
  <c r="I108" i="3"/>
  <c r="AB27" i="21" s="1"/>
  <c r="I87" i="8"/>
  <c r="I90" i="8" s="1"/>
  <c r="I36" i="9"/>
  <c r="J36" i="9" s="1"/>
  <c r="I17" i="14"/>
  <c r="I105" i="17"/>
  <c r="I65" i="20"/>
  <c r="I17" i="19"/>
  <c r="I57" i="6"/>
  <c r="J57" i="6" s="1"/>
  <c r="I31" i="7"/>
  <c r="J31" i="7" s="1"/>
  <c r="I72" i="19"/>
  <c r="I86" i="19" s="1"/>
  <c r="I72" i="8"/>
  <c r="J72" i="8" s="1"/>
  <c r="I40" i="9"/>
  <c r="J40" i="9" s="1"/>
  <c r="I77" i="4"/>
  <c r="I83" i="3"/>
  <c r="AB23" i="21" s="1"/>
  <c r="L23" i="21" s="1"/>
  <c r="I12" i="19"/>
  <c r="I50" i="19" s="1"/>
  <c r="I91" i="8"/>
  <c r="I51" i="14"/>
  <c r="I57" i="14"/>
  <c r="I77" i="19"/>
  <c r="I105" i="6"/>
  <c r="I105" i="14"/>
  <c r="I26" i="4"/>
  <c r="I62" i="18"/>
  <c r="I77" i="10"/>
  <c r="J77" i="10" s="1"/>
  <c r="I96" i="17"/>
  <c r="I17" i="4"/>
  <c r="I50" i="4" s="1"/>
  <c r="I36" i="12"/>
  <c r="I62" i="16"/>
  <c r="I40" i="19"/>
  <c r="I8" i="6"/>
  <c r="J8" i="6" s="1"/>
  <c r="I99" i="8"/>
  <c r="I117" i="8" s="1"/>
  <c r="I105" i="13"/>
  <c r="I111" i="17"/>
  <c r="I57" i="4"/>
  <c r="I57" i="10"/>
  <c r="J57" i="10" s="1"/>
  <c r="I40" i="4"/>
  <c r="I78" i="3"/>
  <c r="AB22" i="21" s="1"/>
  <c r="N22" i="21" s="1"/>
  <c r="I65" i="13"/>
  <c r="I86" i="13" s="1"/>
  <c r="I68" i="7"/>
  <c r="J68" i="7" s="1"/>
  <c r="I62" i="8"/>
  <c r="J62" i="8" s="1"/>
  <c r="I62" i="9"/>
  <c r="J62" i="9" s="1"/>
  <c r="I63" i="3"/>
  <c r="AB18" i="21" s="1"/>
  <c r="F18" i="21" s="1"/>
  <c r="I26" i="7"/>
  <c r="J26" i="7" s="1"/>
  <c r="I72" i="12"/>
  <c r="I86" i="12" s="1"/>
  <c r="I87" i="11"/>
  <c r="I90" i="11" s="1"/>
  <c r="I99" i="14"/>
  <c r="I117" i="14" s="1"/>
  <c r="I22" i="14"/>
  <c r="I50" i="14" s="1"/>
  <c r="I87" i="18"/>
  <c r="I90" i="18" s="1"/>
  <c r="I57" i="5"/>
  <c r="J57" i="5" s="1"/>
  <c r="I77" i="7"/>
  <c r="J77" i="7" s="1"/>
  <c r="I99" i="6"/>
  <c r="I105" i="10"/>
  <c r="I17" i="13"/>
  <c r="I8" i="3"/>
  <c r="AB7" i="21" s="1"/>
  <c r="I72" i="11"/>
  <c r="J72" i="11" s="1"/>
  <c r="I99" i="18"/>
  <c r="I68" i="13"/>
  <c r="I105" i="8"/>
  <c r="I51" i="8"/>
  <c r="I86" i="8" s="1"/>
  <c r="I17" i="9"/>
  <c r="J17" i="9" s="1"/>
  <c r="I62" i="7"/>
  <c r="J62" i="7" s="1"/>
  <c r="I17" i="7"/>
  <c r="J17" i="7" s="1"/>
  <c r="I17" i="6"/>
  <c r="J17" i="6" s="1"/>
  <c r="I12" i="12"/>
  <c r="I91" i="12"/>
  <c r="I117" i="12" s="1"/>
  <c r="I82" i="10"/>
  <c r="J82" i="10" s="1"/>
  <c r="I82" i="18"/>
  <c r="I86" i="18" s="1"/>
  <c r="I36" i="19"/>
  <c r="I77" i="14"/>
  <c r="I36" i="7"/>
  <c r="J36" i="7" s="1"/>
  <c r="I17" i="17"/>
  <c r="I50" i="17" s="1"/>
  <c r="I45" i="16"/>
  <c r="I105" i="12"/>
  <c r="I26" i="8"/>
  <c r="J26" i="8" s="1"/>
  <c r="I96" i="12"/>
  <c r="I36" i="6"/>
  <c r="J36" i="6" s="1"/>
  <c r="I36" i="3"/>
  <c r="AB14" i="21" s="1"/>
  <c r="I14" i="21" s="1"/>
  <c r="I31" i="18"/>
  <c r="I103" i="3"/>
  <c r="AB26" i="21" s="1"/>
  <c r="I82" i="13"/>
  <c r="I111" i="3"/>
  <c r="AB28" i="21" s="1"/>
  <c r="T28" i="21" s="1"/>
  <c r="I99" i="12"/>
  <c r="I111" i="20"/>
  <c r="I105" i="18"/>
  <c r="I72" i="4"/>
  <c r="I26" i="16"/>
  <c r="I45" i="9"/>
  <c r="J45" i="9" s="1"/>
  <c r="I111" i="12"/>
  <c r="I45" i="18"/>
  <c r="I40" i="15"/>
  <c r="I50" i="15" s="1"/>
  <c r="I57" i="3"/>
  <c r="AB17" i="21" s="1"/>
  <c r="I72" i="9"/>
  <c r="J72" i="9" s="1"/>
  <c r="I99" i="19"/>
  <c r="I117" i="19" s="1"/>
  <c r="I51" i="10"/>
  <c r="I86" i="10" s="1"/>
  <c r="P28" i="21"/>
  <c r="D28" i="21"/>
  <c r="O28" i="21"/>
  <c r="C28" i="21"/>
  <c r="N28" i="21"/>
  <c r="Y28" i="21"/>
  <c r="M28" i="21"/>
  <c r="X28" i="21"/>
  <c r="L28" i="21"/>
  <c r="W28" i="21"/>
  <c r="K28" i="21"/>
  <c r="V28" i="21"/>
  <c r="J28" i="21"/>
  <c r="U28" i="21"/>
  <c r="I28" i="21"/>
  <c r="H28" i="21"/>
  <c r="S28" i="21"/>
  <c r="G28" i="21"/>
  <c r="R28" i="21"/>
  <c r="F28" i="21"/>
  <c r="Q28" i="21"/>
  <c r="E28" i="21"/>
  <c r="E13" i="21"/>
  <c r="D13" i="21"/>
  <c r="F13" i="21"/>
  <c r="J91" i="8"/>
  <c r="L21" i="21"/>
  <c r="K21" i="21"/>
  <c r="J21" i="21"/>
  <c r="I21" i="21"/>
  <c r="H21" i="21"/>
  <c r="J8" i="5"/>
  <c r="I50" i="5"/>
  <c r="I117" i="17"/>
  <c r="L24" i="21"/>
  <c r="K24" i="21"/>
  <c r="M24" i="21" s="1"/>
  <c r="N23" i="21"/>
  <c r="M23" i="21"/>
  <c r="J51" i="7"/>
  <c r="L15" i="21"/>
  <c r="J15" i="21"/>
  <c r="I15" i="21"/>
  <c r="H15" i="21"/>
  <c r="G15" i="21"/>
  <c r="F15" i="21"/>
  <c r="E15" i="21"/>
  <c r="K15" i="21"/>
  <c r="L16" i="21"/>
  <c r="K16" i="21"/>
  <c r="J16" i="21"/>
  <c r="I16" i="21"/>
  <c r="H16" i="21"/>
  <c r="M16" i="21" s="1"/>
  <c r="J91" i="7"/>
  <c r="I117" i="7"/>
  <c r="I117" i="10"/>
  <c r="J91" i="10"/>
  <c r="J27" i="21"/>
  <c r="I27" i="21"/>
  <c r="H27" i="21"/>
  <c r="J91" i="6"/>
  <c r="I117" i="6"/>
  <c r="J51" i="10"/>
  <c r="J51" i="8"/>
  <c r="J51" i="6"/>
  <c r="I117" i="18"/>
  <c r="I117" i="9"/>
  <c r="J91" i="9"/>
  <c r="F11" i="21"/>
  <c r="G11" i="21"/>
  <c r="I86" i="5"/>
  <c r="J51" i="5"/>
  <c r="C8" i="21"/>
  <c r="D8" i="21" s="1"/>
  <c r="I50" i="16"/>
  <c r="M14" i="21"/>
  <c r="K14" i="21"/>
  <c r="J14" i="21"/>
  <c r="J8" i="8"/>
  <c r="J8" i="10"/>
  <c r="J20" i="21"/>
  <c r="I20" i="21"/>
  <c r="H20" i="21"/>
  <c r="L20" i="21"/>
  <c r="K20" i="21"/>
  <c r="V29" i="21"/>
  <c r="U29" i="21"/>
  <c r="T29" i="21"/>
  <c r="S29" i="21"/>
  <c r="R29" i="21"/>
  <c r="Q29" i="21"/>
  <c r="P29" i="21"/>
  <c r="O29" i="21"/>
  <c r="N29" i="21"/>
  <c r="M29" i="21"/>
  <c r="X29" i="21"/>
  <c r="L29" i="21"/>
  <c r="W29" i="21"/>
  <c r="J91" i="11"/>
  <c r="J87" i="9"/>
  <c r="I90" i="9"/>
  <c r="J8" i="11"/>
  <c r="J51" i="9"/>
  <c r="J87" i="7"/>
  <c r="I90" i="7"/>
  <c r="Z30" i="21"/>
  <c r="AD30" i="21" s="1"/>
  <c r="AE30" i="21" s="1"/>
  <c r="J8" i="9"/>
  <c r="K19" i="21"/>
  <c r="J19" i="21"/>
  <c r="I19" i="21"/>
  <c r="H19" i="21"/>
  <c r="G19" i="21"/>
  <c r="I50" i="20"/>
  <c r="J91" i="5"/>
  <c r="I117" i="5"/>
  <c r="I86" i="16"/>
  <c r="AB25" i="21"/>
  <c r="I102" i="3"/>
  <c r="I86" i="4"/>
  <c r="I86" i="15"/>
  <c r="J8" i="7"/>
  <c r="J87" i="6"/>
  <c r="I90" i="6"/>
  <c r="J87" i="5"/>
  <c r="I90" i="5"/>
  <c r="C9" i="21"/>
  <c r="E9" i="21" s="1"/>
  <c r="D9" i="21"/>
  <c r="I86" i="11"/>
  <c r="J51" i="11"/>
  <c r="H12" i="21"/>
  <c r="G12" i="21"/>
  <c r="I50" i="13"/>
  <c r="AD10" i="21"/>
  <c r="AE10" i="21" s="1"/>
  <c r="J87" i="11" l="1"/>
  <c r="O23" i="21"/>
  <c r="I129" i="3"/>
  <c r="I86" i="9"/>
  <c r="I50" i="8"/>
  <c r="I118" i="8" s="1"/>
  <c r="I92" i="3"/>
  <c r="I118" i="20"/>
  <c r="I50" i="9"/>
  <c r="I118" i="9" s="1"/>
  <c r="E18" i="21"/>
  <c r="J87" i="8"/>
  <c r="I50" i="6"/>
  <c r="Z28" i="21"/>
  <c r="Z31" i="21" s="1"/>
  <c r="L14" i="21"/>
  <c r="J87" i="10"/>
  <c r="I50" i="3"/>
  <c r="G14" i="21"/>
  <c r="N14" i="21" s="1"/>
  <c r="AD14" i="21" s="1"/>
  <c r="AE14" i="21" s="1"/>
  <c r="I118" i="13"/>
  <c r="I86" i="6"/>
  <c r="K22" i="21"/>
  <c r="I50" i="11"/>
  <c r="I118" i="11" s="1"/>
  <c r="M22" i="21"/>
  <c r="I86" i="7"/>
  <c r="I50" i="7"/>
  <c r="I118" i="7" s="1"/>
  <c r="H14" i="21"/>
  <c r="K23" i="21"/>
  <c r="K31" i="21" s="1"/>
  <c r="I86" i="14"/>
  <c r="I118" i="14" s="1"/>
  <c r="M20" i="21"/>
  <c r="AD20" i="21" s="1"/>
  <c r="AE20" i="21" s="1"/>
  <c r="D18" i="21"/>
  <c r="G18" i="21" s="1"/>
  <c r="AD18" i="21" s="1"/>
  <c r="AE18" i="21" s="1"/>
  <c r="I50" i="10"/>
  <c r="I118" i="10" s="1"/>
  <c r="J22" i="21"/>
  <c r="O22" i="21" s="1"/>
  <c r="O31" i="21" s="1"/>
  <c r="L22" i="21"/>
  <c r="AB32" i="21"/>
  <c r="C7" i="21"/>
  <c r="D7" i="21"/>
  <c r="I118" i="5"/>
  <c r="I12" i="21"/>
  <c r="I31" i="21" s="1"/>
  <c r="AD8" i="21"/>
  <c r="AE8" i="21" s="1"/>
  <c r="K27" i="21"/>
  <c r="AD27" i="21" s="1"/>
  <c r="AE27" i="21" s="1"/>
  <c r="M15" i="21"/>
  <c r="AD15" i="21" s="1"/>
  <c r="AE15" i="21" s="1"/>
  <c r="AD13" i="21"/>
  <c r="AE13" i="21" s="1"/>
  <c r="I118" i="15"/>
  <c r="AD16" i="21"/>
  <c r="AE16" i="21" s="1"/>
  <c r="E17" i="21"/>
  <c r="D17" i="21"/>
  <c r="F17" i="21"/>
  <c r="G17" i="21" s="1"/>
  <c r="AD29" i="21"/>
  <c r="AE29" i="21" s="1"/>
  <c r="AD19" i="21"/>
  <c r="AE19" i="21" s="1"/>
  <c r="I118" i="4"/>
  <c r="I118" i="18"/>
  <c r="AD11" i="21"/>
  <c r="AE11" i="21" s="1"/>
  <c r="T25" i="21"/>
  <c r="T31" i="21" s="1"/>
  <c r="S25" i="21"/>
  <c r="S31" i="21" s="1"/>
  <c r="R25" i="21"/>
  <c r="R31" i="21" s="1"/>
  <c r="Q25" i="21"/>
  <c r="Q31" i="21" s="1"/>
  <c r="P25" i="21"/>
  <c r="O25" i="21"/>
  <c r="N25" i="21"/>
  <c r="M25" i="21"/>
  <c r="X25" i="21"/>
  <c r="X31" i="21" s="1"/>
  <c r="L25" i="21"/>
  <c r="W25" i="21"/>
  <c r="W31" i="21" s="1"/>
  <c r="K25" i="21"/>
  <c r="V25" i="21"/>
  <c r="V31" i="21" s="1"/>
  <c r="U25" i="21"/>
  <c r="U31" i="21" s="1"/>
  <c r="I118" i="16"/>
  <c r="AD9" i="21"/>
  <c r="AE9" i="21" s="1"/>
  <c r="L19" i="21"/>
  <c r="L31" i="21" s="1"/>
  <c r="I118" i="17"/>
  <c r="Y29" i="21"/>
  <c r="I118" i="19"/>
  <c r="I130" i="3"/>
  <c r="AD24" i="21"/>
  <c r="AE24" i="21" s="1"/>
  <c r="M21" i="21"/>
  <c r="AD21" i="21" s="1"/>
  <c r="AE21" i="21" s="1"/>
  <c r="G26" i="21"/>
  <c r="F26" i="21"/>
  <c r="E26" i="21"/>
  <c r="J31" i="21" l="1"/>
  <c r="H26" i="21"/>
  <c r="H31" i="21" s="1"/>
  <c r="P23" i="21"/>
  <c r="AD23" i="21"/>
  <c r="AE23" i="21" s="1"/>
  <c r="D31" i="21"/>
  <c r="E31" i="21"/>
  <c r="AD28" i="21"/>
  <c r="AE28" i="21" s="1"/>
  <c r="N31" i="21"/>
  <c r="F31" i="21"/>
  <c r="G31" i="21"/>
  <c r="I118" i="6"/>
  <c r="M31" i="21"/>
  <c r="AD22" i="21"/>
  <c r="AE22" i="21" s="1"/>
  <c r="AD17" i="21"/>
  <c r="AE17" i="21" s="1"/>
  <c r="AD12" i="21"/>
  <c r="AE12" i="21" s="1"/>
  <c r="C31" i="21"/>
  <c r="C32" i="21" s="1"/>
  <c r="D32" i="21" s="1"/>
  <c r="E32" i="21" s="1"/>
  <c r="F32" i="21" s="1"/>
  <c r="G32" i="21" s="1"/>
  <c r="H32" i="21" s="1"/>
  <c r="I32" i="21" s="1"/>
  <c r="J32" i="21" s="1"/>
  <c r="K32" i="21" s="1"/>
  <c r="L32" i="21" s="1"/>
  <c r="M32" i="21" s="1"/>
  <c r="N32" i="21" s="1"/>
  <c r="O32" i="21" s="1"/>
  <c r="P32" i="21" s="1"/>
  <c r="Q32" i="21" s="1"/>
  <c r="R32" i="21" s="1"/>
  <c r="S32" i="21" s="1"/>
  <c r="T32" i="21" s="1"/>
  <c r="U32" i="21" s="1"/>
  <c r="V32" i="21" s="1"/>
  <c r="W32" i="21" s="1"/>
  <c r="X32" i="21" s="1"/>
  <c r="Y32" i="21" s="1"/>
  <c r="Z32" i="21" s="1"/>
  <c r="AD7" i="21"/>
  <c r="AD26" i="21"/>
  <c r="AE26" i="21" s="1"/>
  <c r="Y25" i="21"/>
  <c r="Y31" i="21" s="1"/>
  <c r="P31" i="21"/>
  <c r="AE7" i="21" l="1"/>
  <c r="AD25" i="21"/>
  <c r="AE25" i="21" s="1"/>
  <c r="AD32" i="21" l="1"/>
</calcChain>
</file>

<file path=xl/sharedStrings.xml><?xml version="1.0" encoding="utf-8"?>
<sst xmlns="http://schemas.openxmlformats.org/spreadsheetml/2006/main" count="3214" uniqueCount="151">
  <si>
    <t>EMPRESA:</t>
  </si>
  <si>
    <t>CNPJ:</t>
  </si>
  <si>
    <t>Objeto:</t>
  </si>
  <si>
    <t>REGULARIZAÇÃO FUNDIÁRIA DE NÚCLEOS DIVERSOS (1.051 Matrículas)</t>
  </si>
  <si>
    <t>Local:</t>
  </si>
  <si>
    <t>Diversos locais do município</t>
  </si>
  <si>
    <t>BANCO DE INSUMOS</t>
  </si>
  <si>
    <t>Recursos Humanos</t>
  </si>
  <si>
    <t>Fonte</t>
  </si>
  <si>
    <t>Código</t>
  </si>
  <si>
    <t>Unid.</t>
  </si>
  <si>
    <t>Custo Direto (h)</t>
  </si>
  <si>
    <t>Fator K</t>
  </si>
  <si>
    <t>Preço de Venda</t>
  </si>
  <si>
    <t>Coordenador Geral</t>
  </si>
  <si>
    <t>03-25-00</t>
  </si>
  <si>
    <t>hora</t>
  </si>
  <si>
    <t>Arquiteto Sênior</t>
  </si>
  <si>
    <t>SINAPI Abril/2026</t>
  </si>
  <si>
    <t>33953</t>
  </si>
  <si>
    <t>Arquiteto Pleno</t>
  </si>
  <si>
    <t>33952</t>
  </si>
  <si>
    <t>Desenhista Projetista</t>
  </si>
  <si>
    <t>02358</t>
  </si>
  <si>
    <t>Advogado Sênior</t>
  </si>
  <si>
    <t>SIURB Janeiro/2026</t>
  </si>
  <si>
    <t>03-54-03</t>
  </si>
  <si>
    <t>Auxiliar de Serviços Gerais</t>
  </si>
  <si>
    <t>06121</t>
  </si>
  <si>
    <t>Assistente Social Pleno</t>
  </si>
  <si>
    <t>03-54-11</t>
  </si>
  <si>
    <t>Digitador</t>
  </si>
  <si>
    <t>03-43-00</t>
  </si>
  <si>
    <t>Demais Insumos</t>
  </si>
  <si>
    <t>TRDE</t>
  </si>
  <si>
    <t>Levantamento Planialtimétrico Cadastral</t>
  </si>
  <si>
    <t>01-10-00</t>
  </si>
  <si>
    <t>m²</t>
  </si>
  <si>
    <t>Assinatura:</t>
  </si>
  <si>
    <t>Responsável Técnico:</t>
  </si>
  <si>
    <t>CREA CAU Nº</t>
  </si>
  <si>
    <t xml:space="preserve">Obs. </t>
  </si>
  <si>
    <t>A fonte e o código indicados correspondem aos adotados pela Prefeitura para a composição do orçamento de referência; a empresa deverá apresentar suas próprias composições. A indicação fornecida tem caráter meramente referencial.</t>
  </si>
  <si>
    <t>Preencher as células em amarelo</t>
  </si>
  <si>
    <t>Utilizar arredondamento em duas casas decimais.</t>
  </si>
  <si>
    <t xml:space="preserve"> FATOR K E TRDE</t>
  </si>
  <si>
    <t>MEMÓRIA DE CÁLCULO</t>
  </si>
  <si>
    <t>K1=</t>
  </si>
  <si>
    <t>(Encargos sociais praticados pela empresa)</t>
  </si>
  <si>
    <t>K2=</t>
  </si>
  <si>
    <t>(20%)</t>
  </si>
  <si>
    <t>K3=</t>
  </si>
  <si>
    <t>(Margem de lucro)</t>
  </si>
  <si>
    <t>K4=</t>
  </si>
  <si>
    <t>(Impostos: PIS=0,65%, COFINS: 3,00%, ISS: 3,00%)</t>
  </si>
  <si>
    <t>FATOR K=</t>
  </si>
  <si>
    <t>K= (1+K1+K2)*(1+K3)*(1+K4)</t>
  </si>
  <si>
    <t>TRDE=</t>
  </si>
  <si>
    <t>TRDE= (1+K3)*(1+K4)</t>
  </si>
  <si>
    <t>PLANILHA ORÇAMENTÁRIA CONSOLIDADA</t>
  </si>
  <si>
    <t>TOTAL CONSOLIDADO - 17 ASSENTAMENTOS</t>
  </si>
  <si>
    <t>Etapa</t>
  </si>
  <si>
    <t>Produto</t>
  </si>
  <si>
    <t>Insumos</t>
  </si>
  <si>
    <t>Quantidade</t>
  </si>
  <si>
    <t>Valor Parcial</t>
  </si>
  <si>
    <t>Subtotal por   Produto</t>
  </si>
  <si>
    <t>ETAPA I: SUBSÍDIOS TÉCNICOS PARA A REGULARIZAÇÃO FUNDIÁRIA</t>
  </si>
  <si>
    <t xml:space="preserve">Produto 1: Relatório de Análise Técnica Preliminar de Núcleos Urbanos Informais </t>
  </si>
  <si>
    <t>Produto 2: Vistoria, Busca Documental e Relatório Fotográfico</t>
  </si>
  <si>
    <t>Produto 3: Diagnóstico</t>
  </si>
  <si>
    <t>Produto 4: Relatório de Levantamentos Planialtimétricos e Cadastrais</t>
  </si>
  <si>
    <t>Produto 5: Plano de Regularização</t>
  </si>
  <si>
    <t>Produto 6: Relatório Consolidado de Notificações</t>
  </si>
  <si>
    <t>Produto 7: Relatório de Registro de Reuniões de Entrada</t>
  </si>
  <si>
    <t>Produto 8: Planta de Selagem e Congelamento Georreferenciados</t>
  </si>
  <si>
    <t>Produto 9: Relatório de Cadastro de Beneficiários</t>
  </si>
  <si>
    <t>Produto 10: Elaboração de Plantas e demais Instrumentais Técnicos</t>
  </si>
  <si>
    <t>Subtotal Etapa I</t>
  </si>
  <si>
    <t>ETAPA II: SUBSÍDIOS TÉCNICOS DESTINADOS À APROVAÇÃO MUNICIPAL DA REGULARIZAÇÃO</t>
  </si>
  <si>
    <t>Produto 11: Estudo Técnico Ambiental</t>
  </si>
  <si>
    <t>Produto 12: Estudo Técnico em Área de Risco</t>
  </si>
  <si>
    <t>Produto 13: Anteprojeto Urbanístico de Regularização Fundiária</t>
  </si>
  <si>
    <t>Produto 14: Projeto de Regularização Fundiária</t>
  </si>
  <si>
    <t>Produto 15: Memoriais Descritivos</t>
  </si>
  <si>
    <t>Produto 16: Lista Preliminar de Beneficiários</t>
  </si>
  <si>
    <t xml:space="preserve"> Produto 17: Lista Final de Beneficiários</t>
  </si>
  <si>
    <t>Produto 18: Cronograma de Intervenções e Termos de Compromisso</t>
  </si>
  <si>
    <t>Subtotal Etapa II</t>
  </si>
  <si>
    <t>ETAPA III: SUBSÍDIOS TÉCNICOS NECESSÁRIOS PARA O REGISTRO DA REGULARIZAÇÃO</t>
  </si>
  <si>
    <t>Produto 19: Dossiê de Documentos Necessários à Instrução do Pedido de Registro</t>
  </si>
  <si>
    <t>Subtotal Etapa III</t>
  </si>
  <si>
    <t>ETAPA IV: SUBSÍDIOS COMPLEMENTARES À REGULARIZAÇÃO FUNDIÁRIA</t>
  </si>
  <si>
    <t>Produto 20: Laudo Geotécnico e/ou Hidrológico</t>
  </si>
  <si>
    <t>Produto 21: Relatório Consolidado para Obtenção das Licenças</t>
  </si>
  <si>
    <t>Produto 22: Relatório Mensal de Atividades</t>
  </si>
  <si>
    <t>Produto 23: Relatório de Conclusão por Núcleo</t>
  </si>
  <si>
    <t>Produto 24: Relatório Final de Atividades</t>
  </si>
  <si>
    <t>Subtotal Etapa IV</t>
  </si>
  <si>
    <t>VALOR TOTAL ORÇADO</t>
  </si>
  <si>
    <t>PLANILHA ORÇAMENTÁRIA POR NÚCLEOS</t>
  </si>
  <si>
    <t>CASSIANO RICARDO</t>
  </si>
  <si>
    <t>Produto 1: Relatório de Análise Técnica Preliminar de Núcleos Urbanos Informais</t>
  </si>
  <si>
    <t>MARCOS ANDREOTTI</t>
  </si>
  <si>
    <t>ANTÔNIO VIANA DE FREITAS</t>
  </si>
  <si>
    <t>AUGUSTO ÂNGELO CUSTODIO</t>
  </si>
  <si>
    <t>AUGUSTO SCHIKANOWSKI FILHO</t>
  </si>
  <si>
    <t>BELINO BRANCALION</t>
  </si>
  <si>
    <t>CALIFÓRNIA</t>
  </si>
  <si>
    <t>CARLOS DRUMMOND DE ANDRADE</t>
  </si>
  <si>
    <t>IMBUÍA</t>
  </si>
  <si>
    <t>LOURIVAL DE ALMEIDA</t>
  </si>
  <si>
    <t>CONQUISTA (IV CENTENÁRIO)</t>
  </si>
  <si>
    <t>FRANCISCA DE OLIVEIRA QUINQUIO</t>
  </si>
  <si>
    <t>SACRAMENTO</t>
  </si>
  <si>
    <t>JARDIM BELA VISTA</t>
  </si>
  <si>
    <t>RIO DA PRATA</t>
  </si>
  <si>
    <t>SÃO PAULO I (Processo Judicial 0018165-07.2012.8.26.0348)</t>
  </si>
  <si>
    <t>SÃO PAULO II (Processo Judicial 0018165-07.2012.8.26.0348)</t>
  </si>
  <si>
    <t>CRONOGRAMA FISICO FINANCEIRO</t>
  </si>
  <si>
    <t>ETAPA</t>
  </si>
  <si>
    <t>PRODUTO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</si>
  <si>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</si>
  <si>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</si>
  <si>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</si>
  <si>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</si>
  <si>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</si>
  <si>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</si>
  <si>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</si>
  <si>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</si>
  <si>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</si>
  <si>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</si>
  <si>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</si>
  <si>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</si>
  <si>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</si>
  <si>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</si>
  <si>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</si>
  <si>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</si>
  <si>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</si>
  <si>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</si>
  <si>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</si>
  <si>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</si>
  <si>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</si>
  <si>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</si>
  <si>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</si>
  <si>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MÊS 24</t>
  </si>
  <si>
    <t>DESEMBOLSO MENSAL</t>
  </si>
  <si>
    <t>TOTAL GERAL</t>
  </si>
  <si>
    <t>DESEMBOLSO ACUMULADO</t>
  </si>
  <si>
    <t>ANEXO VIII – Modelo de Planilha de Proposta</t>
  </si>
  <si>
    <t>ANEXO VIII– Modelo de Planilha de Proposta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</si>
</sst>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R$ &quot;#,##0.00"/>
    <numFmt numFmtId="165" formatCode="0.0000"/>
    <numFmt numFmtId="166" formatCode="[$R$-416]\ #,##0.00;[Red]\-[$R$-416]\ #,##0.00"/>
    <numFmt numFmtId="167" formatCode="_-* #,##0.00_-;\-* #,##0.00_-;_-* \-??_-;_-@_-"/>
    <numFmt numFmtId="168" formatCode="#,##0.0"/>
    <numFmt numFmtId="169" formatCode="0.000"/>
    <numFmt numFmtId="170" formatCode="0.00000"/>
  </numFmts>
  <fonts count="25" x14ac:knownFonts="1">
    <font>
      <sz val="11"/>
      <color rgb="FF000000"/>
      <name val="Aptos Narrow"/>
      <family val="2"/>
      <charset val="1"/>
    </font>
    <font>
      <sz val="11"/>
      <color rgb="FF000000"/>
      <name val="Calibri"/>
      <family val="2"/>
      <charset val="1"/>
    </font>
    <font>
      <b/>
      <sz val="13"/>
      <color rgb="FF000000"/>
      <name val="Arial"/>
      <family val="2"/>
      <charset val="1"/>
    </font>
    <font>
      <sz val="11"/>
      <name val="Arial"/>
      <family val="2"/>
      <charset val="1"/>
    </font>
    <font>
      <b/>
      <sz val="8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name val="Arial"/>
      <family val="2"/>
      <charset val="1"/>
    </font>
    <font>
      <sz val="10"/>
      <color rgb="FF000000"/>
      <name val="Calibri"/>
      <family val="1"/>
      <charset val="1"/>
    </font>
    <font>
      <b/>
      <sz val="2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name val="Arial"/>
      <family val="2"/>
      <charset val="1"/>
    </font>
    <font>
      <sz val="12"/>
      <color rgb="FF000000"/>
      <name val="Arial"/>
      <family val="2"/>
      <charset val="1"/>
    </font>
    <font>
      <sz val="11"/>
      <name val="Aptos Narrow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Aptos Narrow"/>
      <family val="2"/>
      <charset val="1"/>
    </font>
    <font>
      <sz val="11"/>
      <color rgb="FFC00000"/>
      <name val="Aptos Narrow"/>
      <family val="2"/>
      <charset val="1"/>
    </font>
    <font>
      <sz val="11"/>
      <color rgb="FF000000"/>
      <name val="Aptos Narrow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B2B2B2"/>
        <bgColor rgb="FF969696"/>
      </patternFill>
    </fill>
    <fill>
      <patternFill patternType="solid">
        <fgColor rgb="FFDCEAF7"/>
        <bgColor rgb="FFC1E5F5"/>
      </patternFill>
    </fill>
    <fill>
      <patternFill patternType="solid">
        <fgColor rgb="FFC1E5F5"/>
        <bgColor rgb="FFDCEAF7"/>
      </patternFill>
    </fill>
  </fills>
  <borders count="6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167" fontId="24" fillId="0" borderId="0" applyBorder="0" applyProtection="0"/>
    <xf numFmtId="0" fontId="1" fillId="0" borderId="0"/>
  </cellStyleXfs>
  <cellXfs count="461">
    <xf numFmtId="0" fontId="0" fillId="0" borderId="0" xfId="0"/>
    <xf numFmtId="0" fontId="1" fillId="0" borderId="0" xfId="2"/>
    <xf numFmtId="0" fontId="1" fillId="0" borderId="0" xfId="2" applyAlignment="1">
      <alignment horizontal="center"/>
    </xf>
    <xf numFmtId="0" fontId="1" fillId="0" borderId="1" xfId="2" applyBorder="1"/>
    <xf numFmtId="0" fontId="3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7" fillId="0" borderId="0" xfId="2" applyFont="1"/>
    <xf numFmtId="0" fontId="1" fillId="0" borderId="3" xfId="2" applyBorder="1"/>
    <xf numFmtId="0" fontId="10" fillId="0" borderId="2" xfId="2" applyFont="1" applyBorder="1" applyAlignment="1">
      <alignment horizontal="left" vertical="center" wrapText="1"/>
    </xf>
    <xf numFmtId="0" fontId="10" fillId="0" borderId="4" xfId="2" applyFont="1" applyBorder="1" applyAlignment="1">
      <alignment horizontal="center" vertical="center" wrapText="1"/>
    </xf>
    <xf numFmtId="49" fontId="10" fillId="0" borderId="2" xfId="2" applyNumberFormat="1" applyFont="1" applyBorder="1" applyAlignment="1">
      <alignment horizontal="center" vertical="center" wrapText="1"/>
    </xf>
    <xf numFmtId="164" fontId="10" fillId="0" borderId="2" xfId="2" applyNumberFormat="1" applyFont="1" applyBorder="1" applyAlignment="1">
      <alignment horizontal="center" vertical="center" wrapText="1"/>
    </xf>
    <xf numFmtId="165" fontId="10" fillId="0" borderId="2" xfId="2" applyNumberFormat="1" applyFont="1" applyBorder="1" applyAlignment="1">
      <alignment horizontal="center" vertical="center" wrapText="1"/>
    </xf>
    <xf numFmtId="164" fontId="10" fillId="0" borderId="5" xfId="2" applyNumberFormat="1" applyFont="1" applyBorder="1" applyAlignment="1">
      <alignment horizontal="center"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Alignment="1">
      <alignment vertical="center"/>
    </xf>
    <xf numFmtId="0" fontId="1" fillId="0" borderId="0" xfId="2" applyAlignment="1">
      <alignment vertical="center"/>
    </xf>
    <xf numFmtId="0" fontId="1" fillId="2" borderId="0" xfId="2" applyFill="1"/>
    <xf numFmtId="0" fontId="11" fillId="0" borderId="6" xfId="2" applyFont="1" applyBorder="1" applyAlignment="1">
      <alignment horizontal="left" vertical="center" wrapText="1"/>
    </xf>
    <xf numFmtId="0" fontId="11" fillId="0" borderId="6" xfId="2" applyFont="1" applyBorder="1" applyAlignment="1">
      <alignment horizontal="center" vertical="center"/>
    </xf>
    <xf numFmtId="49" fontId="11" fillId="0" borderId="6" xfId="2" applyNumberFormat="1" applyFont="1" applyBorder="1" applyAlignment="1">
      <alignment horizontal="center" vertical="center" wrapText="1"/>
    </xf>
    <xf numFmtId="164" fontId="11" fillId="3" borderId="6" xfId="2" applyNumberFormat="1" applyFont="1" applyFill="1" applyBorder="1" applyAlignment="1">
      <alignment horizontal="right" vertical="center"/>
    </xf>
    <xf numFmtId="165" fontId="11" fillId="0" borderId="6" xfId="2" applyNumberFormat="1" applyFont="1" applyBorder="1" applyAlignment="1">
      <alignment horizontal="center" vertical="center"/>
    </xf>
    <xf numFmtId="166" fontId="11" fillId="2" borderId="2" xfId="2" applyNumberFormat="1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left" vertical="center" wrapText="1"/>
    </xf>
    <xf numFmtId="0" fontId="11" fillId="2" borderId="2" xfId="2" applyFont="1" applyFill="1" applyBorder="1" applyAlignment="1">
      <alignment horizontal="center" vertical="center" wrapText="1"/>
    </xf>
    <xf numFmtId="49" fontId="11" fillId="2" borderId="2" xfId="2" applyNumberFormat="1" applyFont="1" applyFill="1" applyBorder="1" applyAlignment="1">
      <alignment horizontal="center" vertical="center" wrapText="1"/>
    </xf>
    <xf numFmtId="165" fontId="11" fillId="2" borderId="2" xfId="2" applyNumberFormat="1" applyFont="1" applyFill="1" applyBorder="1" applyAlignment="1">
      <alignment horizontal="center" vertical="center"/>
    </xf>
    <xf numFmtId="0" fontId="1" fillId="2" borderId="0" xfId="2" applyFill="1" applyAlignment="1">
      <alignment vertical="center"/>
    </xf>
    <xf numFmtId="165" fontId="1" fillId="2" borderId="0" xfId="2" applyNumberFormat="1" applyFill="1" applyAlignment="1">
      <alignment horizontal="center" vertical="center"/>
    </xf>
    <xf numFmtId="0" fontId="11" fillId="2" borderId="4" xfId="2" applyFont="1" applyFill="1" applyBorder="1" applyAlignment="1">
      <alignment horizontal="left" vertical="center" wrapText="1"/>
    </xf>
    <xf numFmtId="0" fontId="11" fillId="2" borderId="7" xfId="2" applyFont="1" applyFill="1" applyBorder="1" applyAlignment="1">
      <alignment horizontal="center" vertical="center" wrapText="1"/>
    </xf>
    <xf numFmtId="49" fontId="11" fillId="2" borderId="7" xfId="2" applyNumberFormat="1" applyFont="1" applyFill="1" applyBorder="1" applyAlignment="1">
      <alignment horizontal="center" vertical="center" wrapText="1"/>
    </xf>
    <xf numFmtId="49" fontId="11" fillId="2" borderId="8" xfId="2" applyNumberFormat="1" applyFont="1" applyFill="1" applyBorder="1" applyAlignment="1">
      <alignment horizontal="center" vertical="center" wrapText="1"/>
    </xf>
    <xf numFmtId="165" fontId="11" fillId="2" borderId="8" xfId="2" applyNumberFormat="1" applyFont="1" applyFill="1" applyBorder="1" applyAlignment="1">
      <alignment horizontal="center" vertical="center"/>
    </xf>
    <xf numFmtId="49" fontId="11" fillId="2" borderId="9" xfId="2" applyNumberFormat="1" applyFont="1" applyFill="1" applyBorder="1" applyAlignment="1">
      <alignment horizontal="center" vertical="center" wrapText="1"/>
    </xf>
    <xf numFmtId="165" fontId="11" fillId="2" borderId="9" xfId="2" applyNumberFormat="1" applyFont="1" applyFill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49" fontId="11" fillId="0" borderId="2" xfId="2" applyNumberFormat="1" applyFont="1" applyBorder="1" applyAlignment="1">
      <alignment horizontal="center" vertical="center" wrapText="1"/>
    </xf>
    <xf numFmtId="165" fontId="11" fillId="0" borderId="2" xfId="2" applyNumberFormat="1" applyFont="1" applyBorder="1" applyAlignment="1">
      <alignment horizontal="center" vertical="center"/>
    </xf>
    <xf numFmtId="165" fontId="1" fillId="0" borderId="0" xfId="2" applyNumberFormat="1" applyAlignment="1">
      <alignment horizontal="center" vertical="center"/>
    </xf>
    <xf numFmtId="0" fontId="11" fillId="2" borderId="0" xfId="2" applyFont="1" applyFill="1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11" fillId="0" borderId="4" xfId="2" applyFont="1" applyBorder="1" applyAlignment="1">
      <alignment horizontal="left" vertical="center" wrapText="1"/>
    </xf>
    <xf numFmtId="0" fontId="11" fillId="0" borderId="10" xfId="2" applyFont="1" applyBorder="1" applyAlignment="1">
      <alignment horizontal="center" vertical="center"/>
    </xf>
    <xf numFmtId="0" fontId="11" fillId="0" borderId="10" xfId="2" applyFont="1" applyBorder="1" applyAlignment="1">
      <alignment horizontal="left" vertical="center" wrapText="1"/>
    </xf>
    <xf numFmtId="165" fontId="11" fillId="0" borderId="10" xfId="2" applyNumberFormat="1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49" fontId="11" fillId="0" borderId="11" xfId="2" applyNumberFormat="1" applyFont="1" applyBorder="1" applyAlignment="1">
      <alignment horizontal="center" vertical="center"/>
    </xf>
    <xf numFmtId="164" fontId="11" fillId="0" borderId="11" xfId="2" applyNumberFormat="1" applyFont="1" applyBorder="1" applyAlignment="1">
      <alignment horizontal="right" vertical="center"/>
    </xf>
    <xf numFmtId="165" fontId="11" fillId="0" borderId="11" xfId="2" applyNumberFormat="1" applyFont="1" applyBorder="1" applyAlignment="1">
      <alignment horizontal="center" vertical="center"/>
    </xf>
    <xf numFmtId="164" fontId="11" fillId="0" borderId="5" xfId="2" applyNumberFormat="1" applyFont="1" applyBorder="1" applyAlignment="1">
      <alignment horizontal="right" vertical="center"/>
    </xf>
    <xf numFmtId="0" fontId="1" fillId="0" borderId="3" xfId="2" applyBorder="1" applyAlignment="1">
      <alignment horizontal="center" vertical="center"/>
    </xf>
    <xf numFmtId="0" fontId="10" fillId="0" borderId="10" xfId="2" applyFont="1" applyBorder="1" applyAlignment="1">
      <alignment horizontal="center" vertical="center" wrapText="1"/>
    </xf>
    <xf numFmtId="49" fontId="10" fillId="0" borderId="10" xfId="2" applyNumberFormat="1" applyFont="1" applyBorder="1" applyAlignment="1">
      <alignment horizontal="center" vertical="center" wrapText="1"/>
    </xf>
    <xf numFmtId="164" fontId="10" fillId="0" borderId="11" xfId="2" applyNumberFormat="1" applyFont="1" applyBorder="1" applyAlignment="1">
      <alignment horizontal="center" vertical="center" wrapText="1"/>
    </xf>
    <xf numFmtId="0" fontId="7" fillId="0" borderId="3" xfId="2" applyFont="1" applyBorder="1"/>
    <xf numFmtId="0" fontId="1" fillId="0" borderId="12" xfId="2" applyBorder="1" applyAlignment="1">
      <alignment horizontal="center" vertical="center"/>
    </xf>
    <xf numFmtId="0" fontId="11" fillId="0" borderId="2" xfId="2" applyFont="1" applyBorder="1" applyAlignment="1">
      <alignment horizontal="left" vertical="center" wrapText="1"/>
    </xf>
    <xf numFmtId="0" fontId="11" fillId="0" borderId="2" xfId="2" applyFont="1" applyBorder="1" applyAlignment="1">
      <alignment horizontal="center" vertical="center"/>
    </xf>
    <xf numFmtId="164" fontId="11" fillId="3" borderId="2" xfId="2" applyNumberFormat="1" applyFont="1" applyFill="1" applyBorder="1" applyAlignment="1">
      <alignment horizontal="right" vertical="center"/>
    </xf>
    <xf numFmtId="164" fontId="11" fillId="0" borderId="2" xfId="2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2" applyFont="1" applyBorder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" fillId="2" borderId="3" xfId="2" applyFill="1" applyBorder="1"/>
    <xf numFmtId="165" fontId="1" fillId="2" borderId="0" xfId="2" applyNumberFormat="1" applyFill="1" applyAlignment="1">
      <alignment vertical="center"/>
    </xf>
    <xf numFmtId="0" fontId="11" fillId="2" borderId="0" xfId="2" applyFont="1" applyFill="1" applyAlignment="1">
      <alignment horizontal="left" vertical="center"/>
    </xf>
    <xf numFmtId="0" fontId="1" fillId="0" borderId="12" xfId="2" applyBorder="1"/>
    <xf numFmtId="0" fontId="13" fillId="0" borderId="1" xfId="2" applyFont="1" applyBorder="1" applyAlignment="1">
      <alignment vertical="center"/>
    </xf>
    <xf numFmtId="0" fontId="13" fillId="0" borderId="14" xfId="2" applyFont="1" applyBorder="1" applyAlignment="1">
      <alignment vertical="center"/>
    </xf>
    <xf numFmtId="0" fontId="13" fillId="0" borderId="0" xfId="2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2" xfId="2" applyFont="1" applyBorder="1" applyAlignment="1">
      <alignment horizontal="left"/>
    </xf>
    <xf numFmtId="165" fontId="8" fillId="3" borderId="2" xfId="2" applyNumberFormat="1" applyFont="1" applyFill="1" applyBorder="1" applyAlignment="1">
      <alignment horizontal="center" vertical="center"/>
    </xf>
    <xf numFmtId="0" fontId="8" fillId="0" borderId="2" xfId="2" applyFont="1" applyBorder="1"/>
    <xf numFmtId="165" fontId="8" fillId="3" borderId="2" xfId="2" applyNumberFormat="1" applyFont="1" applyFill="1" applyBorder="1" applyAlignment="1">
      <alignment horizontal="center"/>
    </xf>
    <xf numFmtId="165" fontId="5" fillId="0" borderId="2" xfId="2" applyNumberFormat="1" applyFont="1" applyBorder="1" applyAlignment="1">
      <alignment horizontal="center"/>
    </xf>
    <xf numFmtId="0" fontId="5" fillId="0" borderId="2" xfId="2" applyFont="1" applyBorder="1"/>
    <xf numFmtId="0" fontId="8" fillId="0" borderId="0" xfId="2" applyFont="1" applyAlignment="1">
      <alignment horizontal="left"/>
    </xf>
    <xf numFmtId="165" fontId="8" fillId="0" borderId="0" xfId="2" applyNumberFormat="1" applyFont="1" applyAlignment="1">
      <alignment horizontal="center"/>
    </xf>
    <xf numFmtId="0" fontId="8" fillId="0" borderId="0" xfId="2" applyFont="1"/>
    <xf numFmtId="0" fontId="5" fillId="0" borderId="13" xfId="2" applyFont="1" applyBorder="1" applyAlignment="1">
      <alignment horizontal="left"/>
    </xf>
    <xf numFmtId="0" fontId="8" fillId="0" borderId="5" xfId="2" applyFont="1" applyBorder="1"/>
    <xf numFmtId="0" fontId="5" fillId="0" borderId="5" xfId="2" applyFont="1" applyBorder="1" applyAlignment="1">
      <alignment horizontal="left"/>
    </xf>
    <xf numFmtId="0" fontId="5" fillId="0" borderId="14" xfId="2" applyFont="1" applyBorder="1" applyAlignment="1">
      <alignment horizontal="left"/>
    </xf>
    <xf numFmtId="0" fontId="5" fillId="0" borderId="5" xfId="2" applyFont="1" applyBorder="1"/>
    <xf numFmtId="0" fontId="8" fillId="0" borderId="16" xfId="2" applyFont="1" applyBorder="1"/>
    <xf numFmtId="0" fontId="5" fillId="0" borderId="10" xfId="2" applyFont="1" applyBorder="1" applyAlignment="1">
      <alignment vertical="center"/>
    </xf>
    <xf numFmtId="0" fontId="5" fillId="0" borderId="16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12" fillId="0" borderId="2" xfId="0" applyFont="1" applyBorder="1" applyAlignment="1">
      <alignment horizontal="left" vertical="center" wrapText="1"/>
    </xf>
    <xf numFmtId="0" fontId="8" fillId="2" borderId="0" xfId="2" applyFont="1" applyFill="1" applyAlignment="1">
      <alignment vertical="center" wrapText="1"/>
    </xf>
    <xf numFmtId="0" fontId="8" fillId="2" borderId="0" xfId="2" applyFont="1" applyFill="1" applyAlignment="1">
      <alignment wrapText="1"/>
    </xf>
    <xf numFmtId="0" fontId="8" fillId="2" borderId="0" xfId="2" applyFont="1" applyFill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164" fontId="8" fillId="0" borderId="0" xfId="0" applyNumberFormat="1" applyFont="1"/>
    <xf numFmtId="166" fontId="8" fillId="0" borderId="0" xfId="0" applyNumberFormat="1" applyFont="1" applyAlignment="1">
      <alignment horizontal="center"/>
    </xf>
    <xf numFmtId="0" fontId="15" fillId="2" borderId="1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4" fontId="15" fillId="2" borderId="6" xfId="0" applyNumberFormat="1" applyFont="1" applyFill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horizontal="center" vertical="center" wrapText="1"/>
    </xf>
    <xf numFmtId="164" fontId="15" fillId="2" borderId="20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8" fillId="2" borderId="0" xfId="0" applyFont="1" applyFill="1"/>
    <xf numFmtId="3" fontId="15" fillId="2" borderId="0" xfId="0" applyNumberFormat="1" applyFont="1" applyFill="1" applyAlignment="1">
      <alignment horizontal="center" vertical="center" wrapText="1"/>
    </xf>
    <xf numFmtId="164" fontId="15" fillId="2" borderId="0" xfId="0" applyNumberFormat="1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center" vertical="center"/>
    </xf>
    <xf numFmtId="4" fontId="8" fillId="5" borderId="2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/>
    </xf>
    <xf numFmtId="164" fontId="8" fillId="5" borderId="4" xfId="0" applyNumberFormat="1" applyFont="1" applyFill="1" applyBorder="1" applyAlignment="1">
      <alignment vertical="center"/>
    </xf>
    <xf numFmtId="0" fontId="8" fillId="5" borderId="2" xfId="0" applyFont="1" applyFill="1" applyBorder="1" applyAlignment="1">
      <alignment horizontal="left" vertical="center"/>
    </xf>
    <xf numFmtId="3" fontId="8" fillId="5" borderId="2" xfId="0" applyNumberFormat="1" applyFont="1" applyFill="1" applyBorder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164" fontId="17" fillId="0" borderId="0" xfId="2" applyNumberFormat="1" applyFont="1" applyAlignment="1">
      <alignment horizontal="right" vertical="center"/>
    </xf>
    <xf numFmtId="0" fontId="17" fillId="2" borderId="0" xfId="2" applyFont="1" applyFill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/>
    </xf>
    <xf numFmtId="3" fontId="8" fillId="5" borderId="7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164" fontId="8" fillId="0" borderId="20" xfId="0" applyNumberFormat="1" applyFont="1" applyBorder="1" applyAlignment="1">
      <alignment horizontal="right" vertical="center"/>
    </xf>
    <xf numFmtId="0" fontId="8" fillId="5" borderId="4" xfId="0" applyFont="1" applyFill="1" applyBorder="1" applyAlignment="1">
      <alignment horizontal="center" vertical="center"/>
    </xf>
    <xf numFmtId="4" fontId="8" fillId="5" borderId="4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3" fontId="8" fillId="0" borderId="4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4" fontId="8" fillId="5" borderId="7" xfId="0" applyNumberFormat="1" applyFont="1" applyFill="1" applyBorder="1" applyAlignment="1">
      <alignment horizontal="center" vertical="center"/>
    </xf>
    <xf numFmtId="164" fontId="5" fillId="5" borderId="23" xfId="0" applyNumberFormat="1" applyFont="1" applyFill="1" applyBorder="1" applyAlignment="1">
      <alignment horizontal="right" vertical="center"/>
    </xf>
    <xf numFmtId="4" fontId="15" fillId="2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5" borderId="7" xfId="0" applyFont="1" applyFill="1" applyBorder="1" applyAlignment="1">
      <alignment vertical="center"/>
    </xf>
    <xf numFmtId="0" fontId="8" fillId="5" borderId="7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 wrapText="1"/>
    </xf>
    <xf numFmtId="164" fontId="5" fillId="5" borderId="29" xfId="0" applyNumberFormat="1" applyFont="1" applyFill="1" applyBorder="1" applyAlignment="1">
      <alignment horizontal="right" vertical="center"/>
    </xf>
    <xf numFmtId="164" fontId="15" fillId="0" borderId="32" xfId="0" applyNumberFormat="1" applyFont="1" applyBorder="1" applyAlignment="1">
      <alignment horizontal="right" vertical="center"/>
    </xf>
    <xf numFmtId="4" fontId="8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center"/>
    </xf>
    <xf numFmtId="3" fontId="18" fillId="0" borderId="0" xfId="0" applyNumberFormat="1" applyFont="1" applyAlignment="1">
      <alignment horizontal="center"/>
    </xf>
    <xf numFmtId="164" fontId="18" fillId="0" borderId="0" xfId="0" applyNumberFormat="1" applyFont="1"/>
    <xf numFmtId="166" fontId="18" fillId="0" borderId="0" xfId="0" applyNumberFormat="1" applyFont="1" applyAlignment="1">
      <alignment horizontal="center"/>
    </xf>
    <xf numFmtId="0" fontId="18" fillId="2" borderId="0" xfId="0" applyFont="1" applyFill="1"/>
    <xf numFmtId="0" fontId="19" fillId="2" borderId="19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 wrapText="1"/>
    </xf>
    <xf numFmtId="3" fontId="19" fillId="2" borderId="2" xfId="0" applyNumberFormat="1" applyFont="1" applyFill="1" applyBorder="1" applyAlignment="1">
      <alignment horizontal="center" vertical="center" wrapText="1"/>
    </xf>
    <xf numFmtId="164" fontId="19" fillId="2" borderId="2" xfId="0" applyNumberFormat="1" applyFont="1" applyFill="1" applyBorder="1" applyAlignment="1">
      <alignment horizontal="center" vertical="center" wrapText="1"/>
    </xf>
    <xf numFmtId="164" fontId="19" fillId="2" borderId="20" xfId="0" applyNumberFormat="1" applyFont="1" applyFill="1" applyBorder="1" applyAlignment="1">
      <alignment horizontal="center" vertical="center" wrapText="1"/>
    </xf>
    <xf numFmtId="164" fontId="20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left" vertical="center"/>
    </xf>
    <xf numFmtId="0" fontId="21" fillId="5" borderId="2" xfId="0" applyFont="1" applyFill="1" applyBorder="1" applyAlignment="1">
      <alignment horizontal="center" vertical="center"/>
    </xf>
    <xf numFmtId="164" fontId="21" fillId="5" borderId="2" xfId="0" applyNumberFormat="1" applyFont="1" applyFill="1" applyBorder="1" applyAlignment="1">
      <alignment horizontal="center" vertical="center"/>
    </xf>
    <xf numFmtId="3" fontId="21" fillId="5" borderId="4" xfId="0" applyNumberFormat="1" applyFont="1" applyFill="1" applyBorder="1" applyAlignment="1">
      <alignment horizontal="center" vertical="center"/>
    </xf>
    <xf numFmtId="164" fontId="21" fillId="5" borderId="4" xfId="0" applyNumberFormat="1" applyFont="1" applyFill="1" applyBorder="1" applyAlignment="1">
      <alignment vertical="center"/>
    </xf>
    <xf numFmtId="164" fontId="21" fillId="0" borderId="0" xfId="0" applyNumberFormat="1" applyFont="1" applyAlignment="1">
      <alignment horizontal="center" vertical="center"/>
    </xf>
    <xf numFmtId="0" fontId="21" fillId="5" borderId="2" xfId="0" applyFont="1" applyFill="1" applyBorder="1" applyAlignment="1">
      <alignment horizontal="left" vertical="center"/>
    </xf>
    <xf numFmtId="3" fontId="21" fillId="5" borderId="2" xfId="0" applyNumberFormat="1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3" fontId="21" fillId="5" borderId="7" xfId="0" applyNumberFormat="1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164" fontId="21" fillId="0" borderId="4" xfId="0" applyNumberFormat="1" applyFont="1" applyBorder="1" applyAlignment="1">
      <alignment horizontal="center" vertical="center"/>
    </xf>
    <xf numFmtId="3" fontId="21" fillId="0" borderId="2" xfId="0" applyNumberFormat="1" applyFont="1" applyBorder="1" applyAlignment="1">
      <alignment horizontal="center" vertical="center"/>
    </xf>
    <xf numFmtId="164" fontId="21" fillId="0" borderId="2" xfId="0" applyNumberFormat="1" applyFont="1" applyBorder="1" applyAlignment="1">
      <alignment vertical="center"/>
    </xf>
    <xf numFmtId="0" fontId="21" fillId="0" borderId="2" xfId="0" applyFont="1" applyBorder="1" applyAlignment="1">
      <alignment horizontal="center" vertical="center"/>
    </xf>
    <xf numFmtId="164" fontId="21" fillId="0" borderId="2" xfId="0" applyNumberFormat="1" applyFont="1" applyBorder="1" applyAlignment="1">
      <alignment horizontal="center" vertical="center"/>
    </xf>
    <xf numFmtId="0" fontId="21" fillId="0" borderId="7" xfId="0" applyFont="1" applyBorder="1" applyAlignment="1">
      <alignment horizontal="left" vertical="center"/>
    </xf>
    <xf numFmtId="4" fontId="21" fillId="0" borderId="2" xfId="0" applyNumberFormat="1" applyFont="1" applyBorder="1" applyAlignment="1">
      <alignment horizontal="center" vertical="center"/>
    </xf>
    <xf numFmtId="164" fontId="21" fillId="0" borderId="20" xfId="0" applyNumberFormat="1" applyFont="1" applyBorder="1" applyAlignment="1">
      <alignment horizontal="right" vertical="center"/>
    </xf>
    <xf numFmtId="0" fontId="21" fillId="5" borderId="4" xfId="0" applyFont="1" applyFill="1" applyBorder="1" applyAlignment="1">
      <alignment horizontal="center" vertical="center"/>
    </xf>
    <xf numFmtId="164" fontId="21" fillId="5" borderId="4" xfId="0" applyNumberFormat="1" applyFont="1" applyFill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3" fontId="21" fillId="0" borderId="4" xfId="0" applyNumberFormat="1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164" fontId="21" fillId="0" borderId="7" xfId="0" applyNumberFormat="1" applyFont="1" applyBorder="1" applyAlignment="1">
      <alignment horizontal="center" vertical="center"/>
    </xf>
    <xf numFmtId="3" fontId="21" fillId="0" borderId="7" xfId="0" applyNumberFormat="1" applyFont="1" applyBorder="1" applyAlignment="1">
      <alignment horizontal="center" vertical="center"/>
    </xf>
    <xf numFmtId="167" fontId="18" fillId="0" borderId="0" xfId="1" applyFont="1" applyBorder="1" applyAlignment="1" applyProtection="1">
      <alignment horizontal="center"/>
    </xf>
    <xf numFmtId="164" fontId="21" fillId="5" borderId="7" xfId="0" applyNumberFormat="1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right" vertical="center" wrapText="1"/>
    </xf>
    <xf numFmtId="0" fontId="20" fillId="5" borderId="11" xfId="0" applyFont="1" applyFill="1" applyBorder="1" applyAlignment="1">
      <alignment vertical="center"/>
    </xf>
    <xf numFmtId="164" fontId="20" fillId="5" borderId="23" xfId="0" applyNumberFormat="1" applyFont="1" applyFill="1" applyBorder="1" applyAlignment="1">
      <alignment horizontal="right" vertical="center"/>
    </xf>
    <xf numFmtId="164" fontId="20" fillId="0" borderId="0" xfId="0" applyNumberFormat="1" applyFont="1" applyAlignment="1">
      <alignment vertical="center"/>
    </xf>
    <xf numFmtId="0" fontId="21" fillId="0" borderId="4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167" fontId="21" fillId="0" borderId="0" xfId="1" applyFont="1" applyBorder="1" applyAlignment="1" applyProtection="1">
      <alignment vertical="center"/>
    </xf>
    <xf numFmtId="3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5" borderId="7" xfId="0" applyFont="1" applyFill="1" applyBorder="1" applyAlignment="1">
      <alignment vertical="center"/>
    </xf>
    <xf numFmtId="0" fontId="21" fillId="5" borderId="7" xfId="0" applyFont="1" applyFill="1" applyBorder="1" applyAlignment="1">
      <alignment horizontal="center" vertical="center"/>
    </xf>
    <xf numFmtId="0" fontId="21" fillId="0" borderId="2" xfId="0" applyFont="1" applyBorder="1" applyAlignment="1">
      <alignment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right" vertical="center" wrapText="1"/>
    </xf>
    <xf numFmtId="0" fontId="21" fillId="0" borderId="7" xfId="0" applyFont="1" applyBorder="1" applyAlignment="1">
      <alignment vertical="center"/>
    </xf>
    <xf numFmtId="0" fontId="21" fillId="0" borderId="7" xfId="0" applyFont="1" applyBorder="1" applyAlignment="1">
      <alignment horizontal="center" vertical="center" wrapText="1"/>
    </xf>
    <xf numFmtId="0" fontId="21" fillId="5" borderId="2" xfId="0" applyFont="1" applyFill="1" applyBorder="1" applyAlignment="1">
      <alignment vertical="center" wrapText="1"/>
    </xf>
    <xf numFmtId="164" fontId="20" fillId="5" borderId="29" xfId="0" applyNumberFormat="1" applyFont="1" applyFill="1" applyBorder="1" applyAlignment="1">
      <alignment horizontal="right" vertical="center"/>
    </xf>
    <xf numFmtId="164" fontId="19" fillId="0" borderId="34" xfId="0" applyNumberFormat="1" applyFont="1" applyBorder="1" applyAlignment="1">
      <alignment horizontal="right" vertical="center"/>
    </xf>
    <xf numFmtId="164" fontId="18" fillId="0" borderId="35" xfId="0" applyNumberFormat="1" applyFont="1" applyBorder="1"/>
    <xf numFmtId="0" fontId="19" fillId="2" borderId="4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3" fontId="19" fillId="2" borderId="4" xfId="0" applyNumberFormat="1" applyFont="1" applyFill="1" applyBorder="1" applyAlignment="1">
      <alignment horizontal="center" vertical="center" wrapText="1"/>
    </xf>
    <xf numFmtId="164" fontId="19" fillId="2" borderId="4" xfId="0" applyNumberFormat="1" applyFont="1" applyFill="1" applyBorder="1" applyAlignment="1">
      <alignment horizontal="center" vertical="center" wrapText="1"/>
    </xf>
    <xf numFmtId="164" fontId="19" fillId="2" borderId="36" xfId="0" applyNumberFormat="1" applyFont="1" applyFill="1" applyBorder="1" applyAlignment="1">
      <alignment horizontal="center" vertical="center" wrapText="1"/>
    </xf>
    <xf numFmtId="164" fontId="20" fillId="2" borderId="0" xfId="0" applyNumberFormat="1" applyFont="1" applyFill="1" applyAlignment="1">
      <alignment horizontal="center" vertical="center"/>
    </xf>
    <xf numFmtId="164" fontId="21" fillId="0" borderId="37" xfId="0" applyNumberFormat="1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center" vertical="center"/>
    </xf>
    <xf numFmtId="164" fontId="21" fillId="0" borderId="28" xfId="0" applyNumberFormat="1" applyFont="1" applyBorder="1" applyAlignment="1">
      <alignment horizontal="center" vertical="center"/>
    </xf>
    <xf numFmtId="164" fontId="21" fillId="0" borderId="35" xfId="0" applyNumberFormat="1" applyFont="1" applyBorder="1" applyAlignment="1">
      <alignment horizontal="center" vertical="center"/>
    </xf>
    <xf numFmtId="164" fontId="21" fillId="0" borderId="3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64" fontId="21" fillId="0" borderId="39" xfId="0" applyNumberFormat="1" applyFont="1" applyBorder="1" applyAlignment="1">
      <alignment horizontal="center" vertical="center"/>
    </xf>
    <xf numFmtId="164" fontId="20" fillId="0" borderId="39" xfId="0" applyNumberFormat="1" applyFont="1" applyBorder="1" applyAlignment="1">
      <alignment vertical="center"/>
    </xf>
    <xf numFmtId="168" fontId="21" fillId="0" borderId="0" xfId="0" applyNumberFormat="1" applyFont="1" applyAlignment="1">
      <alignment horizontal="center" vertical="center"/>
    </xf>
    <xf numFmtId="0" fontId="18" fillId="0" borderId="31" xfId="0" applyFont="1" applyBorder="1"/>
    <xf numFmtId="0" fontId="18" fillId="0" borderId="38" xfId="0" applyFont="1" applyBorder="1"/>
    <xf numFmtId="0" fontId="18" fillId="0" borderId="38" xfId="0" applyFont="1" applyBorder="1" applyAlignment="1">
      <alignment horizontal="center"/>
    </xf>
    <xf numFmtId="164" fontId="19" fillId="0" borderId="32" xfId="0" applyNumberFormat="1" applyFont="1" applyBorder="1" applyAlignment="1">
      <alignment horizontal="right" vertical="center"/>
    </xf>
    <xf numFmtId="164" fontId="18" fillId="0" borderId="16" xfId="0" applyNumberFormat="1" applyFont="1" applyBorder="1"/>
    <xf numFmtId="164" fontId="20" fillId="2" borderId="35" xfId="0" applyNumberFormat="1" applyFont="1" applyFill="1" applyBorder="1" applyAlignment="1">
      <alignment horizontal="center" vertical="center"/>
    </xf>
    <xf numFmtId="165" fontId="18" fillId="0" borderId="0" xfId="0" applyNumberFormat="1" applyFont="1"/>
    <xf numFmtId="0" fontId="18" fillId="0" borderId="35" xfId="0" applyFont="1" applyBorder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/>
    <xf numFmtId="166" fontId="0" fillId="0" borderId="0" xfId="0" applyNumberFormat="1" applyAlignment="1">
      <alignment horizontal="center"/>
    </xf>
    <xf numFmtId="164" fontId="0" fillId="0" borderId="16" xfId="0" applyNumberFormat="1" applyBorder="1"/>
    <xf numFmtId="0" fontId="0" fillId="2" borderId="0" xfId="0" applyFill="1"/>
    <xf numFmtId="0" fontId="9" fillId="2" borderId="1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20" xfId="0" applyNumberFormat="1" applyFont="1" applyFill="1" applyBorder="1" applyAlignment="1">
      <alignment horizontal="center" vertical="center" wrapText="1"/>
    </xf>
    <xf numFmtId="164" fontId="7" fillId="2" borderId="3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3" fontId="1" fillId="5" borderId="4" xfId="0" applyNumberFormat="1" applyFont="1" applyFill="1" applyBorder="1" applyAlignment="1">
      <alignment horizontal="center" vertical="center"/>
    </xf>
    <xf numFmtId="164" fontId="1" fillId="0" borderId="37" xfId="0" applyNumberFormat="1" applyFont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/>
    </xf>
    <xf numFmtId="3" fontId="1" fillId="5" borderId="2" xfId="0" applyNumberFormat="1" applyFont="1" applyFill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5" borderId="7" xfId="0" applyFont="1" applyFill="1" applyBorder="1" applyAlignment="1">
      <alignment horizontal="left" vertical="center"/>
    </xf>
    <xf numFmtId="3" fontId="1" fillId="5" borderId="7" xfId="0" applyNumberFormat="1" applyFont="1" applyFill="1" applyBorder="1" applyAlignment="1">
      <alignment horizontal="center" vertical="center"/>
    </xf>
    <xf numFmtId="164" fontId="1" fillId="0" borderId="28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164" fontId="1" fillId="0" borderId="35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164" fontId="1" fillId="0" borderId="38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right" vertical="center"/>
    </xf>
    <xf numFmtId="164" fontId="1" fillId="0" borderId="39" xfId="0" applyNumberFormat="1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64" fontId="1" fillId="5" borderId="7" xfId="0" applyNumberFormat="1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right" vertical="center" wrapText="1"/>
    </xf>
    <xf numFmtId="0" fontId="7" fillId="5" borderId="11" xfId="0" applyFont="1" applyFill="1" applyBorder="1" applyAlignment="1">
      <alignment vertical="center"/>
    </xf>
    <xf numFmtId="164" fontId="7" fillId="5" borderId="23" xfId="0" applyNumberFormat="1" applyFont="1" applyFill="1" applyBorder="1" applyAlignment="1">
      <alignment horizontal="right" vertical="center"/>
    </xf>
    <xf numFmtId="164" fontId="7" fillId="0" borderId="39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right"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 wrapText="1"/>
    </xf>
    <xf numFmtId="164" fontId="7" fillId="5" borderId="29" xfId="0" applyNumberFormat="1" applyFont="1" applyFill="1" applyBorder="1" applyAlignment="1">
      <alignment horizontal="right" vertical="center"/>
    </xf>
    <xf numFmtId="0" fontId="0" fillId="0" borderId="35" xfId="0" applyBorder="1"/>
    <xf numFmtId="164" fontId="9" fillId="0" borderId="32" xfId="0" applyNumberFormat="1" applyFont="1" applyBorder="1" applyAlignment="1">
      <alignment horizontal="right" vertical="center"/>
    </xf>
    <xf numFmtId="169" fontId="0" fillId="0" borderId="0" xfId="0" applyNumberFormat="1"/>
    <xf numFmtId="0" fontId="9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 wrapText="1"/>
    </xf>
    <xf numFmtId="3" fontId="9" fillId="2" borderId="41" xfId="0" applyNumberFormat="1" applyFont="1" applyFill="1" applyBorder="1" applyAlignment="1">
      <alignment horizontal="center" vertical="center" wrapText="1"/>
    </xf>
    <xf numFmtId="164" fontId="9" fillId="2" borderId="41" xfId="0" applyNumberFormat="1" applyFont="1" applyFill="1" applyBorder="1" applyAlignment="1">
      <alignment horizontal="center" vertical="center" wrapText="1"/>
    </xf>
    <xf numFmtId="164" fontId="9" fillId="2" borderId="4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164" fontId="9" fillId="0" borderId="39" xfId="0" applyNumberFormat="1" applyFont="1" applyBorder="1" applyAlignment="1">
      <alignment horizontal="right" vertical="center"/>
    </xf>
    <xf numFmtId="0" fontId="0" fillId="0" borderId="31" xfId="0" applyBorder="1"/>
    <xf numFmtId="0" fontId="0" fillId="0" borderId="38" xfId="0" applyBorder="1"/>
    <xf numFmtId="0" fontId="0" fillId="0" borderId="38" xfId="0" applyBorder="1" applyAlignment="1">
      <alignment horizontal="center"/>
    </xf>
    <xf numFmtId="165" fontId="0" fillId="0" borderId="0" xfId="0" applyNumberFormat="1"/>
    <xf numFmtId="0" fontId="22" fillId="0" borderId="43" xfId="0" applyFont="1" applyBorder="1" applyAlignment="1">
      <alignment horizontal="center" vertical="center"/>
    </xf>
    <xf numFmtId="164" fontId="7" fillId="0" borderId="32" xfId="0" applyNumberFormat="1" applyFont="1" applyBorder="1" applyAlignment="1">
      <alignment horizontal="right" vertical="center"/>
    </xf>
    <xf numFmtId="167" fontId="0" fillId="0" borderId="0" xfId="1" applyFont="1" applyBorder="1" applyProtection="1"/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2" borderId="0" xfId="0" applyFont="1" applyFill="1" applyAlignment="1">
      <alignment horizontal="left" vertical="center" wrapText="1"/>
    </xf>
    <xf numFmtId="3" fontId="9" fillId="2" borderId="44" xfId="0" applyNumberFormat="1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167" fontId="0" fillId="2" borderId="0" xfId="1" applyFont="1" applyFill="1" applyBorder="1" applyProtection="1"/>
    <xf numFmtId="164" fontId="7" fillId="6" borderId="2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2" xfId="0" applyFont="1" applyBorder="1"/>
    <xf numFmtId="0" fontId="1" fillId="0" borderId="44" xfId="0" applyFont="1" applyBorder="1"/>
    <xf numFmtId="0" fontId="1" fillId="0" borderId="46" xfId="0" applyFont="1" applyBorder="1" applyAlignment="1">
      <alignment horizontal="center" vertical="center" wrapText="1"/>
    </xf>
    <xf numFmtId="164" fontId="1" fillId="0" borderId="46" xfId="0" applyNumberFormat="1" applyFont="1" applyBorder="1" applyAlignment="1">
      <alignment vertical="center"/>
    </xf>
    <xf numFmtId="164" fontId="7" fillId="6" borderId="46" xfId="0" applyNumberFormat="1" applyFont="1" applyFill="1" applyBorder="1" applyAlignment="1">
      <alignment vertical="center"/>
    </xf>
    <xf numFmtId="0" fontId="1" fillId="0" borderId="46" xfId="0" applyFont="1" applyBorder="1"/>
    <xf numFmtId="0" fontId="1" fillId="0" borderId="47" xfId="0" applyFont="1" applyBorder="1"/>
    <xf numFmtId="164" fontId="1" fillId="0" borderId="4" xfId="0" applyNumberFormat="1" applyFont="1" applyBorder="1" applyAlignment="1">
      <alignment vertical="center"/>
    </xf>
    <xf numFmtId="164" fontId="7" fillId="6" borderId="4" xfId="0" applyNumberFormat="1" applyFont="1" applyFill="1" applyBorder="1" applyAlignment="1">
      <alignment vertical="center"/>
    </xf>
    <xf numFmtId="0" fontId="1" fillId="0" borderId="4" xfId="0" applyFont="1" applyBorder="1"/>
    <xf numFmtId="0" fontId="1" fillId="0" borderId="49" xfId="0" applyFont="1" applyBorder="1"/>
    <xf numFmtId="0" fontId="7" fillId="5" borderId="5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51" xfId="0" applyNumberFormat="1" applyFont="1" applyBorder="1" applyAlignment="1">
      <alignment vertical="center"/>
    </xf>
    <xf numFmtId="164" fontId="7" fillId="6" borderId="51" xfId="0" applyNumberFormat="1" applyFont="1" applyFill="1" applyBorder="1" applyAlignment="1">
      <alignment vertical="center"/>
    </xf>
    <xf numFmtId="0" fontId="1" fillId="0" borderId="52" xfId="0" applyFont="1" applyBorder="1"/>
    <xf numFmtId="0" fontId="1" fillId="0" borderId="53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vertical="center"/>
    </xf>
    <xf numFmtId="164" fontId="7" fillId="2" borderId="2" xfId="0" applyNumberFormat="1" applyFont="1" applyFill="1" applyBorder="1" applyAlignment="1">
      <alignment vertical="center"/>
    </xf>
    <xf numFmtId="0" fontId="7" fillId="0" borderId="44" xfId="0" applyFont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/>
    <xf numFmtId="164" fontId="7" fillId="6" borderId="54" xfId="0" applyNumberFormat="1" applyFont="1" applyFill="1" applyBorder="1" applyAlignment="1">
      <alignment vertical="center"/>
    </xf>
    <xf numFmtId="0" fontId="0" fillId="0" borderId="55" xfId="0" applyBorder="1"/>
    <xf numFmtId="0" fontId="7" fillId="0" borderId="56" xfId="0" applyFont="1" applyBorder="1" applyAlignment="1">
      <alignment horizontal="right" vertical="center" wrapText="1"/>
    </xf>
    <xf numFmtId="164" fontId="7" fillId="0" borderId="50" xfId="0" applyNumberFormat="1" applyFont="1" applyBorder="1" applyAlignment="1">
      <alignment vertical="center"/>
    </xf>
    <xf numFmtId="164" fontId="7" fillId="0" borderId="57" xfId="0" applyNumberFormat="1" applyFont="1" applyBorder="1" applyAlignment="1">
      <alignment horizontal="right" vertical="center"/>
    </xf>
    <xf numFmtId="0" fontId="0" fillId="0" borderId="58" xfId="0" applyBorder="1"/>
    <xf numFmtId="164" fontId="7" fillId="0" borderId="45" xfId="0" applyNumberFormat="1" applyFont="1" applyBorder="1" applyAlignment="1">
      <alignment horizontal="center" vertical="center"/>
    </xf>
    <xf numFmtId="0" fontId="7" fillId="0" borderId="59" xfId="0" applyFont="1" applyBorder="1" applyAlignment="1">
      <alignment horizontal="right" vertical="center"/>
    </xf>
    <xf numFmtId="164" fontId="7" fillId="0" borderId="57" xfId="0" applyNumberFormat="1" applyFont="1" applyBorder="1" applyAlignment="1">
      <alignment vertical="center"/>
    </xf>
    <xf numFmtId="164" fontId="9" fillId="6" borderId="0" xfId="0" applyNumberFormat="1" applyFont="1" applyFill="1" applyAlignment="1">
      <alignment vertical="center"/>
    </xf>
    <xf numFmtId="167" fontId="23" fillId="0" borderId="0" xfId="1" applyFont="1" applyBorder="1" applyProtection="1"/>
    <xf numFmtId="166" fontId="0" fillId="0" borderId="0" xfId="0" applyNumberFormat="1" applyAlignment="1">
      <alignment horizontal="left"/>
    </xf>
    <xf numFmtId="170" fontId="0" fillId="0" borderId="0" xfId="0" applyNumberFormat="1"/>
    <xf numFmtId="0" fontId="11" fillId="2" borderId="10" xfId="2" applyFont="1" applyFill="1" applyBorder="1" applyAlignment="1">
      <alignment horizontal="center" vertical="center" wrapText="1"/>
    </xf>
    <xf numFmtId="0" fontId="11" fillId="2" borderId="13" xfId="2" applyFont="1" applyFill="1" applyBorder="1" applyAlignment="1">
      <alignment horizontal="left" vertical="center" wrapText="1"/>
    </xf>
    <xf numFmtId="0" fontId="11" fillId="2" borderId="12" xfId="2" applyFont="1" applyFill="1" applyBorder="1" applyAlignment="1">
      <alignment horizontal="left" vertical="center" wrapText="1"/>
    </xf>
    <xf numFmtId="0" fontId="9" fillId="0" borderId="2" xfId="2" applyFont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5" fillId="0" borderId="15" xfId="2" applyFont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/>
    </xf>
    <xf numFmtId="4" fontId="15" fillId="0" borderId="31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5" fillId="5" borderId="2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right" vertical="center"/>
    </xf>
    <xf numFmtId="0" fontId="8" fillId="5" borderId="2" xfId="0" applyFont="1" applyFill="1" applyBorder="1" applyAlignment="1">
      <alignment horizontal="center" vertical="center" wrapText="1"/>
    </xf>
    <xf numFmtId="164" fontId="8" fillId="5" borderId="24" xfId="0" applyNumberFormat="1" applyFont="1" applyFill="1" applyBorder="1" applyAlignment="1">
      <alignment horizontal="right" vertical="center"/>
    </xf>
    <xf numFmtId="164" fontId="8" fillId="5" borderId="20" xfId="0" applyNumberFormat="1" applyFont="1" applyFill="1" applyBorder="1" applyAlignment="1">
      <alignment horizontal="right" vertical="center"/>
    </xf>
    <xf numFmtId="0" fontId="5" fillId="5" borderId="28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right" vertical="center"/>
    </xf>
    <xf numFmtId="0" fontId="5" fillId="5" borderId="16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164" fontId="8" fillId="0" borderId="22" xfId="0" applyNumberFormat="1" applyFont="1" applyBorder="1" applyAlignment="1">
      <alignment horizontal="right" vertical="center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/>
    </xf>
    <xf numFmtId="0" fontId="19" fillId="0" borderId="33" xfId="0" applyFont="1" applyBorder="1" applyAlignment="1">
      <alignment horizontal="right" vertical="center"/>
    </xf>
    <xf numFmtId="0" fontId="20" fillId="5" borderId="26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64" fontId="21" fillId="0" borderId="24" xfId="0" applyNumberFormat="1" applyFont="1" applyBorder="1" applyAlignment="1">
      <alignment horizontal="right" vertical="center"/>
    </xf>
    <xf numFmtId="0" fontId="20" fillId="5" borderId="27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64" fontId="21" fillId="0" borderId="20" xfId="0" applyNumberFormat="1" applyFont="1" applyBorder="1" applyAlignment="1">
      <alignment horizontal="right" vertical="center"/>
    </xf>
    <xf numFmtId="0" fontId="21" fillId="5" borderId="2" xfId="0" applyFont="1" applyFill="1" applyBorder="1" applyAlignment="1">
      <alignment horizontal="center" vertical="center" wrapText="1"/>
    </xf>
    <xf numFmtId="164" fontId="21" fillId="5" borderId="24" xfId="0" applyNumberFormat="1" applyFont="1" applyFill="1" applyBorder="1" applyAlignment="1">
      <alignment horizontal="right" vertical="center"/>
    </xf>
    <xf numFmtId="164" fontId="21" fillId="5" borderId="20" xfId="0" applyNumberFormat="1" applyFont="1" applyFill="1" applyBorder="1" applyAlignment="1">
      <alignment horizontal="right" vertical="center"/>
    </xf>
    <xf numFmtId="0" fontId="20" fillId="5" borderId="28" xfId="0" applyFont="1" applyFill="1" applyBorder="1" applyAlignment="1">
      <alignment horizontal="right" vertical="center" wrapText="1"/>
    </xf>
    <xf numFmtId="0" fontId="20" fillId="5" borderId="21" xfId="0" applyFont="1" applyFill="1" applyBorder="1" applyAlignment="1">
      <alignment horizontal="center" vertical="center" wrapText="1"/>
    </xf>
    <xf numFmtId="164" fontId="21" fillId="0" borderId="22" xfId="0" applyNumberFormat="1" applyFont="1" applyBorder="1" applyAlignment="1">
      <alignment horizontal="right" vertical="center"/>
    </xf>
    <xf numFmtId="0" fontId="6" fillId="2" borderId="4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right" vertical="center"/>
    </xf>
    <xf numFmtId="0" fontId="9" fillId="0" borderId="31" xfId="0" applyFont="1" applyBorder="1" applyAlignment="1">
      <alignment horizontal="right" vertical="center"/>
    </xf>
    <xf numFmtId="0" fontId="7" fillId="5" borderId="2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right" vertical="center"/>
    </xf>
    <xf numFmtId="0" fontId="7" fillId="5" borderId="2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right" vertical="center"/>
    </xf>
    <xf numFmtId="0" fontId="1" fillId="5" borderId="2" xfId="0" applyFont="1" applyFill="1" applyBorder="1" applyAlignment="1">
      <alignment horizontal="center" vertical="center" wrapText="1"/>
    </xf>
    <xf numFmtId="164" fontId="1" fillId="5" borderId="24" xfId="0" applyNumberFormat="1" applyFont="1" applyFill="1" applyBorder="1" applyAlignment="1">
      <alignment horizontal="right" vertical="center"/>
    </xf>
    <xf numFmtId="164" fontId="1" fillId="5" borderId="20" xfId="0" applyNumberFormat="1" applyFont="1" applyFill="1" applyBorder="1" applyAlignment="1">
      <alignment horizontal="right" vertical="center"/>
    </xf>
    <xf numFmtId="0" fontId="7" fillId="5" borderId="28" xfId="0" applyFont="1" applyFill="1" applyBorder="1" applyAlignment="1">
      <alignment horizontal="right" vertical="center" wrapText="1"/>
    </xf>
    <xf numFmtId="0" fontId="7" fillId="5" borderId="21" xfId="0" applyFont="1" applyFill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DCEAF7"/>
      <rgbColor rgb="FF660066"/>
      <rgbColor rgb="FFFF8080"/>
      <rgbColor rgb="FF0066CC"/>
      <rgbColor rgb="FFC1E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39"/>
  <sheetViews>
    <sheetView showGridLines="0" tabSelected="1" zoomScale="75" zoomScaleNormal="75" workbookViewId="0">
      <selection activeCell="B1" sqref="B1:H1"/>
    </sheetView>
  </sheetViews>
  <sheetFormatPr defaultColWidth="8.42578125" defaultRowHeight="15" x14ac:dyDescent="0.25"/>
  <cols>
    <col min="1" max="1" width="8.42578125" style="1"/>
    <col min="2" max="2" width="18.85546875" style="1" customWidth="1"/>
    <col min="3" max="3" width="18.42578125" style="2" customWidth="1"/>
    <col min="4" max="4" width="11.85546875" style="2" customWidth="1"/>
    <col min="5" max="5" width="11.140625" style="2" customWidth="1"/>
    <col min="6" max="6" width="17.140625" style="1" customWidth="1"/>
    <col min="7" max="7" width="13.42578125" style="1" customWidth="1"/>
    <col min="8" max="8" width="15.5703125" style="1" customWidth="1"/>
    <col min="9" max="9" width="8.42578125" style="1"/>
    <col min="10" max="10" width="10.85546875" style="1" customWidth="1"/>
    <col min="11" max="11" width="15.42578125" style="1" customWidth="1"/>
    <col min="12" max="12" width="10.85546875" style="1" customWidth="1"/>
    <col min="13" max="13" width="43.7109375" style="1" customWidth="1"/>
    <col min="14" max="1022" width="8.42578125" style="1"/>
    <col min="16383" max="16384" width="12.7109375" customWidth="1"/>
  </cols>
  <sheetData>
    <row r="1" spans="1:1024 16383:16384" ht="16.5" x14ac:dyDescent="0.25">
      <c r="B1" s="392" t="s">
        <v>149</v>
      </c>
      <c r="C1" s="392"/>
      <c r="D1" s="392"/>
      <c r="E1" s="392"/>
      <c r="F1" s="392"/>
      <c r="G1" s="392"/>
      <c r="H1" s="392"/>
    </row>
    <row r="2" spans="1:1024 16383:16384" ht="33.75" customHeight="1" x14ac:dyDescent="0.25">
      <c r="F2" s="3"/>
      <c r="H2" s="3"/>
    </row>
    <row r="3" spans="1:1024 16383:16384" ht="22.9" customHeight="1" x14ac:dyDescent="0.25">
      <c r="B3" s="4" t="s">
        <v>0</v>
      </c>
      <c r="C3" s="393"/>
      <c r="D3" s="393"/>
      <c r="E3" s="393"/>
      <c r="F3" s="393"/>
      <c r="G3" s="393"/>
      <c r="H3" s="393"/>
    </row>
    <row r="4" spans="1:1024 16383:16384" x14ac:dyDescent="0.25">
      <c r="B4" s="4" t="s">
        <v>1</v>
      </c>
      <c r="C4" s="393"/>
      <c r="D4" s="393"/>
      <c r="E4" s="393"/>
      <c r="F4" s="393"/>
      <c r="G4" s="393"/>
      <c r="H4" s="393"/>
    </row>
    <row r="5" spans="1:1024 16383:16384" ht="21.95" customHeight="1" x14ac:dyDescent="0.25">
      <c r="B5" s="5" t="s">
        <v>2</v>
      </c>
      <c r="C5" s="394" t="s">
        <v>3</v>
      </c>
      <c r="D5" s="394"/>
      <c r="E5" s="394"/>
      <c r="F5" s="394"/>
      <c r="G5" s="394"/>
      <c r="H5" s="394"/>
      <c r="XFC5" s="6"/>
      <c r="XFD5" s="6"/>
    </row>
    <row r="6" spans="1:1024 16383:16384" x14ac:dyDescent="0.25">
      <c r="B6" s="5" t="s">
        <v>4</v>
      </c>
      <c r="C6" s="395" t="s">
        <v>5</v>
      </c>
      <c r="D6" s="395"/>
      <c r="E6" s="395"/>
      <c r="F6" s="395"/>
      <c r="G6" s="395"/>
      <c r="H6" s="395"/>
    </row>
    <row r="7" spans="1:1024 16383:16384" s="6" customFormat="1" ht="12.75" customHeight="1" x14ac:dyDescent="0.25">
      <c r="A7" s="1"/>
      <c r="B7" s="388" t="s">
        <v>6</v>
      </c>
      <c r="C7" s="388"/>
      <c r="D7" s="388"/>
      <c r="E7" s="388"/>
      <c r="F7" s="388"/>
      <c r="G7" s="388"/>
      <c r="H7" s="388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/>
      <c r="AMJ7"/>
      <c r="XFC7"/>
      <c r="XFD7"/>
    </row>
    <row r="8" spans="1:1024 16383:16384" ht="9.9499999999999993" customHeight="1" x14ac:dyDescent="0.25">
      <c r="B8" s="389"/>
      <c r="C8" s="389"/>
      <c r="D8" s="389"/>
      <c r="E8" s="389"/>
      <c r="F8" s="389"/>
      <c r="G8" s="389"/>
      <c r="H8" s="389"/>
      <c r="I8" s="7"/>
    </row>
    <row r="9" spans="1:1024 16383:16384" s="17" customFormat="1" x14ac:dyDescent="0.25">
      <c r="A9" s="6"/>
      <c r="B9" s="8" t="s">
        <v>7</v>
      </c>
      <c r="C9" s="9" t="s">
        <v>8</v>
      </c>
      <c r="D9" s="10" t="s">
        <v>9</v>
      </c>
      <c r="E9" s="10" t="s">
        <v>10</v>
      </c>
      <c r="F9" s="11" t="s">
        <v>11</v>
      </c>
      <c r="G9" s="12" t="s">
        <v>12</v>
      </c>
      <c r="H9" s="13" t="s">
        <v>13</v>
      </c>
      <c r="I9" s="6"/>
      <c r="J9" s="6"/>
      <c r="K9" s="14"/>
      <c r="L9" s="15"/>
      <c r="M9" s="1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1"/>
      <c r="AMI9" s="6"/>
      <c r="AMJ9" s="6"/>
      <c r="XFC9"/>
      <c r="XFD9"/>
    </row>
    <row r="10" spans="1:1024 16383:16384" s="17" customFormat="1" x14ac:dyDescent="0.25">
      <c r="A10" s="1"/>
      <c r="B10" s="18" t="s">
        <v>14</v>
      </c>
      <c r="C10" s="19" t="str">
        <f>C14</f>
        <v>SIURB Janeiro/2026</v>
      </c>
      <c r="D10" s="20" t="s">
        <v>15</v>
      </c>
      <c r="E10" s="20" t="s">
        <v>16</v>
      </c>
      <c r="F10" s="21">
        <v>0</v>
      </c>
      <c r="G10" s="22">
        <f>'Fator K e TRDE'!C23</f>
        <v>1</v>
      </c>
      <c r="H10" s="23">
        <f t="shared" ref="H10:H17" si="0">ROUND((F10*G10),2)</f>
        <v>0</v>
      </c>
      <c r="I10" s="7"/>
      <c r="J10" s="1"/>
      <c r="K10" s="16"/>
      <c r="L10" s="15"/>
      <c r="M10" s="16"/>
      <c r="N10" s="16"/>
      <c r="O10" s="16"/>
      <c r="P10" s="16"/>
      <c r="Q10" s="16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/>
      <c r="AMJ10"/>
      <c r="XFC10"/>
      <c r="XFD10"/>
    </row>
    <row r="11" spans="1:1024 16383:16384" s="17" customFormat="1" ht="30" customHeight="1" x14ac:dyDescent="0.25">
      <c r="B11" s="24" t="s">
        <v>17</v>
      </c>
      <c r="C11" s="25" t="s">
        <v>18</v>
      </c>
      <c r="D11" s="26" t="s">
        <v>19</v>
      </c>
      <c r="E11" s="26" t="s">
        <v>16</v>
      </c>
      <c r="F11" s="21">
        <v>0</v>
      </c>
      <c r="G11" s="27">
        <f>'Fator K e TRDE'!C16</f>
        <v>1</v>
      </c>
      <c r="H11" s="23">
        <f t="shared" si="0"/>
        <v>0</v>
      </c>
      <c r="K11" s="28"/>
      <c r="L11" s="29"/>
      <c r="M11" s="28"/>
      <c r="N11" s="28"/>
      <c r="O11" s="28"/>
      <c r="P11" s="28"/>
      <c r="Q11" s="28"/>
      <c r="XFC11"/>
      <c r="XFD11"/>
    </row>
    <row r="12" spans="1:1024 16383:16384" ht="27" customHeight="1" x14ac:dyDescent="0.25">
      <c r="A12" s="17"/>
      <c r="B12" s="30" t="s">
        <v>20</v>
      </c>
      <c r="C12" s="31" t="str">
        <f>C11</f>
        <v>SINAPI Abril/2026</v>
      </c>
      <c r="D12" s="32" t="s">
        <v>21</v>
      </c>
      <c r="E12" s="33" t="s">
        <v>16</v>
      </c>
      <c r="F12" s="21">
        <v>0</v>
      </c>
      <c r="G12" s="34">
        <f>'Fator K e TRDE'!C16</f>
        <v>1</v>
      </c>
      <c r="H12" s="23">
        <f t="shared" si="0"/>
        <v>0</v>
      </c>
      <c r="I12" s="17"/>
      <c r="J12" s="17"/>
      <c r="K12" s="28"/>
      <c r="L12" s="29"/>
      <c r="M12" s="28"/>
      <c r="N12" s="28"/>
      <c r="O12" s="28"/>
      <c r="P12" s="28"/>
      <c r="Q12" s="28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</row>
    <row r="13" spans="1:1024 16383:16384" s="17" customFormat="1" ht="24" customHeight="1" x14ac:dyDescent="0.25">
      <c r="B13" s="24" t="s">
        <v>22</v>
      </c>
      <c r="C13" s="25" t="str">
        <f>C11</f>
        <v>SINAPI Abril/2026</v>
      </c>
      <c r="D13" s="26" t="s">
        <v>23</v>
      </c>
      <c r="E13" s="35" t="s">
        <v>16</v>
      </c>
      <c r="F13" s="21">
        <v>0</v>
      </c>
      <c r="G13" s="36">
        <f>'Fator K e TRDE'!C16</f>
        <v>1</v>
      </c>
      <c r="H13" s="23">
        <f t="shared" si="0"/>
        <v>0</v>
      </c>
      <c r="M13" s="28"/>
      <c r="N13" s="28"/>
      <c r="O13" s="28"/>
      <c r="P13" s="28"/>
      <c r="Q13" s="28"/>
      <c r="XFC13"/>
      <c r="XFD13"/>
    </row>
    <row r="14" spans="1:1024 16383:16384" ht="30" customHeight="1" x14ac:dyDescent="0.25">
      <c r="B14" s="18" t="s">
        <v>24</v>
      </c>
      <c r="C14" s="37" t="s">
        <v>25</v>
      </c>
      <c r="D14" s="38" t="s">
        <v>26</v>
      </c>
      <c r="E14" s="38" t="s">
        <v>16</v>
      </c>
      <c r="F14" s="21">
        <v>0</v>
      </c>
      <c r="G14" s="39">
        <f>'Fator K e TRDE'!C23</f>
        <v>1</v>
      </c>
      <c r="H14" s="23">
        <f t="shared" si="0"/>
        <v>0</v>
      </c>
      <c r="I14" s="7"/>
      <c r="K14" s="16"/>
      <c r="L14" s="40"/>
      <c r="M14" s="16"/>
      <c r="N14" s="16"/>
      <c r="O14" s="16"/>
      <c r="P14" s="16"/>
      <c r="Q14" s="16"/>
    </row>
    <row r="15" spans="1:1024 16383:16384" s="42" customFormat="1" ht="28.5" customHeight="1" x14ac:dyDescent="0.25">
      <c r="A15" s="17"/>
      <c r="B15" s="24" t="s">
        <v>27</v>
      </c>
      <c r="C15" s="41" t="str">
        <f>C11</f>
        <v>SINAPI Abril/2026</v>
      </c>
      <c r="D15" s="26" t="s">
        <v>28</v>
      </c>
      <c r="E15" s="26" t="s">
        <v>16</v>
      </c>
      <c r="F15" s="21">
        <v>0</v>
      </c>
      <c r="G15" s="27">
        <f>'Fator K e TRDE'!C16</f>
        <v>1</v>
      </c>
      <c r="H15" s="23">
        <f t="shared" si="0"/>
        <v>0</v>
      </c>
      <c r="I15" s="17"/>
      <c r="J15" s="17"/>
      <c r="K15" s="28"/>
      <c r="L15" s="29"/>
      <c r="M15" s="28"/>
      <c r="N15" s="28"/>
      <c r="O15" s="28"/>
      <c r="P15" s="28"/>
      <c r="Q15" s="28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XFC15"/>
      <c r="XFD15"/>
    </row>
    <row r="16" spans="1:1024 16383:16384" s="42" customFormat="1" ht="25.5" x14ac:dyDescent="0.25">
      <c r="A16" s="1"/>
      <c r="B16" s="43" t="s">
        <v>29</v>
      </c>
      <c r="C16" s="44" t="str">
        <f>C14</f>
        <v>SIURB Janeiro/2026</v>
      </c>
      <c r="D16" s="38" t="s">
        <v>30</v>
      </c>
      <c r="E16" s="38" t="s">
        <v>16</v>
      </c>
      <c r="F16" s="21">
        <v>0</v>
      </c>
      <c r="G16" s="39">
        <f>'Fator K e TRDE'!C23</f>
        <v>1</v>
      </c>
      <c r="H16" s="23">
        <f t="shared" si="0"/>
        <v>0</v>
      </c>
      <c r="I16" s="1"/>
      <c r="J16" s="1"/>
      <c r="K16" s="16"/>
      <c r="L16" s="15"/>
      <c r="M16" s="16"/>
      <c r="N16" s="16"/>
      <c r="O16" s="16"/>
      <c r="P16" s="16"/>
      <c r="Q16" s="16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/>
      <c r="AMJ16"/>
      <c r="XFC16"/>
      <c r="XFD16"/>
    </row>
    <row r="17" spans="1:1024 16383:16384" s="6" customFormat="1" x14ac:dyDescent="0.25">
      <c r="A17" s="42"/>
      <c r="B17" s="45" t="s">
        <v>31</v>
      </c>
      <c r="C17" s="44" t="str">
        <f>C14</f>
        <v>SIURB Janeiro/2026</v>
      </c>
      <c r="D17" s="38" t="s">
        <v>32</v>
      </c>
      <c r="E17" s="38" t="s">
        <v>16</v>
      </c>
      <c r="F17" s="21">
        <v>0</v>
      </c>
      <c r="G17" s="46">
        <f>'Fator K e TRDE'!C23</f>
        <v>1</v>
      </c>
      <c r="H17" s="23">
        <f t="shared" si="0"/>
        <v>0</v>
      </c>
      <c r="I17" s="42"/>
      <c r="J17" s="42"/>
      <c r="K17" s="14"/>
      <c r="L17" s="15"/>
      <c r="M17" s="16"/>
      <c r="N17" s="16"/>
      <c r="O17" s="16"/>
      <c r="P17" s="16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  <c r="IX17" s="42"/>
      <c r="IY17" s="42"/>
      <c r="IZ17" s="42"/>
      <c r="JA17" s="42"/>
      <c r="JB17" s="42"/>
      <c r="JC17" s="42"/>
      <c r="JD17" s="42"/>
      <c r="JE17" s="42"/>
      <c r="JF17" s="42"/>
      <c r="JG17" s="42"/>
      <c r="JH17" s="42"/>
      <c r="JI17" s="42"/>
      <c r="JJ17" s="42"/>
      <c r="JK17" s="42"/>
      <c r="JL17" s="42"/>
      <c r="JM17" s="42"/>
      <c r="JN17" s="42"/>
      <c r="JO17" s="42"/>
      <c r="JP17" s="42"/>
      <c r="JQ17" s="42"/>
      <c r="JR17" s="42"/>
      <c r="JS17" s="42"/>
      <c r="JT17" s="42"/>
      <c r="JU17" s="42"/>
      <c r="JV17" s="42"/>
      <c r="JW17" s="42"/>
      <c r="JX17" s="42"/>
      <c r="JY17" s="42"/>
      <c r="JZ17" s="42"/>
      <c r="KA17" s="42"/>
      <c r="KB17" s="42"/>
      <c r="KC17" s="42"/>
      <c r="KD17" s="42"/>
      <c r="KE17" s="42"/>
      <c r="KF17" s="42"/>
      <c r="KG17" s="42"/>
      <c r="KH17" s="42"/>
      <c r="KI17" s="42"/>
      <c r="KJ17" s="42"/>
      <c r="KK17" s="42"/>
      <c r="KL17" s="42"/>
      <c r="KM17" s="42"/>
      <c r="KN17" s="42"/>
      <c r="KO17" s="42"/>
      <c r="KP17" s="42"/>
      <c r="KQ17" s="42"/>
      <c r="KR17" s="42"/>
      <c r="KS17" s="42"/>
      <c r="KT17" s="42"/>
      <c r="KU17" s="42"/>
      <c r="KV17" s="42"/>
      <c r="KW17" s="42"/>
      <c r="KX17" s="42"/>
      <c r="KY17" s="42"/>
      <c r="KZ17" s="42"/>
      <c r="LA17" s="42"/>
      <c r="LB17" s="42"/>
      <c r="LC17" s="42"/>
      <c r="LD17" s="42"/>
      <c r="LE17" s="42"/>
      <c r="LF17" s="42"/>
      <c r="LG17" s="42"/>
      <c r="LH17" s="42"/>
      <c r="LI17" s="42"/>
      <c r="LJ17" s="42"/>
      <c r="LK17" s="42"/>
      <c r="LL17" s="42"/>
      <c r="LM17" s="42"/>
      <c r="LN17" s="42"/>
      <c r="LO17" s="42"/>
      <c r="LP17" s="42"/>
      <c r="LQ17" s="42"/>
      <c r="LR17" s="42"/>
      <c r="LS17" s="42"/>
      <c r="LT17" s="42"/>
      <c r="LU17" s="42"/>
      <c r="LV17" s="42"/>
      <c r="LW17" s="42"/>
      <c r="LX17" s="42"/>
      <c r="LY17" s="42"/>
      <c r="LZ17" s="42"/>
      <c r="MA17" s="42"/>
      <c r="MB17" s="42"/>
      <c r="MC17" s="42"/>
      <c r="MD17" s="42"/>
      <c r="ME17" s="42"/>
      <c r="MF17" s="42"/>
      <c r="MG17" s="42"/>
      <c r="MH17" s="42"/>
      <c r="MI17" s="42"/>
      <c r="MJ17" s="42"/>
      <c r="MK17" s="42"/>
      <c r="ML17" s="42"/>
      <c r="MM17" s="42"/>
      <c r="MN17" s="42"/>
      <c r="MO17" s="42"/>
      <c r="MP17" s="42"/>
      <c r="MQ17" s="42"/>
      <c r="MR17" s="42"/>
      <c r="MS17" s="42"/>
      <c r="MT17" s="42"/>
      <c r="MU17" s="42"/>
      <c r="MV17" s="42"/>
      <c r="MW17" s="42"/>
      <c r="MX17" s="42"/>
      <c r="MY17" s="42"/>
      <c r="MZ17" s="42"/>
      <c r="NA17" s="42"/>
      <c r="NB17" s="42"/>
      <c r="NC17" s="42"/>
      <c r="ND17" s="42"/>
      <c r="NE17" s="42"/>
      <c r="NF17" s="42"/>
      <c r="NG17" s="42"/>
      <c r="NH17" s="42"/>
      <c r="NI17" s="42"/>
      <c r="NJ17" s="42"/>
      <c r="NK17" s="42"/>
      <c r="NL17" s="42"/>
      <c r="NM17" s="42"/>
      <c r="NN17" s="42"/>
      <c r="NO17" s="42"/>
      <c r="NP17" s="42"/>
      <c r="NQ17" s="42"/>
      <c r="NR17" s="42"/>
      <c r="NS17" s="42"/>
      <c r="NT17" s="42"/>
      <c r="NU17" s="42"/>
      <c r="NV17" s="42"/>
      <c r="NW17" s="42"/>
      <c r="NX17" s="42"/>
      <c r="NY17" s="42"/>
      <c r="NZ17" s="42"/>
      <c r="OA17" s="42"/>
      <c r="OB17" s="42"/>
      <c r="OC17" s="42"/>
      <c r="OD17" s="42"/>
      <c r="OE17" s="42"/>
      <c r="OF17" s="42"/>
      <c r="OG17" s="42"/>
      <c r="OH17" s="42"/>
      <c r="OI17" s="42"/>
      <c r="OJ17" s="42"/>
      <c r="OK17" s="42"/>
      <c r="OL17" s="42"/>
      <c r="OM17" s="42"/>
      <c r="ON17" s="42"/>
      <c r="OO17" s="42"/>
      <c r="OP17" s="42"/>
      <c r="OQ17" s="42"/>
      <c r="OR17" s="42"/>
      <c r="OS17" s="42"/>
      <c r="OT17" s="42"/>
      <c r="OU17" s="42"/>
      <c r="OV17" s="42"/>
      <c r="OW17" s="42"/>
      <c r="OX17" s="42"/>
      <c r="OY17" s="42"/>
      <c r="OZ17" s="42"/>
      <c r="PA17" s="42"/>
      <c r="PB17" s="42"/>
      <c r="PC17" s="42"/>
      <c r="PD17" s="42"/>
      <c r="PE17" s="42"/>
      <c r="PF17" s="42"/>
      <c r="PG17" s="42"/>
      <c r="PH17" s="42"/>
      <c r="PI17" s="42"/>
      <c r="PJ17" s="42"/>
      <c r="PK17" s="42"/>
      <c r="PL17" s="42"/>
      <c r="PM17" s="42"/>
      <c r="PN17" s="42"/>
      <c r="PO17" s="42"/>
      <c r="PP17" s="42"/>
      <c r="PQ17" s="42"/>
      <c r="PR17" s="42"/>
      <c r="PS17" s="42"/>
      <c r="PT17" s="42"/>
      <c r="PU17" s="42"/>
      <c r="PV17" s="42"/>
      <c r="PW17" s="42"/>
      <c r="PX17" s="42"/>
      <c r="PY17" s="42"/>
      <c r="PZ17" s="42"/>
      <c r="QA17" s="42"/>
      <c r="QB17" s="42"/>
      <c r="QC17" s="42"/>
      <c r="QD17" s="42"/>
      <c r="QE17" s="42"/>
      <c r="QF17" s="42"/>
      <c r="QG17" s="42"/>
      <c r="QH17" s="42"/>
      <c r="QI17" s="42"/>
      <c r="QJ17" s="42"/>
      <c r="QK17" s="42"/>
      <c r="QL17" s="42"/>
      <c r="QM17" s="42"/>
      <c r="QN17" s="42"/>
      <c r="QO17" s="42"/>
      <c r="QP17" s="42"/>
      <c r="QQ17" s="42"/>
      <c r="QR17" s="42"/>
      <c r="QS17" s="42"/>
      <c r="QT17" s="42"/>
      <c r="QU17" s="42"/>
      <c r="QV17" s="42"/>
      <c r="QW17" s="42"/>
      <c r="QX17" s="42"/>
      <c r="QY17" s="42"/>
      <c r="QZ17" s="42"/>
      <c r="RA17" s="42"/>
      <c r="RB17" s="42"/>
      <c r="RC17" s="42"/>
      <c r="RD17" s="42"/>
      <c r="RE17" s="42"/>
      <c r="RF17" s="42"/>
      <c r="RG17" s="42"/>
      <c r="RH17" s="42"/>
      <c r="RI17" s="42"/>
      <c r="RJ17" s="42"/>
      <c r="RK17" s="42"/>
      <c r="RL17" s="42"/>
      <c r="RM17" s="42"/>
      <c r="RN17" s="42"/>
      <c r="RO17" s="42"/>
      <c r="RP17" s="42"/>
      <c r="RQ17" s="42"/>
      <c r="RR17" s="42"/>
      <c r="RS17" s="42"/>
      <c r="RT17" s="42"/>
      <c r="RU17" s="42"/>
      <c r="RV17" s="42"/>
      <c r="RW17" s="42"/>
      <c r="RX17" s="42"/>
      <c r="RY17" s="42"/>
      <c r="RZ17" s="42"/>
      <c r="SA17" s="42"/>
      <c r="SB17" s="42"/>
      <c r="SC17" s="42"/>
      <c r="SD17" s="42"/>
      <c r="SE17" s="42"/>
      <c r="SF17" s="42"/>
      <c r="SG17" s="42"/>
      <c r="SH17" s="42"/>
      <c r="SI17" s="42"/>
      <c r="SJ17" s="42"/>
      <c r="SK17" s="42"/>
      <c r="SL17" s="42"/>
      <c r="SM17" s="42"/>
      <c r="SN17" s="42"/>
      <c r="SO17" s="42"/>
      <c r="SP17" s="42"/>
      <c r="SQ17" s="42"/>
      <c r="SR17" s="42"/>
      <c r="SS17" s="42"/>
      <c r="ST17" s="42"/>
      <c r="SU17" s="42"/>
      <c r="SV17" s="42"/>
      <c r="SW17" s="42"/>
      <c r="SX17" s="42"/>
      <c r="SY17" s="42"/>
      <c r="SZ17" s="42"/>
      <c r="TA17" s="42"/>
      <c r="TB17" s="42"/>
      <c r="TC17" s="42"/>
      <c r="TD17" s="42"/>
      <c r="TE17" s="42"/>
      <c r="TF17" s="42"/>
      <c r="TG17" s="42"/>
      <c r="TH17" s="42"/>
      <c r="TI17" s="42"/>
      <c r="TJ17" s="42"/>
      <c r="TK17" s="42"/>
      <c r="TL17" s="42"/>
      <c r="TM17" s="42"/>
      <c r="TN17" s="42"/>
      <c r="TO17" s="42"/>
      <c r="TP17" s="42"/>
      <c r="TQ17" s="42"/>
      <c r="TR17" s="42"/>
      <c r="TS17" s="42"/>
      <c r="TT17" s="42"/>
      <c r="TU17" s="42"/>
      <c r="TV17" s="42"/>
      <c r="TW17" s="42"/>
      <c r="TX17" s="42"/>
      <c r="TY17" s="42"/>
      <c r="TZ17" s="42"/>
      <c r="UA17" s="42"/>
      <c r="UB17" s="42"/>
      <c r="UC17" s="42"/>
      <c r="UD17" s="42"/>
      <c r="UE17" s="42"/>
      <c r="UF17" s="42"/>
      <c r="UG17" s="42"/>
      <c r="UH17" s="42"/>
      <c r="UI17" s="42"/>
      <c r="UJ17" s="42"/>
      <c r="UK17" s="42"/>
      <c r="UL17" s="42"/>
      <c r="UM17" s="42"/>
      <c r="UN17" s="42"/>
      <c r="UO17" s="42"/>
      <c r="UP17" s="42"/>
      <c r="UQ17" s="42"/>
      <c r="UR17" s="42"/>
      <c r="US17" s="42"/>
      <c r="UT17" s="42"/>
      <c r="UU17" s="42"/>
      <c r="UV17" s="42"/>
      <c r="UW17" s="42"/>
      <c r="UX17" s="42"/>
      <c r="UY17" s="42"/>
      <c r="UZ17" s="42"/>
      <c r="VA17" s="42"/>
      <c r="VB17" s="42"/>
      <c r="VC17" s="42"/>
      <c r="VD17" s="42"/>
      <c r="VE17" s="42"/>
      <c r="VF17" s="42"/>
      <c r="VG17" s="42"/>
      <c r="VH17" s="42"/>
      <c r="VI17" s="42"/>
      <c r="VJ17" s="42"/>
      <c r="VK17" s="42"/>
      <c r="VL17" s="42"/>
      <c r="VM17" s="42"/>
      <c r="VN17" s="42"/>
      <c r="VO17" s="42"/>
      <c r="VP17" s="42"/>
      <c r="VQ17" s="42"/>
      <c r="VR17" s="42"/>
      <c r="VS17" s="42"/>
      <c r="VT17" s="42"/>
      <c r="VU17" s="42"/>
      <c r="VV17" s="42"/>
      <c r="VW17" s="42"/>
      <c r="VX17" s="42"/>
      <c r="VY17" s="42"/>
      <c r="VZ17" s="42"/>
      <c r="WA17" s="42"/>
      <c r="WB17" s="42"/>
      <c r="WC17" s="42"/>
      <c r="WD17" s="42"/>
      <c r="WE17" s="42"/>
      <c r="WF17" s="42"/>
      <c r="WG17" s="42"/>
      <c r="WH17" s="42"/>
      <c r="WI17" s="42"/>
      <c r="WJ17" s="42"/>
      <c r="WK17" s="42"/>
      <c r="WL17" s="42"/>
      <c r="WM17" s="42"/>
      <c r="WN17" s="42"/>
      <c r="WO17" s="42"/>
      <c r="WP17" s="42"/>
      <c r="WQ17" s="42"/>
      <c r="WR17" s="42"/>
      <c r="WS17" s="42"/>
      <c r="WT17" s="42"/>
      <c r="WU17" s="42"/>
      <c r="WV17" s="42"/>
      <c r="WW17" s="42"/>
      <c r="WX17" s="42"/>
      <c r="WY17" s="42"/>
      <c r="WZ17" s="42"/>
      <c r="XA17" s="42"/>
      <c r="XB17" s="42"/>
      <c r="XC17" s="42"/>
      <c r="XD17" s="42"/>
      <c r="XE17" s="42"/>
      <c r="XF17" s="42"/>
      <c r="XG17" s="42"/>
      <c r="XH17" s="42"/>
      <c r="XI17" s="42"/>
      <c r="XJ17" s="42"/>
      <c r="XK17" s="42"/>
      <c r="XL17" s="42"/>
      <c r="XM17" s="42"/>
      <c r="XN17" s="42"/>
      <c r="XO17" s="42"/>
      <c r="XP17" s="42"/>
      <c r="XQ17" s="42"/>
      <c r="XR17" s="42"/>
      <c r="XS17" s="42"/>
      <c r="XT17" s="42"/>
      <c r="XU17" s="42"/>
      <c r="XV17" s="42"/>
      <c r="XW17" s="42"/>
      <c r="XX17" s="42"/>
      <c r="XY17" s="42"/>
      <c r="XZ17" s="42"/>
      <c r="YA17" s="42"/>
      <c r="YB17" s="42"/>
      <c r="YC17" s="42"/>
      <c r="YD17" s="42"/>
      <c r="YE17" s="42"/>
      <c r="YF17" s="42"/>
      <c r="YG17" s="42"/>
      <c r="YH17" s="42"/>
      <c r="YI17" s="42"/>
      <c r="YJ17" s="42"/>
      <c r="YK17" s="42"/>
      <c r="YL17" s="42"/>
      <c r="YM17" s="42"/>
      <c r="YN17" s="42"/>
      <c r="YO17" s="42"/>
      <c r="YP17" s="42"/>
      <c r="YQ17" s="42"/>
      <c r="YR17" s="42"/>
      <c r="YS17" s="42"/>
      <c r="YT17" s="42"/>
      <c r="YU17" s="42"/>
      <c r="YV17" s="42"/>
      <c r="YW17" s="42"/>
      <c r="YX17" s="42"/>
      <c r="YY17" s="42"/>
      <c r="YZ17" s="42"/>
      <c r="ZA17" s="42"/>
      <c r="ZB17" s="42"/>
      <c r="ZC17" s="42"/>
      <c r="ZD17" s="42"/>
      <c r="ZE17" s="42"/>
      <c r="ZF17" s="42"/>
      <c r="ZG17" s="42"/>
      <c r="ZH17" s="42"/>
      <c r="ZI17" s="42"/>
      <c r="ZJ17" s="42"/>
      <c r="ZK17" s="42"/>
      <c r="ZL17" s="42"/>
      <c r="ZM17" s="42"/>
      <c r="ZN17" s="42"/>
      <c r="ZO17" s="42"/>
      <c r="ZP17" s="42"/>
      <c r="ZQ17" s="42"/>
      <c r="ZR17" s="42"/>
      <c r="ZS17" s="42"/>
      <c r="ZT17" s="42"/>
      <c r="ZU17" s="42"/>
      <c r="ZV17" s="42"/>
      <c r="ZW17" s="42"/>
      <c r="ZX17" s="42"/>
      <c r="ZY17" s="42"/>
      <c r="ZZ17" s="42"/>
      <c r="AAA17" s="42"/>
      <c r="AAB17" s="42"/>
      <c r="AAC17" s="42"/>
      <c r="AAD17" s="42"/>
      <c r="AAE17" s="42"/>
      <c r="AAF17" s="42"/>
      <c r="AAG17" s="42"/>
      <c r="AAH17" s="42"/>
      <c r="AAI17" s="42"/>
      <c r="AAJ17" s="42"/>
      <c r="AAK17" s="42"/>
      <c r="AAL17" s="42"/>
      <c r="AAM17" s="42"/>
      <c r="AAN17" s="42"/>
      <c r="AAO17" s="42"/>
      <c r="AAP17" s="42"/>
      <c r="AAQ17" s="42"/>
      <c r="AAR17" s="42"/>
      <c r="AAS17" s="42"/>
      <c r="AAT17" s="42"/>
      <c r="AAU17" s="42"/>
      <c r="AAV17" s="42"/>
      <c r="AAW17" s="42"/>
      <c r="AAX17" s="42"/>
      <c r="AAY17" s="42"/>
      <c r="AAZ17" s="42"/>
      <c r="ABA17" s="42"/>
      <c r="ABB17" s="42"/>
      <c r="ABC17" s="42"/>
      <c r="ABD17" s="42"/>
      <c r="ABE17" s="42"/>
      <c r="ABF17" s="42"/>
      <c r="ABG17" s="42"/>
      <c r="ABH17" s="42"/>
      <c r="ABI17" s="42"/>
      <c r="ABJ17" s="42"/>
      <c r="ABK17" s="42"/>
      <c r="ABL17" s="42"/>
      <c r="ABM17" s="42"/>
      <c r="ABN17" s="42"/>
      <c r="ABO17" s="42"/>
      <c r="ABP17" s="42"/>
      <c r="ABQ17" s="42"/>
      <c r="ABR17" s="42"/>
      <c r="ABS17" s="42"/>
      <c r="ABT17" s="42"/>
      <c r="ABU17" s="42"/>
      <c r="ABV17" s="42"/>
      <c r="ABW17" s="42"/>
      <c r="ABX17" s="42"/>
      <c r="ABY17" s="42"/>
      <c r="ABZ17" s="42"/>
      <c r="ACA17" s="42"/>
      <c r="ACB17" s="42"/>
      <c r="ACC17" s="42"/>
      <c r="ACD17" s="42"/>
      <c r="ACE17" s="42"/>
      <c r="ACF17" s="42"/>
      <c r="ACG17" s="42"/>
      <c r="ACH17" s="42"/>
      <c r="ACI17" s="42"/>
      <c r="ACJ17" s="42"/>
      <c r="ACK17" s="42"/>
      <c r="ACL17" s="42"/>
      <c r="ACM17" s="42"/>
      <c r="ACN17" s="42"/>
      <c r="ACO17" s="42"/>
      <c r="ACP17" s="42"/>
      <c r="ACQ17" s="42"/>
      <c r="ACR17" s="42"/>
      <c r="ACS17" s="42"/>
      <c r="ACT17" s="42"/>
      <c r="ACU17" s="42"/>
      <c r="ACV17" s="42"/>
      <c r="ACW17" s="42"/>
      <c r="ACX17" s="42"/>
      <c r="ACY17" s="42"/>
      <c r="ACZ17" s="42"/>
      <c r="ADA17" s="42"/>
      <c r="ADB17" s="42"/>
      <c r="ADC17" s="42"/>
      <c r="ADD17" s="42"/>
      <c r="ADE17" s="42"/>
      <c r="ADF17" s="42"/>
      <c r="ADG17" s="42"/>
      <c r="ADH17" s="42"/>
      <c r="ADI17" s="42"/>
      <c r="ADJ17" s="42"/>
      <c r="ADK17" s="42"/>
      <c r="ADL17" s="42"/>
      <c r="ADM17" s="42"/>
      <c r="ADN17" s="42"/>
      <c r="ADO17" s="42"/>
      <c r="ADP17" s="42"/>
      <c r="ADQ17" s="42"/>
      <c r="ADR17" s="42"/>
      <c r="ADS17" s="42"/>
      <c r="ADT17" s="42"/>
      <c r="ADU17" s="42"/>
      <c r="ADV17" s="42"/>
      <c r="ADW17" s="42"/>
      <c r="ADX17" s="42"/>
      <c r="ADY17" s="42"/>
      <c r="ADZ17" s="42"/>
      <c r="AEA17" s="42"/>
      <c r="AEB17" s="42"/>
      <c r="AEC17" s="42"/>
      <c r="AED17" s="42"/>
      <c r="AEE17" s="42"/>
      <c r="AEF17" s="42"/>
      <c r="AEG17" s="42"/>
      <c r="AEH17" s="42"/>
      <c r="AEI17" s="42"/>
      <c r="AEJ17" s="42"/>
      <c r="AEK17" s="42"/>
      <c r="AEL17" s="42"/>
      <c r="AEM17" s="42"/>
      <c r="AEN17" s="42"/>
      <c r="AEO17" s="42"/>
      <c r="AEP17" s="42"/>
      <c r="AEQ17" s="42"/>
      <c r="AER17" s="42"/>
      <c r="AES17" s="42"/>
      <c r="AET17" s="42"/>
      <c r="AEU17" s="42"/>
      <c r="AEV17" s="42"/>
      <c r="AEW17" s="42"/>
      <c r="AEX17" s="42"/>
      <c r="AEY17" s="42"/>
      <c r="AEZ17" s="42"/>
      <c r="AFA17" s="42"/>
      <c r="AFB17" s="42"/>
      <c r="AFC17" s="42"/>
      <c r="AFD17" s="42"/>
      <c r="AFE17" s="42"/>
      <c r="AFF17" s="42"/>
      <c r="AFG17" s="42"/>
      <c r="AFH17" s="42"/>
      <c r="AFI17" s="42"/>
      <c r="AFJ17" s="42"/>
      <c r="AFK17" s="42"/>
      <c r="AFL17" s="42"/>
      <c r="AFM17" s="42"/>
      <c r="AFN17" s="42"/>
      <c r="AFO17" s="42"/>
      <c r="AFP17" s="42"/>
      <c r="AFQ17" s="42"/>
      <c r="AFR17" s="42"/>
      <c r="AFS17" s="42"/>
      <c r="AFT17" s="42"/>
      <c r="AFU17" s="42"/>
      <c r="AFV17" s="42"/>
      <c r="AFW17" s="42"/>
      <c r="AFX17" s="42"/>
      <c r="AFY17" s="42"/>
      <c r="AFZ17" s="42"/>
      <c r="AGA17" s="42"/>
      <c r="AGB17" s="42"/>
      <c r="AGC17" s="42"/>
      <c r="AGD17" s="42"/>
      <c r="AGE17" s="42"/>
      <c r="AGF17" s="42"/>
      <c r="AGG17" s="42"/>
      <c r="AGH17" s="42"/>
      <c r="AGI17" s="42"/>
      <c r="AGJ17" s="42"/>
      <c r="AGK17" s="42"/>
      <c r="AGL17" s="42"/>
      <c r="AGM17" s="42"/>
      <c r="AGN17" s="42"/>
      <c r="AGO17" s="42"/>
      <c r="AGP17" s="42"/>
      <c r="AGQ17" s="42"/>
      <c r="AGR17" s="42"/>
      <c r="AGS17" s="42"/>
      <c r="AGT17" s="42"/>
      <c r="AGU17" s="42"/>
      <c r="AGV17" s="42"/>
      <c r="AGW17" s="42"/>
      <c r="AGX17" s="42"/>
      <c r="AGY17" s="42"/>
      <c r="AGZ17" s="42"/>
      <c r="AHA17" s="42"/>
      <c r="AHB17" s="42"/>
      <c r="AHC17" s="42"/>
      <c r="AHD17" s="42"/>
      <c r="AHE17" s="42"/>
      <c r="AHF17" s="42"/>
      <c r="AHG17" s="42"/>
      <c r="AHH17" s="42"/>
      <c r="AHI17" s="42"/>
      <c r="AHJ17" s="42"/>
      <c r="AHK17" s="42"/>
      <c r="AHL17" s="42"/>
      <c r="AHM17" s="42"/>
      <c r="AHN17" s="42"/>
      <c r="AHO17" s="42"/>
      <c r="AHP17" s="42"/>
      <c r="AHQ17" s="42"/>
      <c r="AHR17" s="42"/>
      <c r="AHS17" s="42"/>
      <c r="AHT17" s="42"/>
      <c r="AHU17" s="42"/>
      <c r="AHV17" s="42"/>
      <c r="AHW17" s="42"/>
      <c r="AHX17" s="42"/>
      <c r="AHY17" s="42"/>
      <c r="AHZ17" s="42"/>
      <c r="AIA17" s="42"/>
      <c r="AIB17" s="42"/>
      <c r="AIC17" s="42"/>
      <c r="AID17" s="42"/>
      <c r="AIE17" s="42"/>
      <c r="AIF17" s="42"/>
      <c r="AIG17" s="42"/>
      <c r="AIH17" s="42"/>
      <c r="AII17" s="42"/>
      <c r="AIJ17" s="42"/>
      <c r="AIK17" s="42"/>
      <c r="AIL17" s="42"/>
      <c r="AIM17" s="42"/>
      <c r="AIN17" s="42"/>
      <c r="AIO17" s="42"/>
      <c r="AIP17" s="42"/>
      <c r="AIQ17" s="42"/>
      <c r="AIR17" s="42"/>
      <c r="AIS17" s="42"/>
      <c r="AIT17" s="42"/>
      <c r="AIU17" s="42"/>
      <c r="AIV17" s="42"/>
      <c r="AIW17" s="42"/>
      <c r="AIX17" s="42"/>
      <c r="AIY17" s="42"/>
      <c r="AIZ17" s="42"/>
      <c r="AJA17" s="42"/>
      <c r="AJB17" s="42"/>
      <c r="AJC17" s="42"/>
      <c r="AJD17" s="42"/>
      <c r="AJE17" s="42"/>
      <c r="AJF17" s="42"/>
      <c r="AJG17" s="42"/>
      <c r="AJH17" s="42"/>
      <c r="AJI17" s="42"/>
      <c r="AJJ17" s="42"/>
      <c r="AJK17" s="42"/>
      <c r="AJL17" s="42"/>
      <c r="AJM17" s="42"/>
      <c r="AJN17" s="42"/>
      <c r="AJO17" s="42"/>
      <c r="AJP17" s="42"/>
      <c r="AJQ17" s="42"/>
      <c r="AJR17" s="42"/>
      <c r="AJS17" s="42"/>
      <c r="AJT17" s="42"/>
      <c r="AJU17" s="42"/>
      <c r="AJV17" s="42"/>
      <c r="AJW17" s="42"/>
      <c r="AJX17" s="42"/>
      <c r="AJY17" s="42"/>
      <c r="AJZ17" s="42"/>
      <c r="AKA17" s="42"/>
      <c r="AKB17" s="42"/>
      <c r="AKC17" s="42"/>
      <c r="AKD17" s="42"/>
      <c r="AKE17" s="42"/>
      <c r="AKF17" s="42"/>
      <c r="AKG17" s="42"/>
      <c r="AKH17" s="42"/>
      <c r="AKI17" s="42"/>
      <c r="AKJ17" s="42"/>
      <c r="AKK17" s="42"/>
      <c r="AKL17" s="42"/>
      <c r="AKM17" s="42"/>
      <c r="AKN17" s="42"/>
      <c r="AKO17" s="42"/>
      <c r="AKP17" s="42"/>
      <c r="AKQ17" s="42"/>
      <c r="AKR17" s="42"/>
      <c r="AKS17" s="42"/>
      <c r="AKT17" s="42"/>
      <c r="AKU17" s="42"/>
      <c r="AKV17" s="42"/>
      <c r="AKW17" s="42"/>
      <c r="AKX17" s="42"/>
      <c r="AKY17" s="42"/>
      <c r="AKZ17" s="42"/>
      <c r="ALA17" s="42"/>
      <c r="ALB17" s="42"/>
      <c r="ALC17" s="42"/>
      <c r="ALD17" s="42"/>
      <c r="ALE17" s="42"/>
      <c r="ALF17" s="42"/>
      <c r="ALG17" s="42"/>
      <c r="ALH17" s="42"/>
      <c r="ALI17" s="42"/>
      <c r="ALJ17" s="42"/>
      <c r="ALK17" s="42"/>
      <c r="ALL17" s="42"/>
      <c r="ALM17" s="42"/>
      <c r="ALN17" s="42"/>
      <c r="ALO17" s="42"/>
      <c r="ALP17" s="42"/>
      <c r="ALQ17" s="42"/>
      <c r="ALR17" s="42"/>
      <c r="ALS17" s="42"/>
      <c r="ALT17" s="42"/>
      <c r="ALU17" s="42"/>
      <c r="ALV17" s="42"/>
      <c r="ALW17" s="42"/>
      <c r="ALX17" s="42"/>
      <c r="ALY17" s="42"/>
      <c r="ALZ17" s="42"/>
      <c r="AMA17" s="42"/>
      <c r="AMB17" s="42"/>
      <c r="AMC17" s="42"/>
      <c r="AMD17" s="42"/>
      <c r="AME17" s="42"/>
      <c r="AMF17" s="42"/>
      <c r="AMG17" s="42"/>
      <c r="AMH17" s="1"/>
      <c r="AMI17" s="42"/>
      <c r="AMJ17" s="42"/>
      <c r="XFC17"/>
      <c r="XFD17"/>
    </row>
    <row r="18" spans="1:1024 16383:16384" s="42" customFormat="1" ht="30" customHeight="1" x14ac:dyDescent="0.25">
      <c r="B18" s="45"/>
      <c r="C18" s="47"/>
      <c r="D18" s="48"/>
      <c r="E18" s="48"/>
      <c r="F18" s="49"/>
      <c r="G18" s="50"/>
      <c r="H18" s="51"/>
      <c r="I18" s="52"/>
      <c r="K18" s="14"/>
      <c r="L18" s="15"/>
      <c r="M18" s="16"/>
      <c r="N18" s="16"/>
      <c r="O18" s="16"/>
      <c r="P18" s="16"/>
      <c r="AMH18" s="1"/>
      <c r="XFC18"/>
      <c r="XFD18"/>
    </row>
    <row r="19" spans="1:1024 16383:16384" x14ac:dyDescent="0.25">
      <c r="A19" s="6"/>
      <c r="B19" s="8" t="s">
        <v>33</v>
      </c>
      <c r="C19" s="53" t="s">
        <v>8</v>
      </c>
      <c r="D19" s="54" t="s">
        <v>9</v>
      </c>
      <c r="E19" s="54" t="s">
        <v>10</v>
      </c>
      <c r="F19" s="55" t="s">
        <v>11</v>
      </c>
      <c r="G19" s="12" t="s">
        <v>34</v>
      </c>
      <c r="H19" s="55" t="s">
        <v>13</v>
      </c>
      <c r="I19" s="56"/>
      <c r="J19" s="6"/>
      <c r="K19" s="14"/>
      <c r="L19" s="15"/>
      <c r="M19" s="1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  <c r="ALS19" s="6"/>
      <c r="ALT19" s="6"/>
      <c r="ALU19" s="6"/>
      <c r="ALV19" s="6"/>
      <c r="ALW19" s="6"/>
      <c r="ALX19" s="6"/>
      <c r="ALY19" s="6"/>
      <c r="ALZ19" s="6"/>
      <c r="AMA19" s="6"/>
      <c r="AMB19" s="6"/>
      <c r="AMC19" s="6"/>
      <c r="AMD19" s="6"/>
      <c r="AME19" s="6"/>
      <c r="AMF19" s="6"/>
      <c r="AMG19" s="6"/>
      <c r="AMI19" s="6"/>
      <c r="AMJ19" s="6"/>
    </row>
    <row r="20" spans="1:1024 16383:16384" ht="33" customHeight="1" x14ac:dyDescent="0.25">
      <c r="A20" s="57"/>
      <c r="B20" s="58" t="s">
        <v>35</v>
      </c>
      <c r="C20" s="59" t="str">
        <f>C17</f>
        <v>SIURB Janeiro/2026</v>
      </c>
      <c r="D20" s="38" t="s">
        <v>36</v>
      </c>
      <c r="E20" s="38" t="s">
        <v>37</v>
      </c>
      <c r="F20" s="60">
        <v>0</v>
      </c>
      <c r="G20" s="39">
        <f>'Fator K e TRDE'!C28</f>
        <v>1</v>
      </c>
      <c r="H20" s="61">
        <f>ROUND((G20*F20),2)</f>
        <v>0</v>
      </c>
      <c r="I20" s="52"/>
      <c r="J20" s="42"/>
      <c r="K20" s="14"/>
      <c r="L20" s="15"/>
      <c r="M20" s="16"/>
      <c r="N20" s="16"/>
      <c r="O20" s="16"/>
      <c r="P20" s="16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  <c r="IX20" s="42"/>
      <c r="IY20" s="42"/>
      <c r="IZ20" s="42"/>
      <c r="JA20" s="42"/>
      <c r="JB20" s="42"/>
      <c r="JC20" s="42"/>
      <c r="JD20" s="42"/>
      <c r="JE20" s="42"/>
      <c r="JF20" s="42"/>
      <c r="JG20" s="42"/>
      <c r="JH20" s="42"/>
      <c r="JI20" s="42"/>
      <c r="JJ20" s="42"/>
      <c r="JK20" s="42"/>
      <c r="JL20" s="42"/>
      <c r="JM20" s="42"/>
      <c r="JN20" s="42"/>
      <c r="JO20" s="42"/>
      <c r="JP20" s="42"/>
      <c r="JQ20" s="42"/>
      <c r="JR20" s="42"/>
      <c r="JS20" s="42"/>
      <c r="JT20" s="42"/>
      <c r="JU20" s="42"/>
      <c r="JV20" s="42"/>
      <c r="JW20" s="42"/>
      <c r="JX20" s="42"/>
      <c r="JY20" s="42"/>
      <c r="JZ20" s="42"/>
      <c r="KA20" s="42"/>
      <c r="KB20" s="42"/>
      <c r="KC20" s="42"/>
      <c r="KD20" s="42"/>
      <c r="KE20" s="42"/>
      <c r="KF20" s="42"/>
      <c r="KG20" s="42"/>
      <c r="KH20" s="42"/>
      <c r="KI20" s="42"/>
      <c r="KJ20" s="42"/>
      <c r="KK20" s="42"/>
      <c r="KL20" s="42"/>
      <c r="KM20" s="42"/>
      <c r="KN20" s="42"/>
      <c r="KO20" s="42"/>
      <c r="KP20" s="42"/>
      <c r="KQ20" s="42"/>
      <c r="KR20" s="42"/>
      <c r="KS20" s="42"/>
      <c r="KT20" s="42"/>
      <c r="KU20" s="42"/>
      <c r="KV20" s="42"/>
      <c r="KW20" s="42"/>
      <c r="KX20" s="42"/>
      <c r="KY20" s="42"/>
      <c r="KZ20" s="42"/>
      <c r="LA20" s="42"/>
      <c r="LB20" s="42"/>
      <c r="LC20" s="42"/>
      <c r="LD20" s="42"/>
      <c r="LE20" s="42"/>
      <c r="LF20" s="42"/>
      <c r="LG20" s="42"/>
      <c r="LH20" s="42"/>
      <c r="LI20" s="42"/>
      <c r="LJ20" s="42"/>
      <c r="LK20" s="42"/>
      <c r="LL20" s="42"/>
      <c r="LM20" s="42"/>
      <c r="LN20" s="42"/>
      <c r="LO20" s="42"/>
      <c r="LP20" s="42"/>
      <c r="LQ20" s="42"/>
      <c r="LR20" s="42"/>
      <c r="LS20" s="42"/>
      <c r="LT20" s="42"/>
      <c r="LU20" s="42"/>
      <c r="LV20" s="42"/>
      <c r="LW20" s="42"/>
      <c r="LX20" s="42"/>
      <c r="LY20" s="42"/>
      <c r="LZ20" s="42"/>
      <c r="MA20" s="42"/>
      <c r="MB20" s="42"/>
      <c r="MC20" s="42"/>
      <c r="MD20" s="42"/>
      <c r="ME20" s="42"/>
      <c r="MF20" s="42"/>
      <c r="MG20" s="42"/>
      <c r="MH20" s="42"/>
      <c r="MI20" s="42"/>
      <c r="MJ20" s="42"/>
      <c r="MK20" s="42"/>
      <c r="ML20" s="42"/>
      <c r="MM20" s="42"/>
      <c r="MN20" s="42"/>
      <c r="MO20" s="42"/>
      <c r="MP20" s="42"/>
      <c r="MQ20" s="42"/>
      <c r="MR20" s="42"/>
      <c r="MS20" s="42"/>
      <c r="MT20" s="42"/>
      <c r="MU20" s="42"/>
      <c r="MV20" s="42"/>
      <c r="MW20" s="42"/>
      <c r="MX20" s="42"/>
      <c r="MY20" s="42"/>
      <c r="MZ20" s="42"/>
      <c r="NA20" s="42"/>
      <c r="NB20" s="42"/>
      <c r="NC20" s="42"/>
      <c r="ND20" s="42"/>
      <c r="NE20" s="42"/>
      <c r="NF20" s="42"/>
      <c r="NG20" s="42"/>
      <c r="NH20" s="42"/>
      <c r="NI20" s="42"/>
      <c r="NJ20" s="42"/>
      <c r="NK20" s="42"/>
      <c r="NL20" s="42"/>
      <c r="NM20" s="42"/>
      <c r="NN20" s="42"/>
      <c r="NO20" s="42"/>
      <c r="NP20" s="42"/>
      <c r="NQ20" s="42"/>
      <c r="NR20" s="42"/>
      <c r="NS20" s="42"/>
      <c r="NT20" s="42"/>
      <c r="NU20" s="42"/>
      <c r="NV20" s="42"/>
      <c r="NW20" s="42"/>
      <c r="NX20" s="42"/>
      <c r="NY20" s="42"/>
      <c r="NZ20" s="42"/>
      <c r="OA20" s="42"/>
      <c r="OB20" s="42"/>
      <c r="OC20" s="42"/>
      <c r="OD20" s="42"/>
      <c r="OE20" s="42"/>
      <c r="OF20" s="42"/>
      <c r="OG20" s="42"/>
      <c r="OH20" s="42"/>
      <c r="OI20" s="42"/>
      <c r="OJ20" s="42"/>
      <c r="OK20" s="42"/>
      <c r="OL20" s="42"/>
      <c r="OM20" s="42"/>
      <c r="ON20" s="42"/>
      <c r="OO20" s="42"/>
      <c r="OP20" s="42"/>
      <c r="OQ20" s="42"/>
      <c r="OR20" s="42"/>
      <c r="OS20" s="42"/>
      <c r="OT20" s="42"/>
      <c r="OU20" s="42"/>
      <c r="OV20" s="42"/>
      <c r="OW20" s="42"/>
      <c r="OX20" s="42"/>
      <c r="OY20" s="42"/>
      <c r="OZ20" s="42"/>
      <c r="PA20" s="42"/>
      <c r="PB20" s="42"/>
      <c r="PC20" s="42"/>
      <c r="PD20" s="42"/>
      <c r="PE20" s="42"/>
      <c r="PF20" s="42"/>
      <c r="PG20" s="42"/>
      <c r="PH20" s="42"/>
      <c r="PI20" s="42"/>
      <c r="PJ20" s="42"/>
      <c r="PK20" s="42"/>
      <c r="PL20" s="42"/>
      <c r="PM20" s="42"/>
      <c r="PN20" s="42"/>
      <c r="PO20" s="42"/>
      <c r="PP20" s="42"/>
      <c r="PQ20" s="42"/>
      <c r="PR20" s="42"/>
      <c r="PS20" s="42"/>
      <c r="PT20" s="42"/>
      <c r="PU20" s="42"/>
      <c r="PV20" s="42"/>
      <c r="PW20" s="42"/>
      <c r="PX20" s="42"/>
      <c r="PY20" s="42"/>
      <c r="PZ20" s="42"/>
      <c r="QA20" s="42"/>
      <c r="QB20" s="42"/>
      <c r="QC20" s="42"/>
      <c r="QD20" s="42"/>
      <c r="QE20" s="42"/>
      <c r="QF20" s="42"/>
      <c r="QG20" s="42"/>
      <c r="QH20" s="42"/>
      <c r="QI20" s="42"/>
      <c r="QJ20" s="42"/>
      <c r="QK20" s="42"/>
      <c r="QL20" s="42"/>
      <c r="QM20" s="42"/>
      <c r="QN20" s="42"/>
      <c r="QO20" s="42"/>
      <c r="QP20" s="42"/>
      <c r="QQ20" s="42"/>
      <c r="QR20" s="42"/>
      <c r="QS20" s="42"/>
      <c r="QT20" s="42"/>
      <c r="QU20" s="42"/>
      <c r="QV20" s="42"/>
      <c r="QW20" s="42"/>
      <c r="QX20" s="42"/>
      <c r="QY20" s="42"/>
      <c r="QZ20" s="42"/>
      <c r="RA20" s="42"/>
      <c r="RB20" s="42"/>
      <c r="RC20" s="42"/>
      <c r="RD20" s="42"/>
      <c r="RE20" s="42"/>
      <c r="RF20" s="42"/>
      <c r="RG20" s="42"/>
      <c r="RH20" s="42"/>
      <c r="RI20" s="42"/>
      <c r="RJ20" s="42"/>
      <c r="RK20" s="42"/>
      <c r="RL20" s="42"/>
      <c r="RM20" s="42"/>
      <c r="RN20" s="42"/>
      <c r="RO20" s="42"/>
      <c r="RP20" s="42"/>
      <c r="RQ20" s="42"/>
      <c r="RR20" s="42"/>
      <c r="RS20" s="42"/>
      <c r="RT20" s="42"/>
      <c r="RU20" s="42"/>
      <c r="RV20" s="42"/>
      <c r="RW20" s="42"/>
      <c r="RX20" s="42"/>
      <c r="RY20" s="42"/>
      <c r="RZ20" s="42"/>
      <c r="SA20" s="42"/>
      <c r="SB20" s="42"/>
      <c r="SC20" s="42"/>
      <c r="SD20" s="42"/>
      <c r="SE20" s="42"/>
      <c r="SF20" s="42"/>
      <c r="SG20" s="42"/>
      <c r="SH20" s="42"/>
      <c r="SI20" s="42"/>
      <c r="SJ20" s="42"/>
      <c r="SK20" s="42"/>
      <c r="SL20" s="42"/>
      <c r="SM20" s="42"/>
      <c r="SN20" s="42"/>
      <c r="SO20" s="42"/>
      <c r="SP20" s="42"/>
      <c r="SQ20" s="42"/>
      <c r="SR20" s="42"/>
      <c r="SS20" s="42"/>
      <c r="ST20" s="42"/>
      <c r="SU20" s="42"/>
      <c r="SV20" s="42"/>
      <c r="SW20" s="42"/>
      <c r="SX20" s="42"/>
      <c r="SY20" s="42"/>
      <c r="SZ20" s="42"/>
      <c r="TA20" s="42"/>
      <c r="TB20" s="42"/>
      <c r="TC20" s="42"/>
      <c r="TD20" s="42"/>
      <c r="TE20" s="42"/>
      <c r="TF20" s="42"/>
      <c r="TG20" s="42"/>
      <c r="TH20" s="42"/>
      <c r="TI20" s="42"/>
      <c r="TJ20" s="42"/>
      <c r="TK20" s="42"/>
      <c r="TL20" s="42"/>
      <c r="TM20" s="42"/>
      <c r="TN20" s="42"/>
      <c r="TO20" s="42"/>
      <c r="TP20" s="42"/>
      <c r="TQ20" s="42"/>
      <c r="TR20" s="42"/>
      <c r="TS20" s="42"/>
      <c r="TT20" s="42"/>
      <c r="TU20" s="42"/>
      <c r="TV20" s="42"/>
      <c r="TW20" s="42"/>
      <c r="TX20" s="42"/>
      <c r="TY20" s="42"/>
      <c r="TZ20" s="42"/>
      <c r="UA20" s="42"/>
      <c r="UB20" s="42"/>
      <c r="UC20" s="42"/>
      <c r="UD20" s="42"/>
      <c r="UE20" s="42"/>
      <c r="UF20" s="42"/>
      <c r="UG20" s="42"/>
      <c r="UH20" s="42"/>
      <c r="UI20" s="42"/>
      <c r="UJ20" s="42"/>
      <c r="UK20" s="42"/>
      <c r="UL20" s="42"/>
      <c r="UM20" s="42"/>
      <c r="UN20" s="42"/>
      <c r="UO20" s="42"/>
      <c r="UP20" s="42"/>
      <c r="UQ20" s="42"/>
      <c r="UR20" s="42"/>
      <c r="US20" s="42"/>
      <c r="UT20" s="42"/>
      <c r="UU20" s="42"/>
      <c r="UV20" s="42"/>
      <c r="UW20" s="42"/>
      <c r="UX20" s="42"/>
      <c r="UY20" s="42"/>
      <c r="UZ20" s="42"/>
      <c r="VA20" s="42"/>
      <c r="VB20" s="42"/>
      <c r="VC20" s="42"/>
      <c r="VD20" s="42"/>
      <c r="VE20" s="42"/>
      <c r="VF20" s="42"/>
      <c r="VG20" s="42"/>
      <c r="VH20" s="42"/>
      <c r="VI20" s="42"/>
      <c r="VJ20" s="42"/>
      <c r="VK20" s="42"/>
      <c r="VL20" s="42"/>
      <c r="VM20" s="42"/>
      <c r="VN20" s="42"/>
      <c r="VO20" s="42"/>
      <c r="VP20" s="42"/>
      <c r="VQ20" s="42"/>
      <c r="VR20" s="42"/>
      <c r="VS20" s="42"/>
      <c r="VT20" s="42"/>
      <c r="VU20" s="42"/>
      <c r="VV20" s="42"/>
      <c r="VW20" s="42"/>
      <c r="VX20" s="42"/>
      <c r="VY20" s="42"/>
      <c r="VZ20" s="42"/>
      <c r="WA20" s="42"/>
      <c r="WB20" s="42"/>
      <c r="WC20" s="42"/>
      <c r="WD20" s="42"/>
      <c r="WE20" s="42"/>
      <c r="WF20" s="42"/>
      <c r="WG20" s="42"/>
      <c r="WH20" s="42"/>
      <c r="WI20" s="42"/>
      <c r="WJ20" s="42"/>
      <c r="WK20" s="42"/>
      <c r="WL20" s="42"/>
      <c r="WM20" s="42"/>
      <c r="WN20" s="42"/>
      <c r="WO20" s="42"/>
      <c r="WP20" s="42"/>
      <c r="WQ20" s="42"/>
      <c r="WR20" s="42"/>
      <c r="WS20" s="42"/>
      <c r="WT20" s="42"/>
      <c r="WU20" s="42"/>
      <c r="WV20" s="42"/>
      <c r="WW20" s="42"/>
      <c r="WX20" s="42"/>
      <c r="WY20" s="42"/>
      <c r="WZ20" s="42"/>
      <c r="XA20" s="42"/>
      <c r="XB20" s="42"/>
      <c r="XC20" s="42"/>
      <c r="XD20" s="42"/>
      <c r="XE20" s="42"/>
      <c r="XF20" s="42"/>
      <c r="XG20" s="42"/>
      <c r="XH20" s="42"/>
      <c r="XI20" s="42"/>
      <c r="XJ20" s="42"/>
      <c r="XK20" s="42"/>
      <c r="XL20" s="42"/>
      <c r="XM20" s="42"/>
      <c r="XN20" s="42"/>
      <c r="XO20" s="42"/>
      <c r="XP20" s="42"/>
      <c r="XQ20" s="42"/>
      <c r="XR20" s="42"/>
      <c r="XS20" s="42"/>
      <c r="XT20" s="42"/>
      <c r="XU20" s="42"/>
      <c r="XV20" s="42"/>
      <c r="XW20" s="42"/>
      <c r="XX20" s="42"/>
      <c r="XY20" s="42"/>
      <c r="XZ20" s="42"/>
      <c r="YA20" s="42"/>
      <c r="YB20" s="42"/>
      <c r="YC20" s="42"/>
      <c r="YD20" s="42"/>
      <c r="YE20" s="42"/>
      <c r="YF20" s="42"/>
      <c r="YG20" s="42"/>
      <c r="YH20" s="42"/>
      <c r="YI20" s="42"/>
      <c r="YJ20" s="42"/>
      <c r="YK20" s="42"/>
      <c r="YL20" s="42"/>
      <c r="YM20" s="42"/>
      <c r="YN20" s="42"/>
      <c r="YO20" s="42"/>
      <c r="YP20" s="42"/>
      <c r="YQ20" s="42"/>
      <c r="YR20" s="42"/>
      <c r="YS20" s="42"/>
      <c r="YT20" s="42"/>
      <c r="YU20" s="42"/>
      <c r="YV20" s="42"/>
      <c r="YW20" s="42"/>
      <c r="YX20" s="42"/>
      <c r="YY20" s="42"/>
      <c r="YZ20" s="42"/>
      <c r="ZA20" s="42"/>
      <c r="ZB20" s="42"/>
      <c r="ZC20" s="42"/>
      <c r="ZD20" s="42"/>
      <c r="ZE20" s="42"/>
      <c r="ZF20" s="42"/>
      <c r="ZG20" s="42"/>
      <c r="ZH20" s="42"/>
      <c r="ZI20" s="42"/>
      <c r="ZJ20" s="42"/>
      <c r="ZK20" s="42"/>
      <c r="ZL20" s="42"/>
      <c r="ZM20" s="42"/>
      <c r="ZN20" s="42"/>
      <c r="ZO20" s="42"/>
      <c r="ZP20" s="42"/>
      <c r="ZQ20" s="42"/>
      <c r="ZR20" s="42"/>
      <c r="ZS20" s="42"/>
      <c r="ZT20" s="42"/>
      <c r="ZU20" s="42"/>
      <c r="ZV20" s="42"/>
      <c r="ZW20" s="42"/>
      <c r="ZX20" s="42"/>
      <c r="ZY20" s="42"/>
      <c r="ZZ20" s="42"/>
      <c r="AAA20" s="42"/>
      <c r="AAB20" s="42"/>
      <c r="AAC20" s="42"/>
      <c r="AAD20" s="42"/>
      <c r="AAE20" s="42"/>
      <c r="AAF20" s="42"/>
      <c r="AAG20" s="42"/>
      <c r="AAH20" s="42"/>
      <c r="AAI20" s="42"/>
      <c r="AAJ20" s="42"/>
      <c r="AAK20" s="42"/>
      <c r="AAL20" s="42"/>
      <c r="AAM20" s="42"/>
      <c r="AAN20" s="42"/>
      <c r="AAO20" s="42"/>
      <c r="AAP20" s="42"/>
      <c r="AAQ20" s="42"/>
      <c r="AAR20" s="42"/>
      <c r="AAS20" s="42"/>
      <c r="AAT20" s="42"/>
      <c r="AAU20" s="42"/>
      <c r="AAV20" s="42"/>
      <c r="AAW20" s="42"/>
      <c r="AAX20" s="42"/>
      <c r="AAY20" s="42"/>
      <c r="AAZ20" s="42"/>
      <c r="ABA20" s="42"/>
      <c r="ABB20" s="42"/>
      <c r="ABC20" s="42"/>
      <c r="ABD20" s="42"/>
      <c r="ABE20" s="42"/>
      <c r="ABF20" s="42"/>
      <c r="ABG20" s="42"/>
      <c r="ABH20" s="42"/>
      <c r="ABI20" s="42"/>
      <c r="ABJ20" s="42"/>
      <c r="ABK20" s="42"/>
      <c r="ABL20" s="42"/>
      <c r="ABM20" s="42"/>
      <c r="ABN20" s="42"/>
      <c r="ABO20" s="42"/>
      <c r="ABP20" s="42"/>
      <c r="ABQ20" s="42"/>
      <c r="ABR20" s="42"/>
      <c r="ABS20" s="42"/>
      <c r="ABT20" s="42"/>
      <c r="ABU20" s="42"/>
      <c r="ABV20" s="42"/>
      <c r="ABW20" s="42"/>
      <c r="ABX20" s="42"/>
      <c r="ABY20" s="42"/>
      <c r="ABZ20" s="42"/>
      <c r="ACA20" s="42"/>
      <c r="ACB20" s="42"/>
      <c r="ACC20" s="42"/>
      <c r="ACD20" s="42"/>
      <c r="ACE20" s="42"/>
      <c r="ACF20" s="42"/>
      <c r="ACG20" s="42"/>
      <c r="ACH20" s="42"/>
      <c r="ACI20" s="42"/>
      <c r="ACJ20" s="42"/>
      <c r="ACK20" s="42"/>
      <c r="ACL20" s="42"/>
      <c r="ACM20" s="42"/>
      <c r="ACN20" s="42"/>
      <c r="ACO20" s="42"/>
      <c r="ACP20" s="42"/>
      <c r="ACQ20" s="42"/>
      <c r="ACR20" s="42"/>
      <c r="ACS20" s="42"/>
      <c r="ACT20" s="42"/>
      <c r="ACU20" s="42"/>
      <c r="ACV20" s="42"/>
      <c r="ACW20" s="42"/>
      <c r="ACX20" s="42"/>
      <c r="ACY20" s="42"/>
      <c r="ACZ20" s="42"/>
      <c r="ADA20" s="42"/>
      <c r="ADB20" s="42"/>
      <c r="ADC20" s="42"/>
      <c r="ADD20" s="42"/>
      <c r="ADE20" s="42"/>
      <c r="ADF20" s="42"/>
      <c r="ADG20" s="42"/>
      <c r="ADH20" s="42"/>
      <c r="ADI20" s="42"/>
      <c r="ADJ20" s="42"/>
      <c r="ADK20" s="42"/>
      <c r="ADL20" s="42"/>
      <c r="ADM20" s="42"/>
      <c r="ADN20" s="42"/>
      <c r="ADO20" s="42"/>
      <c r="ADP20" s="42"/>
      <c r="ADQ20" s="42"/>
      <c r="ADR20" s="42"/>
      <c r="ADS20" s="42"/>
      <c r="ADT20" s="42"/>
      <c r="ADU20" s="42"/>
      <c r="ADV20" s="42"/>
      <c r="ADW20" s="42"/>
      <c r="ADX20" s="42"/>
      <c r="ADY20" s="42"/>
      <c r="ADZ20" s="42"/>
      <c r="AEA20" s="42"/>
      <c r="AEB20" s="42"/>
      <c r="AEC20" s="42"/>
      <c r="AED20" s="42"/>
      <c r="AEE20" s="42"/>
      <c r="AEF20" s="42"/>
      <c r="AEG20" s="42"/>
      <c r="AEH20" s="42"/>
      <c r="AEI20" s="42"/>
      <c r="AEJ20" s="42"/>
      <c r="AEK20" s="42"/>
      <c r="AEL20" s="42"/>
      <c r="AEM20" s="42"/>
      <c r="AEN20" s="42"/>
      <c r="AEO20" s="42"/>
      <c r="AEP20" s="42"/>
      <c r="AEQ20" s="42"/>
      <c r="AER20" s="42"/>
      <c r="AES20" s="42"/>
      <c r="AET20" s="42"/>
      <c r="AEU20" s="42"/>
      <c r="AEV20" s="42"/>
      <c r="AEW20" s="42"/>
      <c r="AEX20" s="42"/>
      <c r="AEY20" s="42"/>
      <c r="AEZ20" s="42"/>
      <c r="AFA20" s="42"/>
      <c r="AFB20" s="42"/>
      <c r="AFC20" s="42"/>
      <c r="AFD20" s="42"/>
      <c r="AFE20" s="42"/>
      <c r="AFF20" s="42"/>
      <c r="AFG20" s="42"/>
      <c r="AFH20" s="42"/>
      <c r="AFI20" s="42"/>
      <c r="AFJ20" s="42"/>
      <c r="AFK20" s="42"/>
      <c r="AFL20" s="42"/>
      <c r="AFM20" s="42"/>
      <c r="AFN20" s="42"/>
      <c r="AFO20" s="42"/>
      <c r="AFP20" s="42"/>
      <c r="AFQ20" s="42"/>
      <c r="AFR20" s="42"/>
      <c r="AFS20" s="42"/>
      <c r="AFT20" s="42"/>
      <c r="AFU20" s="42"/>
      <c r="AFV20" s="42"/>
      <c r="AFW20" s="42"/>
      <c r="AFX20" s="42"/>
      <c r="AFY20" s="42"/>
      <c r="AFZ20" s="42"/>
      <c r="AGA20" s="42"/>
      <c r="AGB20" s="42"/>
      <c r="AGC20" s="42"/>
      <c r="AGD20" s="42"/>
      <c r="AGE20" s="42"/>
      <c r="AGF20" s="42"/>
      <c r="AGG20" s="42"/>
      <c r="AGH20" s="42"/>
      <c r="AGI20" s="42"/>
      <c r="AGJ20" s="42"/>
      <c r="AGK20" s="42"/>
      <c r="AGL20" s="42"/>
      <c r="AGM20" s="42"/>
      <c r="AGN20" s="42"/>
      <c r="AGO20" s="42"/>
      <c r="AGP20" s="42"/>
      <c r="AGQ20" s="42"/>
      <c r="AGR20" s="42"/>
      <c r="AGS20" s="42"/>
      <c r="AGT20" s="42"/>
      <c r="AGU20" s="42"/>
      <c r="AGV20" s="42"/>
      <c r="AGW20" s="42"/>
      <c r="AGX20" s="42"/>
      <c r="AGY20" s="42"/>
      <c r="AGZ20" s="42"/>
      <c r="AHA20" s="42"/>
      <c r="AHB20" s="42"/>
      <c r="AHC20" s="42"/>
      <c r="AHD20" s="42"/>
      <c r="AHE20" s="42"/>
      <c r="AHF20" s="42"/>
      <c r="AHG20" s="42"/>
      <c r="AHH20" s="42"/>
      <c r="AHI20" s="42"/>
      <c r="AHJ20" s="42"/>
      <c r="AHK20" s="42"/>
      <c r="AHL20" s="42"/>
      <c r="AHM20" s="42"/>
      <c r="AHN20" s="42"/>
      <c r="AHO20" s="42"/>
      <c r="AHP20" s="42"/>
      <c r="AHQ20" s="42"/>
      <c r="AHR20" s="42"/>
      <c r="AHS20" s="42"/>
      <c r="AHT20" s="42"/>
      <c r="AHU20" s="42"/>
      <c r="AHV20" s="42"/>
      <c r="AHW20" s="42"/>
      <c r="AHX20" s="42"/>
      <c r="AHY20" s="42"/>
      <c r="AHZ20" s="42"/>
      <c r="AIA20" s="42"/>
      <c r="AIB20" s="42"/>
      <c r="AIC20" s="42"/>
      <c r="AID20" s="42"/>
      <c r="AIE20" s="42"/>
      <c r="AIF20" s="42"/>
      <c r="AIG20" s="42"/>
      <c r="AIH20" s="42"/>
      <c r="AII20" s="42"/>
      <c r="AIJ20" s="42"/>
      <c r="AIK20" s="42"/>
      <c r="AIL20" s="42"/>
      <c r="AIM20" s="42"/>
      <c r="AIN20" s="42"/>
      <c r="AIO20" s="42"/>
      <c r="AIP20" s="42"/>
      <c r="AIQ20" s="42"/>
      <c r="AIR20" s="42"/>
      <c r="AIS20" s="42"/>
      <c r="AIT20" s="42"/>
      <c r="AIU20" s="42"/>
      <c r="AIV20" s="42"/>
      <c r="AIW20" s="42"/>
      <c r="AIX20" s="42"/>
      <c r="AIY20" s="42"/>
      <c r="AIZ20" s="42"/>
      <c r="AJA20" s="42"/>
      <c r="AJB20" s="42"/>
      <c r="AJC20" s="42"/>
      <c r="AJD20" s="42"/>
      <c r="AJE20" s="42"/>
      <c r="AJF20" s="42"/>
      <c r="AJG20" s="42"/>
      <c r="AJH20" s="42"/>
      <c r="AJI20" s="42"/>
      <c r="AJJ20" s="42"/>
      <c r="AJK20" s="42"/>
      <c r="AJL20" s="42"/>
      <c r="AJM20" s="42"/>
      <c r="AJN20" s="42"/>
      <c r="AJO20" s="42"/>
      <c r="AJP20" s="42"/>
      <c r="AJQ20" s="42"/>
      <c r="AJR20" s="42"/>
      <c r="AJS20" s="42"/>
      <c r="AJT20" s="42"/>
      <c r="AJU20" s="42"/>
      <c r="AJV20" s="42"/>
      <c r="AJW20" s="42"/>
      <c r="AJX20" s="42"/>
      <c r="AJY20" s="42"/>
      <c r="AJZ20" s="42"/>
      <c r="AKA20" s="42"/>
      <c r="AKB20" s="42"/>
      <c r="AKC20" s="42"/>
      <c r="AKD20" s="42"/>
      <c r="AKE20" s="42"/>
      <c r="AKF20" s="42"/>
      <c r="AKG20" s="42"/>
      <c r="AKH20" s="42"/>
      <c r="AKI20" s="42"/>
      <c r="AKJ20" s="42"/>
      <c r="AKK20" s="42"/>
      <c r="AKL20" s="42"/>
      <c r="AKM20" s="42"/>
      <c r="AKN20" s="42"/>
      <c r="AKO20" s="42"/>
      <c r="AKP20" s="42"/>
      <c r="AKQ20" s="42"/>
      <c r="AKR20" s="42"/>
      <c r="AKS20" s="42"/>
      <c r="AKT20" s="42"/>
      <c r="AKU20" s="42"/>
      <c r="AKV20" s="42"/>
      <c r="AKW20" s="42"/>
      <c r="AKX20" s="42"/>
      <c r="AKY20" s="42"/>
      <c r="AKZ20" s="42"/>
      <c r="ALA20" s="42"/>
      <c r="ALB20" s="42"/>
      <c r="ALC20" s="42"/>
      <c r="ALD20" s="42"/>
      <c r="ALE20" s="42"/>
      <c r="ALF20" s="42"/>
      <c r="ALG20" s="42"/>
      <c r="ALH20" s="42"/>
      <c r="ALI20" s="42"/>
      <c r="ALJ20" s="42"/>
      <c r="ALK20" s="42"/>
      <c r="ALL20" s="42"/>
      <c r="ALM20" s="42"/>
      <c r="ALN20" s="42"/>
      <c r="ALO20" s="42"/>
      <c r="ALP20" s="42"/>
      <c r="ALQ20" s="42"/>
      <c r="ALR20" s="42"/>
      <c r="ALS20" s="42"/>
      <c r="ALT20" s="42"/>
      <c r="ALU20" s="42"/>
      <c r="ALV20" s="42"/>
      <c r="ALW20" s="42"/>
      <c r="ALX20" s="42"/>
      <c r="ALY20" s="42"/>
      <c r="ALZ20" s="42"/>
      <c r="AMA20" s="42"/>
      <c r="AMB20" s="42"/>
      <c r="AMC20" s="42"/>
      <c r="AMD20" s="42"/>
      <c r="AME20" s="42"/>
      <c r="AMF20" s="42"/>
      <c r="AMG20" s="42"/>
      <c r="AMI20" s="42"/>
      <c r="AMJ20" s="42"/>
    </row>
    <row r="21" spans="1:1024 16383:16384" s="17" customFormat="1" ht="21.75" customHeight="1" x14ac:dyDescent="0.25">
      <c r="A21" s="1"/>
      <c r="B21" s="390"/>
      <c r="C21" s="390"/>
      <c r="D21" s="390"/>
      <c r="E21" s="390"/>
      <c r="F21" s="390"/>
      <c r="G21" s="390"/>
      <c r="H21" s="390"/>
      <c r="I21" s="7"/>
      <c r="J21" s="1"/>
      <c r="K21" s="16"/>
      <c r="L21" s="40"/>
      <c r="M21" s="16"/>
      <c r="N21" s="16"/>
      <c r="O21" s="16"/>
      <c r="P21" s="16"/>
      <c r="Q21" s="1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/>
      <c r="AMJ21"/>
      <c r="XFC21"/>
      <c r="XFD21"/>
    </row>
    <row r="22" spans="1:1024 16383:16384" s="17" customFormat="1" ht="38.85" customHeight="1" x14ac:dyDescent="0.25">
      <c r="A22" s="1"/>
      <c r="B22" s="62" t="s">
        <v>38</v>
      </c>
      <c r="C22" s="63"/>
      <c r="D22" s="64"/>
      <c r="E22" s="65"/>
      <c r="F22" s="65"/>
      <c r="G22" s="66"/>
      <c r="H22" s="66"/>
      <c r="I22" s="7"/>
      <c r="J22" s="1"/>
      <c r="K22" s="16"/>
      <c r="L22" s="15"/>
      <c r="M22" s="16"/>
      <c r="N22" s="16"/>
      <c r="O22" s="16"/>
      <c r="P22" s="16"/>
      <c r="Q22" s="16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/>
      <c r="AMJ22"/>
      <c r="XFC22"/>
      <c r="XFD22"/>
    </row>
    <row r="23" spans="1:1024 16383:16384" s="17" customFormat="1" ht="22.9" customHeight="1" x14ac:dyDescent="0.25">
      <c r="B23" s="67" t="s">
        <v>39</v>
      </c>
      <c r="C23" s="391"/>
      <c r="D23" s="391"/>
      <c r="E23" s="391"/>
      <c r="F23" s="391"/>
      <c r="G23" s="391"/>
      <c r="H23" s="391"/>
      <c r="I23" s="68"/>
      <c r="K23" s="28"/>
      <c r="L23" s="69"/>
      <c r="M23" s="28"/>
      <c r="N23" s="28"/>
      <c r="O23" s="28"/>
      <c r="P23" s="28"/>
      <c r="Q23" s="28"/>
      <c r="XFC23"/>
      <c r="XFD23"/>
    </row>
    <row r="24" spans="1:1024 16383:16384" ht="22.9" customHeight="1" x14ac:dyDescent="0.25">
      <c r="A24" s="17"/>
      <c r="B24" s="67" t="s">
        <v>40</v>
      </c>
      <c r="C24" s="391"/>
      <c r="D24" s="391"/>
      <c r="E24" s="391"/>
      <c r="F24" s="391"/>
      <c r="G24" s="391"/>
      <c r="H24" s="391"/>
      <c r="I24" s="68"/>
      <c r="J24" s="17"/>
      <c r="K24" s="28"/>
      <c r="L24" s="69"/>
      <c r="M24" s="28"/>
      <c r="N24" s="28"/>
      <c r="O24" s="28"/>
      <c r="P24" s="28"/>
      <c r="Q24" s="28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</row>
    <row r="25" spans="1:1024 16383:16384" ht="18.75" customHeight="1" x14ac:dyDescent="0.25">
      <c r="A25" s="17"/>
      <c r="B25" s="70"/>
      <c r="C25" s="70"/>
      <c r="D25" s="70"/>
      <c r="E25" s="70"/>
      <c r="F25" s="70"/>
      <c r="G25" s="70"/>
      <c r="H25" s="70"/>
      <c r="I25" s="68"/>
      <c r="J25" s="17"/>
      <c r="K25" s="28"/>
      <c r="L25" s="69"/>
      <c r="M25" s="28"/>
      <c r="N25" s="28"/>
      <c r="O25" s="28"/>
      <c r="P25" s="28"/>
      <c r="Q25" s="28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  <c r="KO25" s="17"/>
      <c r="KP25" s="17"/>
      <c r="KQ25" s="17"/>
      <c r="KR25" s="17"/>
      <c r="KS25" s="17"/>
      <c r="KT25" s="17"/>
      <c r="KU25" s="17"/>
      <c r="KV25" s="17"/>
      <c r="KW25" s="17"/>
      <c r="KX25" s="17"/>
      <c r="KY25" s="17"/>
      <c r="KZ25" s="17"/>
      <c r="LA25" s="17"/>
      <c r="LB25" s="17"/>
      <c r="LC25" s="17"/>
      <c r="LD25" s="17"/>
      <c r="LE25" s="17"/>
      <c r="LF25" s="17"/>
      <c r="LG25" s="17"/>
      <c r="LH25" s="17"/>
      <c r="LI25" s="17"/>
      <c r="LJ25" s="17"/>
      <c r="LK25" s="17"/>
      <c r="LL25" s="17"/>
      <c r="LM25" s="17"/>
      <c r="LN25" s="17"/>
      <c r="LO25" s="17"/>
      <c r="LP25" s="17"/>
      <c r="LQ25" s="17"/>
      <c r="LR25" s="17"/>
      <c r="LS25" s="17"/>
      <c r="LT25" s="17"/>
      <c r="LU25" s="17"/>
      <c r="LV25" s="17"/>
      <c r="LW25" s="17"/>
      <c r="LX25" s="17"/>
      <c r="LY25" s="17"/>
      <c r="LZ25" s="17"/>
      <c r="MA25" s="17"/>
      <c r="MB25" s="17"/>
      <c r="MC25" s="17"/>
      <c r="MD25" s="17"/>
      <c r="ME25" s="17"/>
      <c r="MF25" s="17"/>
      <c r="MG25" s="17"/>
      <c r="MH25" s="17"/>
      <c r="MI25" s="17"/>
      <c r="MJ25" s="17"/>
      <c r="MK25" s="17"/>
      <c r="ML25" s="17"/>
      <c r="MM25" s="17"/>
      <c r="MN25" s="17"/>
      <c r="MO25" s="17"/>
      <c r="MP25" s="17"/>
      <c r="MQ25" s="17"/>
      <c r="MR25" s="17"/>
      <c r="MS25" s="17"/>
      <c r="MT25" s="17"/>
      <c r="MU25" s="17"/>
      <c r="MV25" s="17"/>
      <c r="MW25" s="17"/>
      <c r="MX25" s="17"/>
      <c r="MY25" s="17"/>
      <c r="MZ25" s="17"/>
      <c r="NA25" s="17"/>
      <c r="NB25" s="17"/>
      <c r="NC25" s="17"/>
      <c r="ND25" s="17"/>
      <c r="NE25" s="17"/>
      <c r="NF25" s="17"/>
      <c r="NG25" s="17"/>
      <c r="NH25" s="17"/>
      <c r="NI25" s="17"/>
      <c r="NJ25" s="17"/>
      <c r="NK25" s="17"/>
      <c r="NL25" s="17"/>
      <c r="NM25" s="17"/>
      <c r="NN25" s="17"/>
      <c r="NO25" s="17"/>
      <c r="NP25" s="17"/>
      <c r="NQ25" s="17"/>
      <c r="NR25" s="17"/>
      <c r="NS25" s="17"/>
      <c r="NT25" s="17"/>
      <c r="NU25" s="17"/>
      <c r="NV25" s="17"/>
      <c r="NW25" s="17"/>
      <c r="NX25" s="17"/>
      <c r="NY25" s="17"/>
      <c r="NZ25" s="17"/>
      <c r="OA25" s="17"/>
      <c r="OB25" s="17"/>
      <c r="OC25" s="17"/>
      <c r="OD25" s="17"/>
      <c r="OE25" s="17"/>
      <c r="OF25" s="17"/>
      <c r="OG25" s="17"/>
      <c r="OH25" s="17"/>
      <c r="OI25" s="17"/>
      <c r="OJ25" s="17"/>
      <c r="OK25" s="17"/>
      <c r="OL25" s="17"/>
      <c r="OM25" s="17"/>
      <c r="ON25" s="17"/>
      <c r="OO25" s="17"/>
      <c r="OP25" s="17"/>
      <c r="OQ25" s="17"/>
      <c r="OR25" s="17"/>
      <c r="OS25" s="17"/>
      <c r="OT25" s="17"/>
      <c r="OU25" s="17"/>
      <c r="OV25" s="17"/>
      <c r="OW25" s="17"/>
      <c r="OX25" s="17"/>
      <c r="OY25" s="17"/>
      <c r="OZ25" s="17"/>
      <c r="PA25" s="17"/>
      <c r="PB25" s="17"/>
      <c r="PC25" s="17"/>
      <c r="PD25" s="17"/>
      <c r="PE25" s="17"/>
      <c r="PF25" s="17"/>
      <c r="PG25" s="17"/>
      <c r="PH25" s="17"/>
      <c r="PI25" s="17"/>
      <c r="PJ25" s="17"/>
      <c r="PK25" s="17"/>
      <c r="PL25" s="17"/>
      <c r="PM25" s="17"/>
      <c r="PN25" s="17"/>
      <c r="PO25" s="17"/>
      <c r="PP25" s="17"/>
      <c r="PQ25" s="17"/>
      <c r="PR25" s="17"/>
      <c r="PS25" s="17"/>
      <c r="PT25" s="17"/>
      <c r="PU25" s="17"/>
      <c r="PV25" s="17"/>
      <c r="PW25" s="17"/>
      <c r="PX25" s="17"/>
      <c r="PY25" s="17"/>
      <c r="PZ25" s="17"/>
      <c r="QA25" s="17"/>
      <c r="QB25" s="17"/>
      <c r="QC25" s="17"/>
      <c r="QD25" s="17"/>
      <c r="QE25" s="17"/>
      <c r="QF25" s="17"/>
      <c r="QG25" s="17"/>
      <c r="QH25" s="17"/>
      <c r="QI25" s="17"/>
      <c r="QJ25" s="17"/>
      <c r="QK25" s="17"/>
      <c r="QL25" s="17"/>
      <c r="QM25" s="17"/>
      <c r="QN25" s="17"/>
      <c r="QO25" s="17"/>
      <c r="QP25" s="17"/>
      <c r="QQ25" s="17"/>
      <c r="QR25" s="17"/>
      <c r="QS25" s="17"/>
      <c r="QT25" s="17"/>
      <c r="QU25" s="17"/>
      <c r="QV25" s="17"/>
      <c r="QW25" s="17"/>
      <c r="QX25" s="17"/>
      <c r="QY25" s="17"/>
      <c r="QZ25" s="17"/>
      <c r="RA25" s="17"/>
      <c r="RB25" s="17"/>
      <c r="RC25" s="17"/>
      <c r="RD25" s="17"/>
      <c r="RE25" s="17"/>
      <c r="RF25" s="17"/>
      <c r="RG25" s="17"/>
      <c r="RH25" s="17"/>
      <c r="RI25" s="17"/>
      <c r="RJ25" s="17"/>
      <c r="RK25" s="17"/>
      <c r="RL25" s="17"/>
      <c r="RM25" s="17"/>
      <c r="RN25" s="17"/>
      <c r="RO25" s="17"/>
      <c r="RP25" s="17"/>
      <c r="RQ25" s="17"/>
      <c r="RR25" s="17"/>
      <c r="RS25" s="17"/>
      <c r="RT25" s="17"/>
      <c r="RU25" s="17"/>
      <c r="RV25" s="17"/>
      <c r="RW25" s="17"/>
      <c r="RX25" s="17"/>
      <c r="RY25" s="17"/>
      <c r="RZ25" s="17"/>
      <c r="SA25" s="17"/>
      <c r="SB25" s="17"/>
      <c r="SC25" s="17"/>
      <c r="SD25" s="17"/>
      <c r="SE25" s="17"/>
      <c r="SF25" s="17"/>
      <c r="SG25" s="17"/>
      <c r="SH25" s="17"/>
      <c r="SI25" s="17"/>
      <c r="SJ25" s="17"/>
      <c r="SK25" s="17"/>
      <c r="SL25" s="17"/>
      <c r="SM25" s="17"/>
      <c r="SN25" s="17"/>
      <c r="SO25" s="17"/>
      <c r="SP25" s="17"/>
      <c r="SQ25" s="17"/>
      <c r="SR25" s="17"/>
      <c r="SS25" s="17"/>
      <c r="ST25" s="17"/>
      <c r="SU25" s="17"/>
      <c r="SV25" s="17"/>
      <c r="SW25" s="17"/>
      <c r="SX25" s="17"/>
      <c r="SY25" s="17"/>
      <c r="SZ25" s="17"/>
      <c r="TA25" s="17"/>
      <c r="TB25" s="17"/>
      <c r="TC25" s="17"/>
      <c r="TD25" s="17"/>
      <c r="TE25" s="17"/>
      <c r="TF25" s="17"/>
      <c r="TG25" s="17"/>
      <c r="TH25" s="17"/>
      <c r="TI25" s="17"/>
      <c r="TJ25" s="17"/>
      <c r="TK25" s="17"/>
      <c r="TL25" s="17"/>
      <c r="TM25" s="17"/>
      <c r="TN25" s="17"/>
      <c r="TO25" s="17"/>
      <c r="TP25" s="17"/>
      <c r="TQ25" s="17"/>
      <c r="TR25" s="17"/>
      <c r="TS25" s="17"/>
      <c r="TT25" s="17"/>
      <c r="TU25" s="17"/>
      <c r="TV25" s="17"/>
      <c r="TW25" s="17"/>
      <c r="TX25" s="17"/>
      <c r="TY25" s="17"/>
      <c r="TZ25" s="17"/>
      <c r="UA25" s="17"/>
      <c r="UB25" s="17"/>
      <c r="UC25" s="17"/>
      <c r="UD25" s="17"/>
      <c r="UE25" s="17"/>
      <c r="UF25" s="17"/>
      <c r="UG25" s="17"/>
      <c r="UH25" s="17"/>
      <c r="UI25" s="17"/>
      <c r="UJ25" s="17"/>
      <c r="UK25" s="17"/>
      <c r="UL25" s="17"/>
      <c r="UM25" s="17"/>
      <c r="UN25" s="17"/>
      <c r="UO25" s="17"/>
      <c r="UP25" s="17"/>
      <c r="UQ25" s="17"/>
      <c r="UR25" s="17"/>
      <c r="US25" s="17"/>
      <c r="UT25" s="17"/>
      <c r="UU25" s="17"/>
      <c r="UV25" s="17"/>
      <c r="UW25" s="17"/>
      <c r="UX25" s="17"/>
      <c r="UY25" s="17"/>
      <c r="UZ25" s="17"/>
      <c r="VA25" s="17"/>
      <c r="VB25" s="17"/>
      <c r="VC25" s="17"/>
      <c r="VD25" s="17"/>
      <c r="VE25" s="17"/>
      <c r="VF25" s="17"/>
      <c r="VG25" s="17"/>
      <c r="VH25" s="17"/>
      <c r="VI25" s="17"/>
      <c r="VJ25" s="17"/>
      <c r="VK25" s="17"/>
      <c r="VL25" s="17"/>
      <c r="VM25" s="17"/>
      <c r="VN25" s="17"/>
      <c r="VO25" s="17"/>
      <c r="VP25" s="17"/>
      <c r="VQ25" s="17"/>
      <c r="VR25" s="17"/>
      <c r="VS25" s="17"/>
      <c r="VT25" s="17"/>
      <c r="VU25" s="17"/>
      <c r="VV25" s="17"/>
      <c r="VW25" s="17"/>
      <c r="VX25" s="17"/>
      <c r="VY25" s="17"/>
      <c r="VZ25" s="17"/>
      <c r="WA25" s="17"/>
      <c r="WB25" s="17"/>
      <c r="WC25" s="17"/>
      <c r="WD25" s="17"/>
      <c r="WE25" s="17"/>
      <c r="WF25" s="17"/>
      <c r="WG25" s="17"/>
      <c r="WH25" s="17"/>
      <c r="WI25" s="17"/>
      <c r="WJ25" s="17"/>
      <c r="WK25" s="17"/>
      <c r="WL25" s="17"/>
      <c r="WM25" s="17"/>
      <c r="WN25" s="17"/>
      <c r="WO25" s="17"/>
      <c r="WP25" s="17"/>
      <c r="WQ25" s="17"/>
      <c r="WR25" s="17"/>
      <c r="WS25" s="17"/>
      <c r="WT25" s="17"/>
      <c r="WU25" s="17"/>
      <c r="WV25" s="17"/>
      <c r="WW25" s="17"/>
      <c r="WX25" s="17"/>
      <c r="WY25" s="17"/>
      <c r="WZ25" s="17"/>
      <c r="XA25" s="17"/>
      <c r="XB25" s="17"/>
      <c r="XC25" s="17"/>
      <c r="XD25" s="17"/>
      <c r="XE25" s="17"/>
      <c r="XF25" s="17"/>
      <c r="XG25" s="17"/>
      <c r="XH25" s="17"/>
      <c r="XI25" s="17"/>
      <c r="XJ25" s="17"/>
      <c r="XK25" s="17"/>
      <c r="XL25" s="17"/>
      <c r="XM25" s="17"/>
      <c r="XN25" s="17"/>
      <c r="XO25" s="17"/>
      <c r="XP25" s="17"/>
      <c r="XQ25" s="17"/>
      <c r="XR25" s="17"/>
      <c r="XS25" s="17"/>
      <c r="XT25" s="17"/>
      <c r="XU25" s="17"/>
      <c r="XV25" s="17"/>
      <c r="XW25" s="17"/>
      <c r="XX25" s="17"/>
      <c r="XY25" s="17"/>
      <c r="XZ25" s="17"/>
      <c r="YA25" s="17"/>
      <c r="YB25" s="17"/>
      <c r="YC25" s="17"/>
      <c r="YD25" s="17"/>
      <c r="YE25" s="17"/>
      <c r="YF25" s="17"/>
      <c r="YG25" s="17"/>
      <c r="YH25" s="17"/>
      <c r="YI25" s="17"/>
      <c r="YJ25" s="17"/>
      <c r="YK25" s="17"/>
      <c r="YL25" s="17"/>
      <c r="YM25" s="17"/>
      <c r="YN25" s="17"/>
      <c r="YO25" s="17"/>
      <c r="YP25" s="17"/>
      <c r="YQ25" s="17"/>
      <c r="YR25" s="17"/>
      <c r="YS25" s="17"/>
      <c r="YT25" s="17"/>
      <c r="YU25" s="17"/>
      <c r="YV25" s="17"/>
      <c r="YW25" s="17"/>
      <c r="YX25" s="17"/>
      <c r="YY25" s="17"/>
      <c r="YZ25" s="17"/>
      <c r="ZA25" s="17"/>
      <c r="ZB25" s="17"/>
      <c r="ZC25" s="17"/>
      <c r="ZD25" s="17"/>
      <c r="ZE25" s="17"/>
      <c r="ZF25" s="17"/>
      <c r="ZG25" s="17"/>
      <c r="ZH25" s="17"/>
      <c r="ZI25" s="17"/>
      <c r="ZJ25" s="17"/>
      <c r="ZK25" s="17"/>
      <c r="ZL25" s="17"/>
      <c r="ZM25" s="17"/>
      <c r="ZN25" s="17"/>
      <c r="ZO25" s="17"/>
      <c r="ZP25" s="17"/>
      <c r="ZQ25" s="17"/>
      <c r="ZR25" s="17"/>
      <c r="ZS25" s="17"/>
      <c r="ZT25" s="17"/>
      <c r="ZU25" s="17"/>
      <c r="ZV25" s="17"/>
      <c r="ZW25" s="17"/>
      <c r="ZX25" s="17"/>
      <c r="ZY25" s="17"/>
      <c r="ZZ25" s="17"/>
      <c r="AAA25" s="17"/>
      <c r="AAB25" s="17"/>
      <c r="AAC25" s="17"/>
      <c r="AAD25" s="17"/>
      <c r="AAE25" s="17"/>
      <c r="AAF25" s="17"/>
      <c r="AAG25" s="17"/>
      <c r="AAH25" s="17"/>
      <c r="AAI25" s="17"/>
      <c r="AAJ25" s="17"/>
      <c r="AAK25" s="17"/>
      <c r="AAL25" s="17"/>
      <c r="AAM25" s="17"/>
      <c r="AAN25" s="17"/>
      <c r="AAO25" s="17"/>
      <c r="AAP25" s="17"/>
      <c r="AAQ25" s="17"/>
      <c r="AAR25" s="17"/>
      <c r="AAS25" s="17"/>
      <c r="AAT25" s="17"/>
      <c r="AAU25" s="17"/>
      <c r="AAV25" s="17"/>
      <c r="AAW25" s="17"/>
      <c r="AAX25" s="17"/>
      <c r="AAY25" s="17"/>
      <c r="AAZ25" s="17"/>
      <c r="ABA25" s="17"/>
      <c r="ABB25" s="17"/>
      <c r="ABC25" s="17"/>
      <c r="ABD25" s="17"/>
      <c r="ABE25" s="17"/>
      <c r="ABF25" s="17"/>
      <c r="ABG25" s="17"/>
      <c r="ABH25" s="17"/>
      <c r="ABI25" s="17"/>
      <c r="ABJ25" s="17"/>
      <c r="ABK25" s="17"/>
      <c r="ABL25" s="17"/>
      <c r="ABM25" s="17"/>
      <c r="ABN25" s="17"/>
      <c r="ABO25" s="17"/>
      <c r="ABP25" s="17"/>
      <c r="ABQ25" s="17"/>
      <c r="ABR25" s="17"/>
      <c r="ABS25" s="17"/>
      <c r="ABT25" s="17"/>
      <c r="ABU25" s="17"/>
      <c r="ABV25" s="17"/>
      <c r="ABW25" s="17"/>
      <c r="ABX25" s="17"/>
      <c r="ABY25" s="17"/>
      <c r="ABZ25" s="17"/>
      <c r="ACA25" s="17"/>
      <c r="ACB25" s="17"/>
      <c r="ACC25" s="17"/>
      <c r="ACD25" s="17"/>
      <c r="ACE25" s="17"/>
      <c r="ACF25" s="17"/>
      <c r="ACG25" s="17"/>
      <c r="ACH25" s="17"/>
      <c r="ACI25" s="17"/>
      <c r="ACJ25" s="17"/>
      <c r="ACK25" s="17"/>
      <c r="ACL25" s="17"/>
      <c r="ACM25" s="17"/>
      <c r="ACN25" s="17"/>
      <c r="ACO25" s="17"/>
      <c r="ACP25" s="17"/>
      <c r="ACQ25" s="17"/>
      <c r="ACR25" s="17"/>
      <c r="ACS25" s="17"/>
      <c r="ACT25" s="17"/>
      <c r="ACU25" s="17"/>
      <c r="ACV25" s="17"/>
      <c r="ACW25" s="17"/>
      <c r="ACX25" s="17"/>
      <c r="ACY25" s="17"/>
      <c r="ACZ25" s="17"/>
      <c r="ADA25" s="17"/>
      <c r="ADB25" s="17"/>
      <c r="ADC25" s="17"/>
      <c r="ADD25" s="17"/>
      <c r="ADE25" s="17"/>
      <c r="ADF25" s="17"/>
      <c r="ADG25" s="17"/>
      <c r="ADH25" s="17"/>
      <c r="ADI25" s="17"/>
      <c r="ADJ25" s="17"/>
      <c r="ADK25" s="17"/>
      <c r="ADL25" s="17"/>
      <c r="ADM25" s="17"/>
      <c r="ADN25" s="17"/>
      <c r="ADO25" s="17"/>
      <c r="ADP25" s="17"/>
      <c r="ADQ25" s="17"/>
      <c r="ADR25" s="17"/>
      <c r="ADS25" s="17"/>
      <c r="ADT25" s="17"/>
      <c r="ADU25" s="17"/>
      <c r="ADV25" s="17"/>
      <c r="ADW25" s="17"/>
      <c r="ADX25" s="17"/>
      <c r="ADY25" s="17"/>
      <c r="ADZ25" s="17"/>
      <c r="AEA25" s="17"/>
      <c r="AEB25" s="17"/>
      <c r="AEC25" s="17"/>
      <c r="AED25" s="17"/>
      <c r="AEE25" s="17"/>
      <c r="AEF25" s="17"/>
      <c r="AEG25" s="17"/>
      <c r="AEH25" s="17"/>
      <c r="AEI25" s="17"/>
      <c r="AEJ25" s="17"/>
      <c r="AEK25" s="17"/>
      <c r="AEL25" s="17"/>
      <c r="AEM25" s="17"/>
      <c r="AEN25" s="17"/>
      <c r="AEO25" s="17"/>
      <c r="AEP25" s="17"/>
      <c r="AEQ25" s="17"/>
      <c r="AER25" s="17"/>
      <c r="AES25" s="17"/>
      <c r="AET25" s="17"/>
      <c r="AEU25" s="17"/>
      <c r="AEV25" s="17"/>
      <c r="AEW25" s="17"/>
      <c r="AEX25" s="17"/>
      <c r="AEY25" s="17"/>
      <c r="AEZ25" s="17"/>
      <c r="AFA25" s="17"/>
      <c r="AFB25" s="17"/>
      <c r="AFC25" s="17"/>
      <c r="AFD25" s="17"/>
      <c r="AFE25" s="17"/>
      <c r="AFF25" s="17"/>
      <c r="AFG25" s="17"/>
      <c r="AFH25" s="17"/>
      <c r="AFI25" s="17"/>
      <c r="AFJ25" s="17"/>
      <c r="AFK25" s="17"/>
      <c r="AFL25" s="17"/>
      <c r="AFM25" s="17"/>
      <c r="AFN25" s="17"/>
      <c r="AFO25" s="17"/>
      <c r="AFP25" s="17"/>
      <c r="AFQ25" s="17"/>
      <c r="AFR25" s="17"/>
      <c r="AFS25" s="17"/>
      <c r="AFT25" s="17"/>
      <c r="AFU25" s="17"/>
      <c r="AFV25" s="17"/>
      <c r="AFW25" s="17"/>
      <c r="AFX25" s="17"/>
      <c r="AFY25" s="17"/>
      <c r="AFZ25" s="17"/>
      <c r="AGA25" s="17"/>
      <c r="AGB25" s="17"/>
      <c r="AGC25" s="17"/>
      <c r="AGD25" s="17"/>
      <c r="AGE25" s="17"/>
      <c r="AGF25" s="17"/>
      <c r="AGG25" s="17"/>
      <c r="AGH25" s="17"/>
      <c r="AGI25" s="17"/>
      <c r="AGJ25" s="17"/>
      <c r="AGK25" s="17"/>
      <c r="AGL25" s="17"/>
      <c r="AGM25" s="17"/>
      <c r="AGN25" s="17"/>
      <c r="AGO25" s="17"/>
      <c r="AGP25" s="17"/>
      <c r="AGQ25" s="17"/>
      <c r="AGR25" s="17"/>
      <c r="AGS25" s="17"/>
      <c r="AGT25" s="17"/>
      <c r="AGU25" s="17"/>
      <c r="AGV25" s="17"/>
      <c r="AGW25" s="17"/>
      <c r="AGX25" s="17"/>
      <c r="AGY25" s="17"/>
      <c r="AGZ25" s="17"/>
      <c r="AHA25" s="17"/>
      <c r="AHB25" s="17"/>
      <c r="AHC25" s="17"/>
      <c r="AHD25" s="17"/>
      <c r="AHE25" s="17"/>
      <c r="AHF25" s="17"/>
      <c r="AHG25" s="17"/>
      <c r="AHH25" s="17"/>
      <c r="AHI25" s="17"/>
      <c r="AHJ25" s="17"/>
      <c r="AHK25" s="17"/>
      <c r="AHL25" s="17"/>
      <c r="AHM25" s="17"/>
      <c r="AHN25" s="17"/>
      <c r="AHO25" s="17"/>
      <c r="AHP25" s="17"/>
      <c r="AHQ25" s="17"/>
      <c r="AHR25" s="17"/>
      <c r="AHS25" s="17"/>
      <c r="AHT25" s="17"/>
      <c r="AHU25" s="17"/>
      <c r="AHV25" s="17"/>
      <c r="AHW25" s="17"/>
      <c r="AHX25" s="17"/>
      <c r="AHY25" s="17"/>
      <c r="AHZ25" s="17"/>
      <c r="AIA25" s="17"/>
      <c r="AIB25" s="17"/>
      <c r="AIC25" s="17"/>
      <c r="AID25" s="17"/>
      <c r="AIE25" s="17"/>
      <c r="AIF25" s="17"/>
      <c r="AIG25" s="17"/>
      <c r="AIH25" s="17"/>
      <c r="AII25" s="17"/>
      <c r="AIJ25" s="17"/>
      <c r="AIK25" s="17"/>
      <c r="AIL25" s="17"/>
      <c r="AIM25" s="17"/>
      <c r="AIN25" s="17"/>
      <c r="AIO25" s="17"/>
      <c r="AIP25" s="17"/>
      <c r="AIQ25" s="17"/>
      <c r="AIR25" s="17"/>
      <c r="AIS25" s="17"/>
      <c r="AIT25" s="17"/>
      <c r="AIU25" s="17"/>
      <c r="AIV25" s="17"/>
      <c r="AIW25" s="17"/>
      <c r="AIX25" s="17"/>
      <c r="AIY25" s="17"/>
      <c r="AIZ25" s="17"/>
      <c r="AJA25" s="17"/>
      <c r="AJB25" s="17"/>
      <c r="AJC25" s="17"/>
      <c r="AJD25" s="17"/>
      <c r="AJE25" s="17"/>
      <c r="AJF25" s="17"/>
      <c r="AJG25" s="17"/>
      <c r="AJH25" s="17"/>
      <c r="AJI25" s="17"/>
      <c r="AJJ25" s="17"/>
      <c r="AJK25" s="17"/>
      <c r="AJL25" s="17"/>
      <c r="AJM25" s="17"/>
      <c r="AJN25" s="17"/>
      <c r="AJO25" s="17"/>
      <c r="AJP25" s="17"/>
      <c r="AJQ25" s="17"/>
      <c r="AJR25" s="17"/>
      <c r="AJS25" s="17"/>
      <c r="AJT25" s="17"/>
      <c r="AJU25" s="17"/>
      <c r="AJV25" s="17"/>
      <c r="AJW25" s="17"/>
      <c r="AJX25" s="17"/>
      <c r="AJY25" s="17"/>
      <c r="AJZ25" s="17"/>
      <c r="AKA25" s="17"/>
      <c r="AKB25" s="17"/>
      <c r="AKC25" s="17"/>
      <c r="AKD25" s="17"/>
      <c r="AKE25" s="17"/>
      <c r="AKF25" s="17"/>
      <c r="AKG25" s="17"/>
      <c r="AKH25" s="17"/>
      <c r="AKI25" s="17"/>
      <c r="AKJ25" s="17"/>
      <c r="AKK25" s="17"/>
      <c r="AKL25" s="17"/>
      <c r="AKM25" s="17"/>
      <c r="AKN25" s="17"/>
      <c r="AKO25" s="17"/>
      <c r="AKP25" s="17"/>
      <c r="AKQ25" s="17"/>
      <c r="AKR25" s="17"/>
      <c r="AKS25" s="17"/>
      <c r="AKT25" s="17"/>
      <c r="AKU25" s="17"/>
      <c r="AKV25" s="17"/>
      <c r="AKW25" s="17"/>
      <c r="AKX25" s="17"/>
      <c r="AKY25" s="17"/>
      <c r="AKZ25" s="17"/>
      <c r="ALA25" s="17"/>
      <c r="ALB25" s="17"/>
      <c r="ALC25" s="17"/>
      <c r="ALD25" s="17"/>
      <c r="ALE25" s="17"/>
      <c r="ALF25" s="17"/>
      <c r="ALG25" s="17"/>
      <c r="ALH25" s="17"/>
      <c r="ALI25" s="17"/>
      <c r="ALJ25" s="17"/>
      <c r="ALK25" s="17"/>
      <c r="ALL25" s="17"/>
      <c r="ALM25" s="17"/>
      <c r="ALN25" s="17"/>
      <c r="ALO25" s="17"/>
      <c r="ALP25" s="17"/>
      <c r="ALQ25" s="17"/>
      <c r="ALR25" s="17"/>
      <c r="ALS25" s="17"/>
      <c r="ALT25" s="17"/>
      <c r="ALU25" s="17"/>
      <c r="ALV25" s="17"/>
      <c r="ALW25" s="17"/>
      <c r="ALX25" s="17"/>
      <c r="ALY25" s="17"/>
      <c r="ALZ25" s="17"/>
      <c r="AMA25" s="17"/>
      <c r="AMB25" s="17"/>
      <c r="AMC25" s="17"/>
      <c r="AMD25" s="17"/>
      <c r="AME25" s="17"/>
      <c r="AMF25" s="17"/>
      <c r="AMG25" s="17"/>
      <c r="AMH25" s="17"/>
      <c r="AMI25" s="17"/>
      <c r="AMJ25" s="17"/>
    </row>
    <row r="26" spans="1:1024 16383:16384" ht="41.25" customHeight="1" x14ac:dyDescent="0.25">
      <c r="B26" s="385" t="s">
        <v>41</v>
      </c>
      <c r="C26" s="386" t="s">
        <v>42</v>
      </c>
      <c r="D26" s="386"/>
      <c r="E26" s="386"/>
      <c r="F26" s="386"/>
      <c r="G26" s="386"/>
      <c r="H26" s="386"/>
      <c r="I26" s="7"/>
      <c r="K26" s="16"/>
      <c r="L26" s="15"/>
      <c r="M26" s="16"/>
      <c r="N26" s="16"/>
      <c r="O26" s="16"/>
      <c r="P26" s="16"/>
      <c r="Q26" s="16"/>
    </row>
    <row r="27" spans="1:1024 16383:16384" ht="22.9" customHeight="1" x14ac:dyDescent="0.25">
      <c r="A27" s="71"/>
      <c r="B27" s="385"/>
      <c r="C27" s="387" t="s">
        <v>43</v>
      </c>
      <c r="D27" s="387"/>
      <c r="E27" s="387"/>
      <c r="F27" s="387"/>
      <c r="G27" s="387"/>
      <c r="H27" s="387"/>
      <c r="I27" s="7"/>
      <c r="K27" s="16"/>
      <c r="L27" s="15"/>
      <c r="M27" s="16"/>
      <c r="N27" s="16"/>
      <c r="O27" s="16"/>
      <c r="P27" s="16"/>
      <c r="Q27" s="16"/>
    </row>
    <row r="28" spans="1:1024 16383:16384" x14ac:dyDescent="0.25">
      <c r="B28" s="385"/>
      <c r="C28" s="72" t="s">
        <v>44</v>
      </c>
      <c r="D28" s="72"/>
      <c r="E28" s="72"/>
      <c r="F28" s="72"/>
      <c r="G28" s="72"/>
      <c r="H28" s="73"/>
    </row>
    <row r="29" spans="1:1024 16383:16384" x14ac:dyDescent="0.25">
      <c r="B29" s="74"/>
      <c r="C29" s="74"/>
      <c r="D29" s="74"/>
      <c r="E29" s="74"/>
      <c r="F29" s="74"/>
      <c r="G29" s="74"/>
      <c r="H29" s="74"/>
    </row>
    <row r="30" spans="1:1024 16383:16384" x14ac:dyDescent="0.25">
      <c r="B30" s="74"/>
      <c r="C30" s="74"/>
      <c r="D30" s="74"/>
      <c r="E30" s="74"/>
      <c r="F30" s="74"/>
      <c r="G30" s="74"/>
      <c r="H30" s="74"/>
    </row>
    <row r="31" spans="1:1024 16383:16384" x14ac:dyDescent="0.25">
      <c r="B31" s="74"/>
      <c r="C31" s="74"/>
      <c r="D31" s="74"/>
      <c r="E31" s="74"/>
      <c r="F31" s="74"/>
      <c r="G31" s="74"/>
      <c r="H31" s="74"/>
    </row>
    <row r="32" spans="1:1024 16383:16384" x14ac:dyDescent="0.25">
      <c r="B32" s="74"/>
      <c r="C32" s="74"/>
      <c r="D32" s="74"/>
      <c r="E32" s="74"/>
      <c r="F32" s="74"/>
      <c r="G32" s="74"/>
      <c r="H32" s="74"/>
    </row>
    <row r="33" spans="2:8" x14ac:dyDescent="0.25">
      <c r="B33" s="74"/>
      <c r="C33" s="74"/>
      <c r="D33" s="74"/>
      <c r="E33" s="74"/>
      <c r="F33" s="74"/>
      <c r="G33" s="74"/>
      <c r="H33" s="74"/>
    </row>
    <row r="34" spans="2:8" x14ac:dyDescent="0.25">
      <c r="B34" s="74"/>
      <c r="C34" s="74"/>
      <c r="D34" s="74"/>
      <c r="E34" s="74"/>
      <c r="F34" s="74"/>
      <c r="G34" s="74"/>
      <c r="H34" s="74"/>
    </row>
    <row r="35" spans="2:8" x14ac:dyDescent="0.25">
      <c r="B35" s="74"/>
      <c r="C35" s="74"/>
      <c r="D35" s="74"/>
      <c r="E35" s="74"/>
      <c r="F35" s="74"/>
      <c r="G35" s="74"/>
      <c r="H35" s="74"/>
    </row>
    <row r="36" spans="2:8" x14ac:dyDescent="0.25">
      <c r="B36" s="74"/>
      <c r="C36" s="74"/>
      <c r="D36" s="74"/>
      <c r="E36" s="74"/>
      <c r="F36" s="74"/>
      <c r="G36" s="74"/>
      <c r="H36" s="74"/>
    </row>
    <row r="37" spans="2:8" x14ac:dyDescent="0.25">
      <c r="B37" s="74"/>
      <c r="C37" s="74"/>
      <c r="D37" s="74"/>
      <c r="E37" s="74"/>
      <c r="F37" s="74"/>
      <c r="G37" s="74"/>
      <c r="H37" s="74"/>
    </row>
    <row r="38" spans="2:8" x14ac:dyDescent="0.25">
      <c r="B38" s="74"/>
      <c r="C38" s="74"/>
      <c r="D38" s="74"/>
      <c r="E38" s="74"/>
      <c r="F38" s="74"/>
      <c r="G38" s="74"/>
      <c r="H38" s="74"/>
    </row>
    <row r="39" spans="2:8" x14ac:dyDescent="0.25">
      <c r="B39" s="74"/>
      <c r="C39" s="74"/>
      <c r="D39" s="74"/>
      <c r="E39" s="74"/>
      <c r="F39" s="74"/>
      <c r="G39" s="74"/>
      <c r="H39" s="74"/>
    </row>
  </sheetData>
  <mergeCells count="13">
    <mergeCell ref="B1:H1"/>
    <mergeCell ref="C3:H3"/>
    <mergeCell ref="C4:H4"/>
    <mergeCell ref="C5:H5"/>
    <mergeCell ref="C6:H6"/>
    <mergeCell ref="B26:B28"/>
    <mergeCell ref="C26:H26"/>
    <mergeCell ref="C27:H27"/>
    <mergeCell ref="B7:H7"/>
    <mergeCell ref="B8:H8"/>
    <mergeCell ref="B21:H21"/>
    <mergeCell ref="C23:H23"/>
    <mergeCell ref="C24:H24"/>
  </mergeCells>
  <printOptions horizontalCentered="1"/>
  <pageMargins left="0.59027777777777801" right="0.59027777777777801" top="0.74791666666666701" bottom="0.74791666666666701" header="0.511811023622047" footer="0.511811023622047"/>
  <pageSetup paperSize="9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B37"/>
  <sheetViews>
    <sheetView showGridLines="0" zoomScale="75" zoomScaleNormal="75" workbookViewId="0">
      <selection activeCell="B1" sqref="B1:D1"/>
    </sheetView>
  </sheetViews>
  <sheetFormatPr defaultColWidth="11.140625" defaultRowHeight="15" x14ac:dyDescent="0.25"/>
  <cols>
    <col min="1" max="1" width="7.7109375" style="1" customWidth="1"/>
    <col min="2" max="2" width="14.5703125" style="1" customWidth="1"/>
    <col min="3" max="3" width="19.7109375" style="1" customWidth="1"/>
    <col min="4" max="4" width="65.85546875" style="1" customWidth="1"/>
    <col min="5" max="1016" width="11.140625" style="1"/>
    <col min="16377" max="16384" width="12.7109375" customWidth="1"/>
  </cols>
  <sheetData>
    <row r="1" spans="2:1016" ht="26.25" x14ac:dyDescent="0.25">
      <c r="B1" s="392" t="s">
        <v>149</v>
      </c>
      <c r="C1" s="392"/>
      <c r="D1" s="392"/>
      <c r="E1" s="75"/>
      <c r="F1" s="75"/>
      <c r="G1" s="75"/>
      <c r="H1" s="75"/>
    </row>
    <row r="3" spans="2:1016" ht="22.9" customHeight="1" x14ac:dyDescent="0.25">
      <c r="B3" s="4" t="s">
        <v>0</v>
      </c>
      <c r="C3" s="399"/>
      <c r="D3" s="399"/>
      <c r="AMA3"/>
      <c r="AMB3"/>
    </row>
    <row r="4" spans="2:1016" x14ac:dyDescent="0.25">
      <c r="B4" s="4" t="s">
        <v>1</v>
      </c>
      <c r="C4" s="399"/>
      <c r="D4" s="399"/>
      <c r="AMA4"/>
      <c r="AMB4"/>
    </row>
    <row r="5" spans="2:1016" ht="21.95" customHeight="1" x14ac:dyDescent="0.25">
      <c r="B5" s="5" t="s">
        <v>2</v>
      </c>
      <c r="C5" s="400" t="s">
        <v>3</v>
      </c>
      <c r="D5" s="400"/>
      <c r="AMA5"/>
      <c r="AMB5"/>
    </row>
    <row r="6" spans="2:1016" ht="15.95" customHeight="1" x14ac:dyDescent="0.25">
      <c r="B6" s="5" t="s">
        <v>4</v>
      </c>
      <c r="C6" s="401" t="s">
        <v>5</v>
      </c>
      <c r="D6" s="401"/>
      <c r="AMA6"/>
      <c r="AMB6"/>
    </row>
    <row r="7" spans="2:1016" x14ac:dyDescent="0.25">
      <c r="B7" s="76"/>
      <c r="C7" s="76"/>
      <c r="D7" s="76"/>
    </row>
    <row r="8" spans="2:1016" ht="17.25" customHeight="1" x14ac:dyDescent="0.25">
      <c r="B8" s="396" t="s">
        <v>45</v>
      </c>
      <c r="C8" s="396"/>
      <c r="D8" s="396"/>
    </row>
    <row r="9" spans="2:1016" ht="18" customHeight="1" x14ac:dyDescent="0.25">
      <c r="B9" s="396" t="s">
        <v>46</v>
      </c>
      <c r="C9" s="396"/>
      <c r="D9" s="396"/>
    </row>
    <row r="10" spans="2:1016" x14ac:dyDescent="0.25">
      <c r="B10" s="76"/>
      <c r="C10" s="77"/>
      <c r="D10" s="77"/>
    </row>
    <row r="11" spans="2:1016" x14ac:dyDescent="0.25">
      <c r="B11" s="397"/>
      <c r="C11" s="397"/>
      <c r="D11" s="397"/>
    </row>
    <row r="12" spans="2:1016" x14ac:dyDescent="0.25">
      <c r="B12" s="78" t="s">
        <v>47</v>
      </c>
      <c r="C12" s="79">
        <v>0</v>
      </c>
      <c r="D12" s="80" t="s">
        <v>48</v>
      </c>
    </row>
    <row r="13" spans="2:1016" x14ac:dyDescent="0.25">
      <c r="B13" s="78" t="s">
        <v>49</v>
      </c>
      <c r="C13" s="81">
        <v>0</v>
      </c>
      <c r="D13" s="80" t="s">
        <v>50</v>
      </c>
    </row>
    <row r="14" spans="2:1016" x14ac:dyDescent="0.25">
      <c r="B14" s="78" t="s">
        <v>51</v>
      </c>
      <c r="C14" s="81">
        <v>0</v>
      </c>
      <c r="D14" s="80" t="s">
        <v>52</v>
      </c>
    </row>
    <row r="15" spans="2:1016" x14ac:dyDescent="0.25">
      <c r="B15" s="78" t="s">
        <v>53</v>
      </c>
      <c r="C15" s="81">
        <v>0</v>
      </c>
      <c r="D15" s="80" t="s">
        <v>54</v>
      </c>
    </row>
    <row r="16" spans="2:1016" x14ac:dyDescent="0.25">
      <c r="B16" s="78" t="s">
        <v>55</v>
      </c>
      <c r="C16" s="82">
        <f>ROUND(((1+C12+C13)*(1+C14)*(1+C15)),4)</f>
        <v>1</v>
      </c>
      <c r="D16" s="83" t="s">
        <v>56</v>
      </c>
    </row>
    <row r="17" spans="1:4" x14ac:dyDescent="0.25">
      <c r="B17" s="84"/>
      <c r="C17" s="85"/>
      <c r="D17" s="86"/>
    </row>
    <row r="18" spans="1:4" x14ac:dyDescent="0.25">
      <c r="A18" s="71"/>
      <c r="B18" s="398"/>
      <c r="C18" s="398"/>
      <c r="D18" s="398"/>
    </row>
    <row r="19" spans="1:4" x14ac:dyDescent="0.25">
      <c r="A19" s="71"/>
      <c r="B19" s="87" t="s">
        <v>47</v>
      </c>
      <c r="C19" s="81">
        <v>0</v>
      </c>
      <c r="D19" s="88" t="s">
        <v>48</v>
      </c>
    </row>
    <row r="20" spans="1:4" x14ac:dyDescent="0.25">
      <c r="A20" s="71"/>
      <c r="B20" s="89" t="s">
        <v>49</v>
      </c>
      <c r="C20" s="81">
        <v>0</v>
      </c>
      <c r="D20" s="88" t="s">
        <v>50</v>
      </c>
    </row>
    <row r="21" spans="1:4" x14ac:dyDescent="0.25">
      <c r="A21" s="71"/>
      <c r="B21" s="89" t="s">
        <v>51</v>
      </c>
      <c r="C21" s="81">
        <v>0</v>
      </c>
      <c r="D21" s="88" t="s">
        <v>52</v>
      </c>
    </row>
    <row r="22" spans="1:4" x14ac:dyDescent="0.25">
      <c r="A22" s="71"/>
      <c r="B22" s="89" t="s">
        <v>53</v>
      </c>
      <c r="C22" s="81">
        <v>0</v>
      </c>
      <c r="D22" s="88" t="s">
        <v>54</v>
      </c>
    </row>
    <row r="23" spans="1:4" x14ac:dyDescent="0.25">
      <c r="A23" s="71"/>
      <c r="B23" s="90" t="s">
        <v>55</v>
      </c>
      <c r="C23" s="82">
        <f>ROUND(((1+C19+C20)*(1+C21)*(1+C22)),4)</f>
        <v>1</v>
      </c>
      <c r="D23" s="91" t="s">
        <v>56</v>
      </c>
    </row>
    <row r="24" spans="1:4" x14ac:dyDescent="0.25">
      <c r="B24" s="92"/>
      <c r="C24" s="92"/>
      <c r="D24" s="92"/>
    </row>
    <row r="25" spans="1:4" x14ac:dyDescent="0.25">
      <c r="A25" s="71"/>
      <c r="B25" s="93"/>
      <c r="C25" s="94"/>
      <c r="D25" s="95"/>
    </row>
    <row r="26" spans="1:4" x14ac:dyDescent="0.25">
      <c r="A26" s="71"/>
      <c r="B26" s="87" t="s">
        <v>51</v>
      </c>
      <c r="C26" s="81">
        <v>0</v>
      </c>
      <c r="D26" s="88" t="s">
        <v>52</v>
      </c>
    </row>
    <row r="27" spans="1:4" x14ac:dyDescent="0.25">
      <c r="A27" s="71"/>
      <c r="B27" s="89" t="s">
        <v>53</v>
      </c>
      <c r="C27" s="81">
        <v>0</v>
      </c>
      <c r="D27" s="88" t="s">
        <v>54</v>
      </c>
    </row>
    <row r="28" spans="1:4" x14ac:dyDescent="0.25">
      <c r="A28" s="71"/>
      <c r="B28" s="78" t="s">
        <v>57</v>
      </c>
      <c r="C28" s="82">
        <f>ROUND(((1+C26)*(1+C27)),4)</f>
        <v>1</v>
      </c>
      <c r="D28" s="91" t="s">
        <v>58</v>
      </c>
    </row>
    <row r="29" spans="1:4" ht="15" customHeight="1" x14ac:dyDescent="0.25">
      <c r="B29" s="86"/>
      <c r="C29" s="86"/>
      <c r="D29" s="86"/>
    </row>
    <row r="30" spans="1:4" ht="15" customHeight="1" x14ac:dyDescent="0.25">
      <c r="B30" s="62" t="s">
        <v>38</v>
      </c>
      <c r="C30" s="63"/>
      <c r="D30" s="64"/>
    </row>
    <row r="31" spans="1:4" ht="33" customHeight="1" x14ac:dyDescent="0.25">
      <c r="B31" s="96" t="s">
        <v>39</v>
      </c>
      <c r="C31" s="391"/>
      <c r="D31" s="391"/>
    </row>
    <row r="32" spans="1:4" ht="39.75" customHeight="1" x14ac:dyDescent="0.25">
      <c r="B32" s="67" t="s">
        <v>40</v>
      </c>
      <c r="C32" s="391"/>
      <c r="D32" s="391"/>
    </row>
    <row r="33" spans="2:4" ht="15" customHeight="1" x14ac:dyDescent="0.25">
      <c r="B33" s="97"/>
      <c r="C33" s="97"/>
      <c r="D33" s="97"/>
    </row>
    <row r="34" spans="2:4" ht="39.75" customHeight="1" x14ac:dyDescent="0.25">
      <c r="B34" s="98"/>
      <c r="C34" s="98"/>
      <c r="D34" s="98"/>
    </row>
    <row r="35" spans="2:4" ht="46.5" customHeight="1" x14ac:dyDescent="0.25">
      <c r="B35" s="99"/>
      <c r="C35" s="99"/>
      <c r="D35" s="99"/>
    </row>
    <row r="36" spans="2:4" ht="18.75" customHeight="1" x14ac:dyDescent="0.25"/>
    <row r="37" spans="2:4" ht="15" customHeight="1" x14ac:dyDescent="0.25"/>
  </sheetData>
  <mergeCells count="11">
    <mergeCell ref="B1:D1"/>
    <mergeCell ref="C3:D3"/>
    <mergeCell ref="C4:D4"/>
    <mergeCell ref="C5:D5"/>
    <mergeCell ref="C6:D6"/>
    <mergeCell ref="C32:D32"/>
    <mergeCell ref="B8:D8"/>
    <mergeCell ref="B9:D9"/>
    <mergeCell ref="B11:D11"/>
    <mergeCell ref="B18:D18"/>
    <mergeCell ref="C31:D31"/>
  </mergeCells>
  <printOptions horizontalCentered="1"/>
  <pageMargins left="0.98402777777777795" right="0.70833333333333304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134"/>
  <sheetViews>
    <sheetView zoomScale="75" zoomScaleNormal="75" workbookViewId="0">
      <pane ySplit="1" topLeftCell="A2" activePane="bottomLeft" state="frozen"/>
      <selection pane="bottomLeft" activeCell="B1" sqref="B1:I1"/>
    </sheetView>
  </sheetViews>
  <sheetFormatPr defaultColWidth="8.28515625" defaultRowHeight="15" x14ac:dyDescent="0.25"/>
  <cols>
    <col min="1" max="1" width="8.28515625" style="100"/>
    <col min="2" max="2" width="18.140625" style="100" customWidth="1"/>
    <col min="3" max="3" width="27.42578125" style="100" customWidth="1"/>
    <col min="4" max="4" width="30.140625" style="100" customWidth="1"/>
    <col min="5" max="5" width="8.7109375" style="101" customWidth="1"/>
    <col min="6" max="6" width="16.5703125" style="102" customWidth="1"/>
    <col min="7" max="7" width="14.28515625" style="103" customWidth="1"/>
    <col min="8" max="8" width="16.7109375" style="104" customWidth="1"/>
    <col min="9" max="9" width="22.42578125" style="104" customWidth="1"/>
    <col min="10" max="10" width="9.7109375" style="104" customWidth="1"/>
    <col min="11" max="11" width="17.7109375" style="100" customWidth="1"/>
    <col min="12" max="12" width="16" style="105" customWidth="1"/>
    <col min="13" max="13" width="8.28515625" style="100"/>
    <col min="14" max="14" width="20.42578125" style="100" customWidth="1"/>
    <col min="15" max="15" width="9.28515625" style="100" customWidth="1"/>
    <col min="16" max="16" width="11.28515625" style="100" customWidth="1"/>
    <col min="17" max="1024" width="8.28515625" style="100"/>
  </cols>
  <sheetData>
    <row r="1" spans="1:1024" ht="34.5" customHeight="1" x14ac:dyDescent="0.25">
      <c r="A1" s="404"/>
      <c r="B1" s="392" t="s">
        <v>149</v>
      </c>
      <c r="C1" s="392"/>
      <c r="D1" s="392"/>
      <c r="E1" s="392"/>
      <c r="F1" s="392"/>
      <c r="G1" s="392"/>
      <c r="H1" s="392"/>
      <c r="I1" s="392"/>
      <c r="J1" s="426"/>
    </row>
    <row r="2" spans="1:1024" ht="34.5" customHeight="1" x14ac:dyDescent="0.25">
      <c r="A2" s="404"/>
      <c r="B2" s="4" t="s">
        <v>0</v>
      </c>
      <c r="C2" s="420"/>
      <c r="D2" s="420"/>
      <c r="E2" s="420"/>
      <c r="F2" s="420"/>
      <c r="G2" s="420"/>
      <c r="H2" s="420"/>
      <c r="I2" s="420"/>
      <c r="J2" s="426"/>
    </row>
    <row r="3" spans="1:1024" ht="20.85" customHeight="1" x14ac:dyDescent="0.25">
      <c r="A3" s="404"/>
      <c r="B3" s="4" t="s">
        <v>1</v>
      </c>
      <c r="C3" s="399"/>
      <c r="D3" s="399"/>
      <c r="E3" s="399"/>
      <c r="F3" s="399"/>
      <c r="G3" s="399"/>
      <c r="H3" s="399"/>
      <c r="I3" s="399"/>
      <c r="J3" s="426"/>
    </row>
    <row r="4" spans="1:1024" ht="24" customHeight="1" x14ac:dyDescent="0.25">
      <c r="A4" s="404"/>
      <c r="B4" s="424" t="s">
        <v>3</v>
      </c>
      <c r="C4" s="424"/>
      <c r="D4" s="424"/>
      <c r="E4" s="424"/>
      <c r="F4" s="424"/>
      <c r="G4" s="424"/>
      <c r="H4" s="424"/>
      <c r="I4" s="424"/>
      <c r="J4" s="426"/>
    </row>
    <row r="5" spans="1:1024" ht="24" customHeight="1" x14ac:dyDescent="0.25">
      <c r="A5" s="404"/>
      <c r="B5" s="425" t="s">
        <v>59</v>
      </c>
      <c r="C5" s="425"/>
      <c r="D5" s="425"/>
      <c r="E5" s="425"/>
      <c r="F5" s="425"/>
      <c r="G5" s="425"/>
      <c r="H5" s="425"/>
      <c r="I5" s="425"/>
      <c r="J5" s="426"/>
    </row>
    <row r="6" spans="1:1024" ht="24" customHeight="1" x14ac:dyDescent="0.25">
      <c r="A6" s="404"/>
      <c r="B6" s="421" t="s">
        <v>60</v>
      </c>
      <c r="C6" s="421"/>
      <c r="D6" s="421"/>
      <c r="E6" s="421"/>
      <c r="F6" s="421"/>
      <c r="G6" s="421"/>
      <c r="H6" s="421"/>
      <c r="I6" s="421"/>
      <c r="J6" s="426"/>
    </row>
    <row r="7" spans="1:1024" ht="31.5" x14ac:dyDescent="0.25">
      <c r="A7" s="404"/>
      <c r="B7" s="106" t="s">
        <v>61</v>
      </c>
      <c r="C7" s="107" t="s">
        <v>62</v>
      </c>
      <c r="D7" s="108" t="s">
        <v>63</v>
      </c>
      <c r="E7" s="109" t="s">
        <v>10</v>
      </c>
      <c r="F7" s="110" t="s">
        <v>13</v>
      </c>
      <c r="G7" s="111" t="s">
        <v>64</v>
      </c>
      <c r="H7" s="112" t="s">
        <v>65</v>
      </c>
      <c r="I7" s="113" t="s">
        <v>66</v>
      </c>
      <c r="J7" s="426"/>
      <c r="K7" s="114"/>
      <c r="L7" s="114"/>
      <c r="M7" s="115"/>
      <c r="N7" s="115"/>
      <c r="O7" s="114"/>
      <c r="P7" s="116"/>
      <c r="Q7" s="117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15"/>
      <c r="DJ7" s="115"/>
      <c r="DK7" s="115"/>
      <c r="DL7" s="115"/>
      <c r="DM7" s="115"/>
      <c r="DN7" s="115"/>
      <c r="DO7" s="115"/>
      <c r="DP7" s="115"/>
      <c r="DQ7" s="115"/>
      <c r="DR7" s="115"/>
      <c r="DS7" s="115"/>
      <c r="DT7" s="115"/>
      <c r="DU7" s="115"/>
      <c r="DV7" s="115"/>
      <c r="DW7" s="115"/>
      <c r="DX7" s="115"/>
      <c r="DY7" s="115"/>
      <c r="DZ7" s="115"/>
      <c r="EA7" s="115"/>
      <c r="EB7" s="115"/>
      <c r="EC7" s="115"/>
      <c r="ED7" s="115"/>
      <c r="EE7" s="115"/>
      <c r="EF7" s="115"/>
      <c r="EG7" s="115"/>
      <c r="EH7" s="115"/>
      <c r="EI7" s="115"/>
      <c r="EJ7" s="115"/>
      <c r="EK7" s="115"/>
      <c r="EL7" s="115"/>
      <c r="EM7" s="115"/>
      <c r="EN7" s="115"/>
      <c r="EO7" s="115"/>
      <c r="EP7" s="115"/>
      <c r="EQ7" s="115"/>
      <c r="ER7" s="115"/>
      <c r="ES7" s="115"/>
      <c r="ET7" s="115"/>
      <c r="EU7" s="115"/>
      <c r="EV7" s="115"/>
      <c r="EW7" s="115"/>
      <c r="EX7" s="115"/>
      <c r="EY7" s="115"/>
      <c r="EZ7" s="115"/>
      <c r="FA7" s="115"/>
      <c r="FB7" s="115"/>
      <c r="FC7" s="115"/>
      <c r="FD7" s="115"/>
      <c r="FE7" s="115"/>
      <c r="FF7" s="115"/>
      <c r="FG7" s="115"/>
      <c r="FH7" s="115"/>
      <c r="FI7" s="115"/>
      <c r="FJ7" s="115"/>
      <c r="FK7" s="115"/>
      <c r="FL7" s="115"/>
      <c r="FM7" s="115"/>
      <c r="FN7" s="115"/>
      <c r="FO7" s="115"/>
      <c r="FP7" s="115"/>
      <c r="FQ7" s="115"/>
      <c r="FR7" s="115"/>
      <c r="FS7" s="115"/>
      <c r="FT7" s="115"/>
      <c r="FU7" s="115"/>
      <c r="FV7" s="115"/>
      <c r="FW7" s="115"/>
      <c r="FX7" s="115"/>
      <c r="FY7" s="115"/>
      <c r="FZ7" s="115"/>
      <c r="GA7" s="115"/>
      <c r="GB7" s="115"/>
      <c r="GC7" s="115"/>
      <c r="GD7" s="115"/>
      <c r="GE7" s="115"/>
      <c r="GF7" s="115"/>
      <c r="GG7" s="115"/>
      <c r="GH7" s="115"/>
      <c r="GI7" s="115"/>
      <c r="GJ7" s="115"/>
      <c r="GK7" s="115"/>
      <c r="GL7" s="115"/>
      <c r="GM7" s="115"/>
      <c r="GN7" s="115"/>
      <c r="GO7" s="115"/>
      <c r="GP7" s="115"/>
      <c r="GQ7" s="115"/>
      <c r="GR7" s="115"/>
      <c r="GS7" s="115"/>
      <c r="GT7" s="115"/>
      <c r="GU7" s="115"/>
      <c r="GV7" s="115"/>
      <c r="GW7" s="115"/>
      <c r="GX7" s="115"/>
      <c r="GY7" s="115"/>
      <c r="GZ7" s="115"/>
      <c r="HA7" s="115"/>
      <c r="HB7" s="115"/>
      <c r="HC7" s="115"/>
      <c r="HD7" s="115"/>
      <c r="HE7" s="115"/>
      <c r="HF7" s="115"/>
      <c r="HG7" s="115"/>
      <c r="HH7" s="115"/>
      <c r="HI7" s="115"/>
      <c r="HJ7" s="115"/>
      <c r="HK7" s="115"/>
      <c r="HL7" s="115"/>
      <c r="HM7" s="115"/>
      <c r="HN7" s="115"/>
      <c r="HO7" s="115"/>
      <c r="HP7" s="115"/>
      <c r="HQ7" s="115"/>
      <c r="HR7" s="115"/>
      <c r="HS7" s="115"/>
      <c r="HT7" s="115"/>
      <c r="HU7" s="115"/>
      <c r="HV7" s="115"/>
      <c r="HW7" s="115"/>
      <c r="HX7" s="115"/>
      <c r="HY7" s="115"/>
      <c r="HZ7" s="115"/>
      <c r="IA7" s="115"/>
      <c r="IB7" s="115"/>
      <c r="IC7" s="115"/>
      <c r="ID7" s="115"/>
      <c r="IE7" s="115"/>
      <c r="IF7" s="115"/>
      <c r="IG7" s="115"/>
      <c r="IH7" s="115"/>
      <c r="II7" s="115"/>
      <c r="IJ7" s="115"/>
      <c r="IK7" s="115"/>
      <c r="IL7" s="115"/>
      <c r="IM7" s="115"/>
      <c r="IN7" s="115"/>
      <c r="IO7" s="115"/>
      <c r="IP7" s="115"/>
      <c r="IQ7" s="115"/>
      <c r="IR7" s="115"/>
      <c r="IS7" s="115"/>
      <c r="IT7" s="115"/>
      <c r="IU7" s="115"/>
      <c r="IV7" s="115"/>
      <c r="IW7" s="115"/>
      <c r="IX7" s="115"/>
      <c r="IY7" s="115"/>
      <c r="IZ7" s="115"/>
      <c r="JA7" s="115"/>
      <c r="JB7" s="115"/>
      <c r="JC7" s="115"/>
      <c r="JD7" s="115"/>
      <c r="JE7" s="115"/>
      <c r="JF7" s="115"/>
      <c r="JG7" s="115"/>
      <c r="JH7" s="115"/>
      <c r="JI7" s="115"/>
      <c r="JJ7" s="115"/>
      <c r="JK7" s="115"/>
      <c r="JL7" s="115"/>
      <c r="JM7" s="115"/>
      <c r="JN7" s="115"/>
      <c r="JO7" s="115"/>
      <c r="JP7" s="115"/>
      <c r="JQ7" s="115"/>
      <c r="JR7" s="115"/>
      <c r="JS7" s="115"/>
      <c r="JT7" s="115"/>
      <c r="JU7" s="115"/>
      <c r="JV7" s="115"/>
      <c r="JW7" s="115"/>
      <c r="JX7" s="115"/>
      <c r="JY7" s="115"/>
      <c r="JZ7" s="115"/>
      <c r="KA7" s="115"/>
      <c r="KB7" s="115"/>
      <c r="KC7" s="115"/>
      <c r="KD7" s="115"/>
      <c r="KE7" s="115"/>
      <c r="KF7" s="115"/>
      <c r="KG7" s="115"/>
      <c r="KH7" s="115"/>
      <c r="KI7" s="115"/>
      <c r="KJ7" s="115"/>
      <c r="KK7" s="115"/>
      <c r="KL7" s="115"/>
      <c r="KM7" s="115"/>
      <c r="KN7" s="115"/>
      <c r="KO7" s="115"/>
      <c r="KP7" s="115"/>
      <c r="KQ7" s="115"/>
      <c r="KR7" s="115"/>
      <c r="KS7" s="115"/>
      <c r="KT7" s="115"/>
      <c r="KU7" s="115"/>
      <c r="KV7" s="115"/>
      <c r="KW7" s="115"/>
      <c r="KX7" s="115"/>
      <c r="KY7" s="115"/>
      <c r="KZ7" s="115"/>
      <c r="LA7" s="115"/>
      <c r="LB7" s="115"/>
      <c r="LC7" s="115"/>
      <c r="LD7" s="115"/>
      <c r="LE7" s="115"/>
      <c r="LF7" s="115"/>
      <c r="LG7" s="115"/>
      <c r="LH7" s="115"/>
      <c r="LI7" s="115"/>
      <c r="LJ7" s="115"/>
      <c r="LK7" s="115"/>
      <c r="LL7" s="115"/>
      <c r="LM7" s="115"/>
      <c r="LN7" s="115"/>
      <c r="LO7" s="115"/>
      <c r="LP7" s="115"/>
      <c r="LQ7" s="115"/>
      <c r="LR7" s="115"/>
      <c r="LS7" s="115"/>
      <c r="LT7" s="115"/>
      <c r="LU7" s="115"/>
      <c r="LV7" s="115"/>
      <c r="LW7" s="115"/>
      <c r="LX7" s="115"/>
      <c r="LY7" s="115"/>
      <c r="LZ7" s="115"/>
      <c r="MA7" s="115"/>
      <c r="MB7" s="115"/>
      <c r="MC7" s="115"/>
      <c r="MD7" s="115"/>
      <c r="ME7" s="115"/>
      <c r="MF7" s="115"/>
      <c r="MG7" s="115"/>
      <c r="MH7" s="115"/>
      <c r="MI7" s="115"/>
      <c r="MJ7" s="115"/>
      <c r="MK7" s="115"/>
      <c r="ML7" s="115"/>
      <c r="MM7" s="115"/>
      <c r="MN7" s="115"/>
      <c r="MO7" s="115"/>
      <c r="MP7" s="115"/>
      <c r="MQ7" s="115"/>
      <c r="MR7" s="115"/>
      <c r="MS7" s="115"/>
      <c r="MT7" s="115"/>
      <c r="MU7" s="115"/>
      <c r="MV7" s="115"/>
      <c r="MW7" s="115"/>
      <c r="MX7" s="115"/>
      <c r="MY7" s="115"/>
      <c r="MZ7" s="115"/>
      <c r="NA7" s="115"/>
      <c r="NB7" s="115"/>
      <c r="NC7" s="115"/>
      <c r="ND7" s="115"/>
      <c r="NE7" s="115"/>
      <c r="NF7" s="115"/>
      <c r="NG7" s="115"/>
      <c r="NH7" s="115"/>
      <c r="NI7" s="115"/>
      <c r="NJ7" s="115"/>
      <c r="NK7" s="115"/>
      <c r="NL7" s="115"/>
      <c r="NM7" s="115"/>
      <c r="NN7" s="115"/>
      <c r="NO7" s="115"/>
      <c r="NP7" s="115"/>
      <c r="NQ7" s="115"/>
      <c r="NR7" s="115"/>
      <c r="NS7" s="115"/>
      <c r="NT7" s="115"/>
      <c r="NU7" s="115"/>
      <c r="NV7" s="115"/>
      <c r="NW7" s="115"/>
      <c r="NX7" s="115"/>
      <c r="NY7" s="115"/>
      <c r="NZ7" s="115"/>
      <c r="OA7" s="115"/>
      <c r="OB7" s="115"/>
      <c r="OC7" s="115"/>
      <c r="OD7" s="115"/>
      <c r="OE7" s="115"/>
      <c r="OF7" s="115"/>
      <c r="OG7" s="115"/>
      <c r="OH7" s="115"/>
      <c r="OI7" s="115"/>
      <c r="OJ7" s="115"/>
      <c r="OK7" s="115"/>
      <c r="OL7" s="115"/>
      <c r="OM7" s="115"/>
      <c r="ON7" s="115"/>
      <c r="OO7" s="115"/>
      <c r="OP7" s="115"/>
      <c r="OQ7" s="115"/>
      <c r="OR7" s="115"/>
      <c r="OS7" s="115"/>
      <c r="OT7" s="115"/>
      <c r="OU7" s="115"/>
      <c r="OV7" s="115"/>
      <c r="OW7" s="115"/>
      <c r="OX7" s="115"/>
      <c r="OY7" s="115"/>
      <c r="OZ7" s="115"/>
      <c r="PA7" s="115"/>
      <c r="PB7" s="115"/>
      <c r="PC7" s="115"/>
      <c r="PD7" s="115"/>
      <c r="PE7" s="115"/>
      <c r="PF7" s="115"/>
      <c r="PG7" s="115"/>
      <c r="PH7" s="115"/>
      <c r="PI7" s="115"/>
      <c r="PJ7" s="115"/>
      <c r="PK7" s="115"/>
      <c r="PL7" s="115"/>
      <c r="PM7" s="115"/>
      <c r="PN7" s="115"/>
      <c r="PO7" s="115"/>
      <c r="PP7" s="115"/>
      <c r="PQ7" s="115"/>
      <c r="PR7" s="115"/>
      <c r="PS7" s="115"/>
      <c r="PT7" s="115"/>
      <c r="PU7" s="115"/>
      <c r="PV7" s="115"/>
      <c r="PW7" s="115"/>
      <c r="PX7" s="115"/>
      <c r="PY7" s="115"/>
      <c r="PZ7" s="115"/>
      <c r="QA7" s="115"/>
      <c r="QB7" s="115"/>
      <c r="QC7" s="115"/>
      <c r="QD7" s="115"/>
      <c r="QE7" s="115"/>
      <c r="QF7" s="115"/>
      <c r="QG7" s="115"/>
      <c r="QH7" s="115"/>
      <c r="QI7" s="115"/>
      <c r="QJ7" s="115"/>
      <c r="QK7" s="115"/>
      <c r="QL7" s="115"/>
      <c r="QM7" s="115"/>
      <c r="QN7" s="115"/>
      <c r="QO7" s="115"/>
      <c r="QP7" s="115"/>
      <c r="QQ7" s="115"/>
      <c r="QR7" s="115"/>
      <c r="QS7" s="115"/>
      <c r="QT7" s="115"/>
      <c r="QU7" s="115"/>
      <c r="QV7" s="115"/>
      <c r="QW7" s="115"/>
      <c r="QX7" s="115"/>
      <c r="QY7" s="115"/>
      <c r="QZ7" s="115"/>
      <c r="RA7" s="115"/>
      <c r="RB7" s="115"/>
      <c r="RC7" s="115"/>
      <c r="RD7" s="115"/>
      <c r="RE7" s="115"/>
      <c r="RF7" s="115"/>
      <c r="RG7" s="115"/>
      <c r="RH7" s="115"/>
      <c r="RI7" s="115"/>
      <c r="RJ7" s="115"/>
      <c r="RK7" s="115"/>
      <c r="RL7" s="115"/>
      <c r="RM7" s="115"/>
      <c r="RN7" s="115"/>
      <c r="RO7" s="115"/>
      <c r="RP7" s="115"/>
      <c r="RQ7" s="115"/>
      <c r="RR7" s="115"/>
      <c r="RS7" s="115"/>
      <c r="RT7" s="115"/>
      <c r="RU7" s="115"/>
      <c r="RV7" s="115"/>
      <c r="RW7" s="115"/>
      <c r="RX7" s="115"/>
      <c r="RY7" s="115"/>
      <c r="RZ7" s="115"/>
      <c r="SA7" s="115"/>
      <c r="SB7" s="115"/>
      <c r="SC7" s="115"/>
      <c r="SD7" s="115"/>
      <c r="SE7" s="115"/>
      <c r="SF7" s="115"/>
      <c r="SG7" s="115"/>
      <c r="SH7" s="115"/>
      <c r="SI7" s="115"/>
      <c r="SJ7" s="115"/>
      <c r="SK7" s="115"/>
      <c r="SL7" s="115"/>
      <c r="SM7" s="115"/>
      <c r="SN7" s="115"/>
      <c r="SO7" s="115"/>
      <c r="SP7" s="115"/>
      <c r="SQ7" s="115"/>
      <c r="SR7" s="115"/>
      <c r="SS7" s="115"/>
      <c r="ST7" s="115"/>
      <c r="SU7" s="115"/>
      <c r="SV7" s="115"/>
      <c r="SW7" s="115"/>
      <c r="SX7" s="115"/>
      <c r="SY7" s="115"/>
      <c r="SZ7" s="115"/>
      <c r="TA7" s="115"/>
      <c r="TB7" s="115"/>
      <c r="TC7" s="115"/>
      <c r="TD7" s="115"/>
      <c r="TE7" s="115"/>
      <c r="TF7" s="115"/>
      <c r="TG7" s="115"/>
      <c r="TH7" s="115"/>
      <c r="TI7" s="115"/>
      <c r="TJ7" s="115"/>
      <c r="TK7" s="115"/>
      <c r="TL7" s="115"/>
      <c r="TM7" s="115"/>
      <c r="TN7" s="115"/>
      <c r="TO7" s="115"/>
      <c r="TP7" s="115"/>
      <c r="TQ7" s="115"/>
      <c r="TR7" s="115"/>
      <c r="TS7" s="115"/>
      <c r="TT7" s="115"/>
      <c r="TU7" s="115"/>
      <c r="TV7" s="115"/>
      <c r="TW7" s="115"/>
      <c r="TX7" s="115"/>
      <c r="TY7" s="115"/>
      <c r="TZ7" s="115"/>
      <c r="UA7" s="115"/>
      <c r="UB7" s="115"/>
      <c r="UC7" s="115"/>
      <c r="UD7" s="115"/>
      <c r="UE7" s="115"/>
      <c r="UF7" s="115"/>
      <c r="UG7" s="115"/>
      <c r="UH7" s="115"/>
      <c r="UI7" s="115"/>
      <c r="UJ7" s="115"/>
      <c r="UK7" s="115"/>
      <c r="UL7" s="115"/>
      <c r="UM7" s="115"/>
      <c r="UN7" s="115"/>
      <c r="UO7" s="115"/>
      <c r="UP7" s="115"/>
      <c r="UQ7" s="115"/>
      <c r="UR7" s="115"/>
      <c r="US7" s="115"/>
      <c r="UT7" s="115"/>
      <c r="UU7" s="115"/>
      <c r="UV7" s="115"/>
      <c r="UW7" s="115"/>
      <c r="UX7" s="115"/>
      <c r="UY7" s="115"/>
      <c r="UZ7" s="115"/>
      <c r="VA7" s="115"/>
      <c r="VB7" s="115"/>
      <c r="VC7" s="115"/>
      <c r="VD7" s="115"/>
      <c r="VE7" s="115"/>
      <c r="VF7" s="115"/>
      <c r="VG7" s="115"/>
      <c r="VH7" s="115"/>
      <c r="VI7" s="115"/>
      <c r="VJ7" s="115"/>
      <c r="VK7" s="115"/>
      <c r="VL7" s="115"/>
      <c r="VM7" s="115"/>
      <c r="VN7" s="115"/>
      <c r="VO7" s="115"/>
      <c r="VP7" s="115"/>
      <c r="VQ7" s="115"/>
      <c r="VR7" s="115"/>
      <c r="VS7" s="115"/>
      <c r="VT7" s="115"/>
      <c r="VU7" s="115"/>
      <c r="VV7" s="115"/>
      <c r="VW7" s="115"/>
      <c r="VX7" s="115"/>
      <c r="VY7" s="115"/>
      <c r="VZ7" s="115"/>
      <c r="WA7" s="115"/>
      <c r="WB7" s="115"/>
      <c r="WC7" s="115"/>
      <c r="WD7" s="115"/>
      <c r="WE7" s="115"/>
      <c r="WF7" s="115"/>
      <c r="WG7" s="115"/>
      <c r="WH7" s="115"/>
      <c r="WI7" s="115"/>
      <c r="WJ7" s="115"/>
      <c r="WK7" s="115"/>
      <c r="WL7" s="115"/>
      <c r="WM7" s="115"/>
      <c r="WN7" s="115"/>
      <c r="WO7" s="115"/>
      <c r="WP7" s="115"/>
      <c r="WQ7" s="115"/>
      <c r="WR7" s="115"/>
      <c r="WS7" s="115"/>
      <c r="WT7" s="115"/>
      <c r="WU7" s="115"/>
      <c r="WV7" s="115"/>
      <c r="WW7" s="115"/>
      <c r="WX7" s="115"/>
      <c r="WY7" s="115"/>
      <c r="WZ7" s="115"/>
      <c r="XA7" s="115"/>
      <c r="XB7" s="115"/>
      <c r="XC7" s="115"/>
      <c r="XD7" s="115"/>
      <c r="XE7" s="115"/>
      <c r="XF7" s="115"/>
      <c r="XG7" s="115"/>
      <c r="XH7" s="115"/>
      <c r="XI7" s="115"/>
      <c r="XJ7" s="115"/>
      <c r="XK7" s="115"/>
      <c r="XL7" s="115"/>
      <c r="XM7" s="115"/>
      <c r="XN7" s="115"/>
      <c r="XO7" s="115"/>
      <c r="XP7" s="115"/>
      <c r="XQ7" s="115"/>
      <c r="XR7" s="115"/>
      <c r="XS7" s="115"/>
      <c r="XT7" s="115"/>
      <c r="XU7" s="115"/>
      <c r="XV7" s="115"/>
      <c r="XW7" s="115"/>
      <c r="XX7" s="115"/>
      <c r="XY7" s="115"/>
      <c r="XZ7" s="115"/>
      <c r="YA7" s="115"/>
      <c r="YB7" s="115"/>
      <c r="YC7" s="115"/>
      <c r="YD7" s="115"/>
      <c r="YE7" s="115"/>
      <c r="YF7" s="115"/>
      <c r="YG7" s="115"/>
      <c r="YH7" s="115"/>
      <c r="YI7" s="115"/>
      <c r="YJ7" s="115"/>
      <c r="YK7" s="115"/>
      <c r="YL7" s="115"/>
      <c r="YM7" s="115"/>
      <c r="YN7" s="115"/>
      <c r="YO7" s="115"/>
      <c r="YP7" s="115"/>
      <c r="YQ7" s="115"/>
      <c r="YR7" s="115"/>
      <c r="YS7" s="115"/>
      <c r="YT7" s="115"/>
      <c r="YU7" s="115"/>
      <c r="YV7" s="115"/>
      <c r="YW7" s="115"/>
      <c r="YX7" s="115"/>
      <c r="YY7" s="115"/>
      <c r="YZ7" s="115"/>
      <c r="ZA7" s="115"/>
      <c r="ZB7" s="115"/>
      <c r="ZC7" s="115"/>
      <c r="ZD7" s="115"/>
      <c r="ZE7" s="115"/>
      <c r="ZF7" s="115"/>
      <c r="ZG7" s="115"/>
      <c r="ZH7" s="115"/>
      <c r="ZI7" s="115"/>
      <c r="ZJ7" s="115"/>
      <c r="ZK7" s="115"/>
      <c r="ZL7" s="115"/>
      <c r="ZM7" s="115"/>
      <c r="ZN7" s="115"/>
      <c r="ZO7" s="115"/>
      <c r="ZP7" s="115"/>
      <c r="ZQ7" s="115"/>
      <c r="ZR7" s="115"/>
      <c r="ZS7" s="115"/>
      <c r="ZT7" s="115"/>
      <c r="ZU7" s="115"/>
      <c r="ZV7" s="115"/>
      <c r="ZW7" s="115"/>
      <c r="ZX7" s="115"/>
      <c r="ZY7" s="115"/>
      <c r="ZZ7" s="115"/>
      <c r="AAA7" s="115"/>
      <c r="AAB7" s="115"/>
      <c r="AAC7" s="115"/>
      <c r="AAD7" s="115"/>
      <c r="AAE7" s="115"/>
      <c r="AAF7" s="115"/>
      <c r="AAG7" s="115"/>
      <c r="AAH7" s="115"/>
      <c r="AAI7" s="115"/>
      <c r="AAJ7" s="115"/>
      <c r="AAK7" s="115"/>
      <c r="AAL7" s="115"/>
      <c r="AAM7" s="115"/>
      <c r="AAN7" s="115"/>
      <c r="AAO7" s="115"/>
      <c r="AAP7" s="115"/>
      <c r="AAQ7" s="115"/>
      <c r="AAR7" s="115"/>
      <c r="AAS7" s="115"/>
      <c r="AAT7" s="115"/>
      <c r="AAU7" s="115"/>
      <c r="AAV7" s="115"/>
      <c r="AAW7" s="115"/>
      <c r="AAX7" s="115"/>
      <c r="AAY7" s="115"/>
      <c r="AAZ7" s="115"/>
      <c r="ABA7" s="115"/>
      <c r="ABB7" s="115"/>
      <c r="ABC7" s="115"/>
      <c r="ABD7" s="115"/>
      <c r="ABE7" s="115"/>
      <c r="ABF7" s="115"/>
      <c r="ABG7" s="115"/>
      <c r="ABH7" s="115"/>
      <c r="ABI7" s="115"/>
      <c r="ABJ7" s="115"/>
      <c r="ABK7" s="115"/>
      <c r="ABL7" s="115"/>
      <c r="ABM7" s="115"/>
      <c r="ABN7" s="115"/>
      <c r="ABO7" s="115"/>
      <c r="ABP7" s="115"/>
      <c r="ABQ7" s="115"/>
      <c r="ABR7" s="115"/>
      <c r="ABS7" s="115"/>
      <c r="ABT7" s="115"/>
      <c r="ABU7" s="115"/>
      <c r="ABV7" s="115"/>
      <c r="ABW7" s="115"/>
      <c r="ABX7" s="115"/>
      <c r="ABY7" s="115"/>
      <c r="ABZ7" s="115"/>
      <c r="ACA7" s="115"/>
      <c r="ACB7" s="115"/>
      <c r="ACC7" s="115"/>
      <c r="ACD7" s="115"/>
      <c r="ACE7" s="115"/>
      <c r="ACF7" s="115"/>
      <c r="ACG7" s="115"/>
      <c r="ACH7" s="115"/>
      <c r="ACI7" s="115"/>
      <c r="ACJ7" s="115"/>
      <c r="ACK7" s="115"/>
      <c r="ACL7" s="115"/>
      <c r="ACM7" s="115"/>
      <c r="ACN7" s="115"/>
      <c r="ACO7" s="115"/>
      <c r="ACP7" s="115"/>
      <c r="ACQ7" s="115"/>
      <c r="ACR7" s="115"/>
      <c r="ACS7" s="115"/>
      <c r="ACT7" s="115"/>
      <c r="ACU7" s="115"/>
      <c r="ACV7" s="115"/>
      <c r="ACW7" s="115"/>
      <c r="ACX7" s="115"/>
      <c r="ACY7" s="115"/>
      <c r="ACZ7" s="115"/>
      <c r="ADA7" s="115"/>
      <c r="ADB7" s="115"/>
      <c r="ADC7" s="115"/>
      <c r="ADD7" s="115"/>
      <c r="ADE7" s="115"/>
      <c r="ADF7" s="115"/>
      <c r="ADG7" s="115"/>
      <c r="ADH7" s="115"/>
      <c r="ADI7" s="115"/>
      <c r="ADJ7" s="115"/>
      <c r="ADK7" s="115"/>
      <c r="ADL7" s="115"/>
      <c r="ADM7" s="115"/>
      <c r="ADN7" s="115"/>
      <c r="ADO7" s="115"/>
      <c r="ADP7" s="115"/>
      <c r="ADQ7" s="115"/>
      <c r="ADR7" s="115"/>
      <c r="ADS7" s="115"/>
      <c r="ADT7" s="115"/>
      <c r="ADU7" s="115"/>
      <c r="ADV7" s="115"/>
      <c r="ADW7" s="115"/>
      <c r="ADX7" s="115"/>
      <c r="ADY7" s="115"/>
      <c r="ADZ7" s="115"/>
      <c r="AEA7" s="115"/>
      <c r="AEB7" s="115"/>
      <c r="AEC7" s="115"/>
      <c r="AED7" s="115"/>
      <c r="AEE7" s="115"/>
      <c r="AEF7" s="115"/>
      <c r="AEG7" s="115"/>
      <c r="AEH7" s="115"/>
      <c r="AEI7" s="115"/>
      <c r="AEJ7" s="115"/>
      <c r="AEK7" s="115"/>
      <c r="AEL7" s="115"/>
      <c r="AEM7" s="115"/>
      <c r="AEN7" s="115"/>
      <c r="AEO7" s="115"/>
      <c r="AEP7" s="115"/>
      <c r="AEQ7" s="115"/>
      <c r="AER7" s="115"/>
      <c r="AES7" s="115"/>
      <c r="AET7" s="115"/>
      <c r="AEU7" s="115"/>
      <c r="AEV7" s="115"/>
      <c r="AEW7" s="115"/>
      <c r="AEX7" s="115"/>
      <c r="AEY7" s="115"/>
      <c r="AEZ7" s="115"/>
      <c r="AFA7" s="115"/>
      <c r="AFB7" s="115"/>
      <c r="AFC7" s="115"/>
      <c r="AFD7" s="115"/>
      <c r="AFE7" s="115"/>
      <c r="AFF7" s="115"/>
      <c r="AFG7" s="115"/>
      <c r="AFH7" s="115"/>
      <c r="AFI7" s="115"/>
      <c r="AFJ7" s="115"/>
      <c r="AFK7" s="115"/>
      <c r="AFL7" s="115"/>
      <c r="AFM7" s="115"/>
      <c r="AFN7" s="115"/>
      <c r="AFO7" s="115"/>
      <c r="AFP7" s="115"/>
      <c r="AFQ7" s="115"/>
      <c r="AFR7" s="115"/>
      <c r="AFS7" s="115"/>
      <c r="AFT7" s="115"/>
      <c r="AFU7" s="115"/>
      <c r="AFV7" s="115"/>
      <c r="AFW7" s="115"/>
      <c r="AFX7" s="115"/>
      <c r="AFY7" s="115"/>
      <c r="AFZ7" s="115"/>
      <c r="AGA7" s="115"/>
      <c r="AGB7" s="115"/>
      <c r="AGC7" s="115"/>
      <c r="AGD7" s="115"/>
      <c r="AGE7" s="115"/>
      <c r="AGF7" s="115"/>
      <c r="AGG7" s="115"/>
      <c r="AGH7" s="115"/>
      <c r="AGI7" s="115"/>
      <c r="AGJ7" s="115"/>
      <c r="AGK7" s="115"/>
      <c r="AGL7" s="115"/>
      <c r="AGM7" s="115"/>
      <c r="AGN7" s="115"/>
      <c r="AGO7" s="115"/>
      <c r="AGP7" s="115"/>
      <c r="AGQ7" s="115"/>
      <c r="AGR7" s="115"/>
      <c r="AGS7" s="115"/>
      <c r="AGT7" s="115"/>
      <c r="AGU7" s="115"/>
      <c r="AGV7" s="115"/>
      <c r="AGW7" s="115"/>
      <c r="AGX7" s="115"/>
      <c r="AGY7" s="115"/>
      <c r="AGZ7" s="115"/>
      <c r="AHA7" s="115"/>
      <c r="AHB7" s="115"/>
      <c r="AHC7" s="115"/>
      <c r="AHD7" s="115"/>
      <c r="AHE7" s="115"/>
      <c r="AHF7" s="115"/>
      <c r="AHG7" s="115"/>
      <c r="AHH7" s="115"/>
      <c r="AHI7" s="115"/>
      <c r="AHJ7" s="115"/>
      <c r="AHK7" s="115"/>
      <c r="AHL7" s="115"/>
      <c r="AHM7" s="115"/>
      <c r="AHN7" s="115"/>
      <c r="AHO7" s="115"/>
      <c r="AHP7" s="115"/>
      <c r="AHQ7" s="115"/>
      <c r="AHR7" s="115"/>
      <c r="AHS7" s="115"/>
      <c r="AHT7" s="115"/>
      <c r="AHU7" s="115"/>
      <c r="AHV7" s="115"/>
      <c r="AHW7" s="115"/>
      <c r="AHX7" s="115"/>
      <c r="AHY7" s="115"/>
      <c r="AHZ7" s="115"/>
      <c r="AIA7" s="115"/>
      <c r="AIB7" s="115"/>
      <c r="AIC7" s="115"/>
      <c r="AID7" s="115"/>
      <c r="AIE7" s="115"/>
      <c r="AIF7" s="115"/>
      <c r="AIG7" s="115"/>
      <c r="AIH7" s="115"/>
      <c r="AII7" s="115"/>
      <c r="AIJ7" s="115"/>
      <c r="AIK7" s="115"/>
      <c r="AIL7" s="115"/>
      <c r="AIM7" s="115"/>
      <c r="AIN7" s="115"/>
      <c r="AIO7" s="115"/>
      <c r="AIP7" s="115"/>
      <c r="AIQ7" s="115"/>
      <c r="AIR7" s="115"/>
      <c r="AIS7" s="115"/>
      <c r="AIT7" s="115"/>
      <c r="AIU7" s="115"/>
      <c r="AIV7" s="115"/>
      <c r="AIW7" s="115"/>
      <c r="AIX7" s="115"/>
      <c r="AIY7" s="115"/>
      <c r="AIZ7" s="115"/>
      <c r="AJA7" s="115"/>
      <c r="AJB7" s="115"/>
      <c r="AJC7" s="115"/>
      <c r="AJD7" s="115"/>
      <c r="AJE7" s="115"/>
      <c r="AJF7" s="115"/>
      <c r="AJG7" s="115"/>
      <c r="AJH7" s="115"/>
      <c r="AJI7" s="115"/>
      <c r="AJJ7" s="115"/>
      <c r="AJK7" s="115"/>
      <c r="AJL7" s="115"/>
      <c r="AJM7" s="115"/>
      <c r="AJN7" s="115"/>
      <c r="AJO7" s="115"/>
      <c r="AJP7" s="115"/>
      <c r="AJQ7" s="115"/>
      <c r="AJR7" s="115"/>
      <c r="AJS7" s="115"/>
      <c r="AJT7" s="115"/>
      <c r="AJU7" s="115"/>
      <c r="AJV7" s="115"/>
      <c r="AJW7" s="115"/>
      <c r="AJX7" s="115"/>
      <c r="AJY7" s="115"/>
      <c r="AJZ7" s="115"/>
      <c r="AKA7" s="115"/>
      <c r="AKB7" s="115"/>
      <c r="AKC7" s="115"/>
      <c r="AKD7" s="115"/>
      <c r="AKE7" s="115"/>
      <c r="AKF7" s="115"/>
      <c r="AKG7" s="115"/>
      <c r="AKH7" s="115"/>
      <c r="AKI7" s="115"/>
      <c r="AKJ7" s="115"/>
      <c r="AKK7" s="115"/>
      <c r="AKL7" s="115"/>
      <c r="AKM7" s="115"/>
      <c r="AKN7" s="115"/>
      <c r="AKO7" s="115"/>
      <c r="AKP7" s="115"/>
      <c r="AKQ7" s="115"/>
      <c r="AKR7" s="115"/>
      <c r="AKS7" s="115"/>
      <c r="AKT7" s="115"/>
      <c r="AKU7" s="115"/>
      <c r="AKV7" s="115"/>
      <c r="AKW7" s="115"/>
      <c r="AKX7" s="115"/>
      <c r="AKY7" s="115"/>
      <c r="AKZ7" s="115"/>
      <c r="ALA7" s="115"/>
      <c r="ALB7" s="115"/>
      <c r="ALC7" s="115"/>
      <c r="ALD7" s="115"/>
      <c r="ALE7" s="115"/>
      <c r="ALF7" s="115"/>
      <c r="ALG7" s="115"/>
      <c r="ALH7" s="115"/>
      <c r="ALI7" s="115"/>
      <c r="ALJ7" s="115"/>
      <c r="ALK7" s="115"/>
      <c r="ALL7" s="115"/>
      <c r="ALM7" s="115"/>
      <c r="ALN7" s="115"/>
      <c r="ALO7" s="115"/>
      <c r="ALP7" s="115"/>
      <c r="ALQ7" s="115"/>
      <c r="ALR7" s="115"/>
      <c r="ALS7" s="115"/>
      <c r="ALT7" s="115"/>
      <c r="ALU7" s="115"/>
      <c r="ALV7" s="115"/>
      <c r="ALW7" s="115"/>
      <c r="ALX7" s="115"/>
      <c r="ALY7" s="115"/>
      <c r="ALZ7" s="115"/>
      <c r="AMA7" s="115"/>
      <c r="AMB7" s="115"/>
      <c r="AMC7" s="115"/>
      <c r="AMD7" s="115"/>
      <c r="AME7" s="115"/>
      <c r="AMF7" s="115"/>
      <c r="AMG7" s="115"/>
      <c r="AMH7" s="115"/>
      <c r="AMI7" s="115"/>
      <c r="AMJ7" s="115"/>
    </row>
    <row r="8" spans="1:1024" ht="24" customHeight="1" x14ac:dyDescent="0.25">
      <c r="A8" s="404"/>
      <c r="B8" s="422" t="s">
        <v>67</v>
      </c>
      <c r="C8" s="408" t="s">
        <v>68</v>
      </c>
      <c r="D8" s="119" t="str">
        <f>'Insumos '!B10</f>
        <v>Coordenador Geral</v>
      </c>
      <c r="E8" s="120" t="s">
        <v>16</v>
      </c>
      <c r="F8" s="121">
        <f>'Insumos '!H10</f>
        <v>0</v>
      </c>
      <c r="G8" s="122">
        <v>125</v>
      </c>
      <c r="H8" s="123">
        <f t="shared" ref="H8:H49" si="0">ROUND((F8*G8),2)</f>
        <v>0</v>
      </c>
      <c r="I8" s="410">
        <f>SUM(H8:H11)</f>
        <v>0</v>
      </c>
      <c r="J8" s="426"/>
    </row>
    <row r="9" spans="1:1024" ht="24" customHeight="1" x14ac:dyDescent="0.25">
      <c r="A9" s="404"/>
      <c r="B9" s="422"/>
      <c r="C9" s="408"/>
      <c r="D9" s="124" t="str">
        <f>'Insumos '!B11</f>
        <v>Arquiteto Sênior</v>
      </c>
      <c r="E9" s="120" t="s">
        <v>16</v>
      </c>
      <c r="F9" s="121">
        <f>'Insumos '!H11</f>
        <v>0</v>
      </c>
      <c r="G9" s="125">
        <v>256</v>
      </c>
      <c r="H9" s="123">
        <f t="shared" si="0"/>
        <v>0</v>
      </c>
      <c r="I9" s="410"/>
      <c r="J9" s="426"/>
      <c r="N9" s="126"/>
      <c r="O9" s="127"/>
    </row>
    <row r="10" spans="1:1024" ht="24" customHeight="1" x14ac:dyDescent="0.25">
      <c r="A10" s="404"/>
      <c r="B10" s="422"/>
      <c r="C10" s="408"/>
      <c r="D10" s="124" t="str">
        <f>'Insumos '!B12</f>
        <v>Arquiteto Pleno</v>
      </c>
      <c r="E10" s="120" t="s">
        <v>16</v>
      </c>
      <c r="F10" s="121">
        <f>'Insumos '!H12</f>
        <v>0</v>
      </c>
      <c r="G10" s="125">
        <v>320</v>
      </c>
      <c r="H10" s="123">
        <f t="shared" si="0"/>
        <v>0</v>
      </c>
      <c r="I10" s="410"/>
      <c r="J10" s="426"/>
      <c r="N10" s="128"/>
    </row>
    <row r="11" spans="1:1024" ht="24" customHeight="1" x14ac:dyDescent="0.25">
      <c r="A11" s="404"/>
      <c r="B11" s="422"/>
      <c r="C11" s="408"/>
      <c r="D11" s="129" t="str">
        <f>'Insumos '!B17</f>
        <v>Digitador</v>
      </c>
      <c r="E11" s="120" t="s">
        <v>16</v>
      </c>
      <c r="F11" s="121">
        <f>'Insumos '!H17</f>
        <v>0</v>
      </c>
      <c r="G11" s="130">
        <v>256</v>
      </c>
      <c r="H11" s="123">
        <f t="shared" si="0"/>
        <v>0</v>
      </c>
      <c r="I11" s="410"/>
      <c r="J11" s="426"/>
      <c r="N11" s="128"/>
    </row>
    <row r="12" spans="1:1024" ht="24" customHeight="1" x14ac:dyDescent="0.25">
      <c r="A12" s="404"/>
      <c r="B12" s="422"/>
      <c r="C12" s="406" t="s">
        <v>69</v>
      </c>
      <c r="D12" s="132" t="str">
        <f>'Insumos '!B10</f>
        <v>Coordenador Geral</v>
      </c>
      <c r="E12" s="133" t="s">
        <v>16</v>
      </c>
      <c r="F12" s="134">
        <f>'Insumos '!H10</f>
        <v>0</v>
      </c>
      <c r="G12" s="135">
        <v>24</v>
      </c>
      <c r="H12" s="136">
        <f t="shared" si="0"/>
        <v>0</v>
      </c>
      <c r="I12" s="423">
        <f>SUM(H12:H16)</f>
        <v>0</v>
      </c>
      <c r="J12" s="426"/>
      <c r="N12" s="128"/>
    </row>
    <row r="13" spans="1:1024" ht="24" customHeight="1" x14ac:dyDescent="0.25">
      <c r="A13" s="404"/>
      <c r="B13" s="422"/>
      <c r="C13" s="406"/>
      <c r="D13" s="132" t="str">
        <f>D9</f>
        <v>Arquiteto Sênior</v>
      </c>
      <c r="E13" s="137" t="s">
        <v>16</v>
      </c>
      <c r="F13" s="138">
        <f>'Insumos '!H11</f>
        <v>0</v>
      </c>
      <c r="G13" s="135">
        <v>40</v>
      </c>
      <c r="H13" s="136">
        <f t="shared" si="0"/>
        <v>0</v>
      </c>
      <c r="I13" s="423"/>
      <c r="J13" s="426"/>
      <c r="N13" s="126"/>
    </row>
    <row r="14" spans="1:1024" ht="24" customHeight="1" x14ac:dyDescent="0.25">
      <c r="A14" s="404"/>
      <c r="B14" s="422"/>
      <c r="C14" s="406"/>
      <c r="D14" s="132" t="str">
        <f>'Insumos '!B14</f>
        <v>Advogado Sênior</v>
      </c>
      <c r="E14" s="137" t="s">
        <v>16</v>
      </c>
      <c r="F14" s="138">
        <f>'Insumos '!H14</f>
        <v>0</v>
      </c>
      <c r="G14" s="135">
        <v>72</v>
      </c>
      <c r="H14" s="136">
        <f t="shared" si="0"/>
        <v>0</v>
      </c>
      <c r="I14" s="423"/>
      <c r="J14" s="426"/>
      <c r="N14" s="128"/>
    </row>
    <row r="15" spans="1:1024" ht="24" customHeight="1" x14ac:dyDescent="0.25">
      <c r="A15" s="404"/>
      <c r="B15" s="422"/>
      <c r="C15" s="406"/>
      <c r="D15" s="132" t="str">
        <f>D10</f>
        <v>Arquiteto Pleno</v>
      </c>
      <c r="E15" s="137" t="s">
        <v>16</v>
      </c>
      <c r="F15" s="138">
        <f>'Insumos '!H12</f>
        <v>0</v>
      </c>
      <c r="G15" s="135">
        <v>88</v>
      </c>
      <c r="H15" s="136">
        <f t="shared" si="0"/>
        <v>0</v>
      </c>
      <c r="I15" s="423"/>
      <c r="J15" s="426"/>
      <c r="N15" s="126"/>
    </row>
    <row r="16" spans="1:1024" ht="24" customHeight="1" x14ac:dyDescent="0.25">
      <c r="A16" s="404"/>
      <c r="B16" s="422"/>
      <c r="C16" s="406"/>
      <c r="D16" s="139" t="str">
        <f>'Insumos '!B15</f>
        <v>Auxiliar de Serviços Gerais</v>
      </c>
      <c r="E16" s="137" t="s">
        <v>16</v>
      </c>
      <c r="F16" s="138">
        <f>'Insumos '!H15</f>
        <v>0</v>
      </c>
      <c r="G16" s="135">
        <v>88</v>
      </c>
      <c r="H16" s="136">
        <f t="shared" si="0"/>
        <v>0</v>
      </c>
      <c r="I16" s="423"/>
      <c r="J16" s="426"/>
      <c r="N16" s="126"/>
    </row>
    <row r="17" spans="1:11" ht="24" customHeight="1" x14ac:dyDescent="0.25">
      <c r="A17" s="404"/>
      <c r="B17" s="422"/>
      <c r="C17" s="408" t="s">
        <v>70</v>
      </c>
      <c r="D17" s="124" t="str">
        <f>'Insumos '!B10</f>
        <v>Coordenador Geral</v>
      </c>
      <c r="E17" s="120" t="s">
        <v>16</v>
      </c>
      <c r="F17" s="121">
        <f>'Insumos '!H10</f>
        <v>0</v>
      </c>
      <c r="G17" s="125">
        <v>48</v>
      </c>
      <c r="H17" s="123">
        <f t="shared" si="0"/>
        <v>0</v>
      </c>
      <c r="I17" s="410">
        <f>SUM(H17:H20)</f>
        <v>0</v>
      </c>
      <c r="J17" s="426"/>
    </row>
    <row r="18" spans="1:11" ht="23.25" customHeight="1" x14ac:dyDescent="0.25">
      <c r="A18" s="404"/>
      <c r="B18" s="422"/>
      <c r="C18" s="408"/>
      <c r="D18" s="124" t="str">
        <f>D9</f>
        <v>Arquiteto Sênior</v>
      </c>
      <c r="E18" s="120" t="s">
        <v>16</v>
      </c>
      <c r="F18" s="121">
        <f>'Insumos '!H11</f>
        <v>0</v>
      </c>
      <c r="G18" s="125">
        <v>136</v>
      </c>
      <c r="H18" s="123">
        <f t="shared" si="0"/>
        <v>0</v>
      </c>
      <c r="I18" s="410"/>
      <c r="J18" s="426"/>
    </row>
    <row r="19" spans="1:11" ht="23.25" customHeight="1" x14ac:dyDescent="0.25">
      <c r="A19" s="404"/>
      <c r="B19" s="422"/>
      <c r="C19" s="408"/>
      <c r="D19" s="124" t="str">
        <f>D14</f>
        <v>Advogado Sênior</v>
      </c>
      <c r="E19" s="120" t="s">
        <v>16</v>
      </c>
      <c r="F19" s="121">
        <f>'Insumos '!H14</f>
        <v>0</v>
      </c>
      <c r="G19" s="125">
        <v>240</v>
      </c>
      <c r="H19" s="123">
        <f t="shared" si="0"/>
        <v>0</v>
      </c>
      <c r="I19" s="410"/>
      <c r="J19" s="426"/>
    </row>
    <row r="20" spans="1:11" ht="23.25" customHeight="1" x14ac:dyDescent="0.25">
      <c r="A20" s="404"/>
      <c r="B20" s="422"/>
      <c r="C20" s="408"/>
      <c r="D20" s="124" t="str">
        <f>D11</f>
        <v>Digitador</v>
      </c>
      <c r="E20" s="120" t="s">
        <v>16</v>
      </c>
      <c r="F20" s="121">
        <f>'Insumos '!H17</f>
        <v>0</v>
      </c>
      <c r="G20" s="125">
        <v>160</v>
      </c>
      <c r="H20" s="123">
        <f t="shared" si="0"/>
        <v>0</v>
      </c>
      <c r="I20" s="410"/>
      <c r="J20" s="426"/>
    </row>
    <row r="21" spans="1:11" ht="54" customHeight="1" x14ac:dyDescent="0.25">
      <c r="A21" s="404"/>
      <c r="B21" s="422"/>
      <c r="C21" s="131" t="s">
        <v>71</v>
      </c>
      <c r="D21" s="140" t="str">
        <f>'Insumos '!B20</f>
        <v>Levantamento Planialtimétrico Cadastral</v>
      </c>
      <c r="E21" s="137" t="s">
        <v>37</v>
      </c>
      <c r="F21" s="138">
        <f>'Insumos '!H20</f>
        <v>0</v>
      </c>
      <c r="G21" s="138">
        <v>139511.62</v>
      </c>
      <c r="H21" s="136">
        <f t="shared" si="0"/>
        <v>0</v>
      </c>
      <c r="I21" s="141">
        <f>SUM(H21)</f>
        <v>0</v>
      </c>
      <c r="J21" s="426"/>
    </row>
    <row r="22" spans="1:11" ht="30" customHeight="1" x14ac:dyDescent="0.25">
      <c r="A22" s="404"/>
      <c r="B22" s="422"/>
      <c r="C22" s="408" t="s">
        <v>72</v>
      </c>
      <c r="D22" s="119" t="str">
        <f>'Insumos '!B10</f>
        <v>Coordenador Geral</v>
      </c>
      <c r="E22" s="142" t="s">
        <v>16</v>
      </c>
      <c r="F22" s="143">
        <f>'Insumos '!H10</f>
        <v>0</v>
      </c>
      <c r="G22" s="122">
        <v>36</v>
      </c>
      <c r="H22" s="123">
        <f t="shared" si="0"/>
        <v>0</v>
      </c>
      <c r="I22" s="410">
        <f>SUM(H22:H25)</f>
        <v>0</v>
      </c>
      <c r="J22" s="426"/>
    </row>
    <row r="23" spans="1:11" ht="30" customHeight="1" x14ac:dyDescent="0.25">
      <c r="A23" s="404"/>
      <c r="B23" s="422"/>
      <c r="C23" s="408"/>
      <c r="D23" s="124" t="str">
        <f>D9</f>
        <v>Arquiteto Sênior</v>
      </c>
      <c r="E23" s="120" t="s">
        <v>16</v>
      </c>
      <c r="F23" s="121">
        <f>'Insumos '!H11</f>
        <v>0</v>
      </c>
      <c r="G23" s="125">
        <v>160</v>
      </c>
      <c r="H23" s="123">
        <f t="shared" si="0"/>
        <v>0</v>
      </c>
      <c r="I23" s="410"/>
      <c r="J23" s="426"/>
    </row>
    <row r="24" spans="1:11" ht="30" customHeight="1" x14ac:dyDescent="0.25">
      <c r="A24" s="404"/>
      <c r="B24" s="422"/>
      <c r="C24" s="408"/>
      <c r="D24" s="124" t="str">
        <f>D14</f>
        <v>Advogado Sênior</v>
      </c>
      <c r="E24" s="120" t="s">
        <v>16</v>
      </c>
      <c r="F24" s="121">
        <f>'Insumos '!H14</f>
        <v>0</v>
      </c>
      <c r="G24" s="125">
        <v>220</v>
      </c>
      <c r="H24" s="123">
        <f t="shared" si="0"/>
        <v>0</v>
      </c>
      <c r="I24" s="410"/>
      <c r="J24" s="426"/>
    </row>
    <row r="25" spans="1:11" ht="24" customHeight="1" x14ac:dyDescent="0.25">
      <c r="A25" s="404"/>
      <c r="B25" s="422"/>
      <c r="C25" s="408"/>
      <c r="D25" s="124" t="str">
        <f>D11</f>
        <v>Digitador</v>
      </c>
      <c r="E25" s="120" t="s">
        <v>16</v>
      </c>
      <c r="F25" s="121">
        <f>'Insumos '!H17</f>
        <v>0</v>
      </c>
      <c r="G25" s="125">
        <v>160</v>
      </c>
      <c r="H25" s="123">
        <f t="shared" si="0"/>
        <v>0</v>
      </c>
      <c r="I25" s="410"/>
      <c r="J25" s="426"/>
    </row>
    <row r="26" spans="1:11" ht="24" customHeight="1" x14ac:dyDescent="0.25">
      <c r="A26" s="404"/>
      <c r="B26" s="422"/>
      <c r="C26" s="406" t="s">
        <v>73</v>
      </c>
      <c r="D26" s="144" t="str">
        <f>'Insumos '!B10</f>
        <v>Coordenador Geral</v>
      </c>
      <c r="E26" s="133" t="s">
        <v>16</v>
      </c>
      <c r="F26" s="134">
        <f>'Insumos '!H10</f>
        <v>0</v>
      </c>
      <c r="G26" s="145">
        <v>17</v>
      </c>
      <c r="H26" s="136">
        <f t="shared" si="0"/>
        <v>0</v>
      </c>
      <c r="I26" s="423">
        <f>SUM(H26:H30)</f>
        <v>0</v>
      </c>
      <c r="J26" s="426"/>
    </row>
    <row r="27" spans="1:11" ht="24" customHeight="1" x14ac:dyDescent="0.25">
      <c r="A27" s="404"/>
      <c r="B27" s="422"/>
      <c r="C27" s="406"/>
      <c r="D27" s="132" t="str">
        <f>D9</f>
        <v>Arquiteto Sênior</v>
      </c>
      <c r="E27" s="137" t="s">
        <v>16</v>
      </c>
      <c r="F27" s="138">
        <f>'Insumos '!H11</f>
        <v>0</v>
      </c>
      <c r="G27" s="135">
        <v>40</v>
      </c>
      <c r="H27" s="136">
        <f t="shared" si="0"/>
        <v>0</v>
      </c>
      <c r="I27" s="423"/>
      <c r="J27" s="426"/>
    </row>
    <row r="28" spans="1:11" ht="24" customHeight="1" x14ac:dyDescent="0.25">
      <c r="A28" s="404"/>
      <c r="B28" s="422"/>
      <c r="C28" s="406"/>
      <c r="D28" s="132" t="str">
        <f>D24</f>
        <v>Advogado Sênior</v>
      </c>
      <c r="E28" s="137" t="s">
        <v>16</v>
      </c>
      <c r="F28" s="138">
        <f>'Insumos '!H14</f>
        <v>0</v>
      </c>
      <c r="G28" s="135">
        <v>64</v>
      </c>
      <c r="H28" s="136">
        <f t="shared" si="0"/>
        <v>0</v>
      </c>
      <c r="I28" s="423"/>
      <c r="J28" s="426"/>
    </row>
    <row r="29" spans="1:11" ht="24" customHeight="1" x14ac:dyDescent="0.25">
      <c r="A29" s="404"/>
      <c r="B29" s="422"/>
      <c r="C29" s="406"/>
      <c r="D29" s="132" t="str">
        <f>D16</f>
        <v>Auxiliar de Serviços Gerais</v>
      </c>
      <c r="E29" s="137" t="s">
        <v>16</v>
      </c>
      <c r="F29" s="138">
        <f>'Insumos '!H15</f>
        <v>0</v>
      </c>
      <c r="G29" s="135">
        <v>44</v>
      </c>
      <c r="H29" s="136">
        <f t="shared" si="0"/>
        <v>0</v>
      </c>
      <c r="I29" s="423"/>
      <c r="J29" s="426"/>
    </row>
    <row r="30" spans="1:11" ht="24" customHeight="1" x14ac:dyDescent="0.25">
      <c r="A30" s="404"/>
      <c r="B30" s="422"/>
      <c r="C30" s="406"/>
      <c r="D30" s="139" t="str">
        <f>D25</f>
        <v>Digitador</v>
      </c>
      <c r="E30" s="146" t="s">
        <v>16</v>
      </c>
      <c r="F30" s="147">
        <f>'Insumos '!H17</f>
        <v>0</v>
      </c>
      <c r="G30" s="148">
        <v>84</v>
      </c>
      <c r="H30" s="136">
        <f t="shared" si="0"/>
        <v>0</v>
      </c>
      <c r="I30" s="423"/>
      <c r="J30" s="426"/>
    </row>
    <row r="31" spans="1:11" ht="24" customHeight="1" x14ac:dyDescent="0.25">
      <c r="A31" s="404"/>
      <c r="B31" s="422"/>
      <c r="C31" s="408" t="s">
        <v>74</v>
      </c>
      <c r="D31" s="124" t="str">
        <f>'Insumos '!B10</f>
        <v>Coordenador Geral</v>
      </c>
      <c r="E31" s="120" t="s">
        <v>16</v>
      </c>
      <c r="F31" s="121">
        <f>'Insumos '!H10</f>
        <v>0</v>
      </c>
      <c r="G31" s="125">
        <v>17</v>
      </c>
      <c r="H31" s="123">
        <f t="shared" si="0"/>
        <v>0</v>
      </c>
      <c r="I31" s="410">
        <f>SUM(H31:H35)</f>
        <v>0</v>
      </c>
      <c r="J31" s="426"/>
      <c r="K31" s="101"/>
    </row>
    <row r="32" spans="1:11" ht="24" customHeight="1" x14ac:dyDescent="0.25">
      <c r="A32" s="404"/>
      <c r="B32" s="422"/>
      <c r="C32" s="408"/>
      <c r="D32" s="124" t="str">
        <f>D9</f>
        <v>Arquiteto Sênior</v>
      </c>
      <c r="E32" s="120" t="s">
        <v>16</v>
      </c>
      <c r="F32" s="121">
        <f>'Insumos '!H11</f>
        <v>0</v>
      </c>
      <c r="G32" s="125">
        <v>40</v>
      </c>
      <c r="H32" s="123">
        <f t="shared" si="0"/>
        <v>0</v>
      </c>
      <c r="I32" s="410"/>
      <c r="J32" s="426"/>
      <c r="K32" s="101"/>
    </row>
    <row r="33" spans="1:11" ht="24" customHeight="1" x14ac:dyDescent="0.25">
      <c r="A33" s="404"/>
      <c r="B33" s="422"/>
      <c r="C33" s="408"/>
      <c r="D33" s="124" t="str">
        <f>D28</f>
        <v>Advogado Sênior</v>
      </c>
      <c r="E33" s="120" t="s">
        <v>16</v>
      </c>
      <c r="F33" s="121">
        <f>'Insumos '!H14</f>
        <v>0</v>
      </c>
      <c r="G33" s="125">
        <v>120</v>
      </c>
      <c r="H33" s="123">
        <f t="shared" si="0"/>
        <v>0</v>
      </c>
      <c r="I33" s="410"/>
      <c r="J33" s="426"/>
      <c r="K33" s="101"/>
    </row>
    <row r="34" spans="1:11" ht="24" customHeight="1" x14ac:dyDescent="0.25">
      <c r="A34" s="404"/>
      <c r="B34" s="422"/>
      <c r="C34" s="408"/>
      <c r="D34" s="124" t="str">
        <f>'Insumos '!B16</f>
        <v>Assistente Social Pleno</v>
      </c>
      <c r="E34" s="120" t="s">
        <v>16</v>
      </c>
      <c r="F34" s="121">
        <f>'Insumos '!H16</f>
        <v>0</v>
      </c>
      <c r="G34" s="125">
        <v>220</v>
      </c>
      <c r="H34" s="123">
        <f t="shared" si="0"/>
        <v>0</v>
      </c>
      <c r="I34" s="410"/>
      <c r="J34" s="426"/>
      <c r="K34" s="101"/>
    </row>
    <row r="35" spans="1:11" ht="24" customHeight="1" x14ac:dyDescent="0.25">
      <c r="A35" s="404"/>
      <c r="B35" s="422"/>
      <c r="C35" s="408"/>
      <c r="D35" s="124" t="str">
        <f>D30</f>
        <v>Digitador</v>
      </c>
      <c r="E35" s="120" t="s">
        <v>16</v>
      </c>
      <c r="F35" s="121">
        <f>'Insumos '!H17</f>
        <v>0</v>
      </c>
      <c r="G35" s="125">
        <v>100</v>
      </c>
      <c r="H35" s="123">
        <f t="shared" si="0"/>
        <v>0</v>
      </c>
      <c r="I35" s="410"/>
      <c r="J35" s="426"/>
      <c r="K35" s="101"/>
    </row>
    <row r="36" spans="1:11" ht="24" customHeight="1" x14ac:dyDescent="0.25">
      <c r="A36" s="404"/>
      <c r="B36" s="422"/>
      <c r="C36" s="406" t="s">
        <v>75</v>
      </c>
      <c r="D36" s="144" t="str">
        <f>'Insumos '!B10</f>
        <v>Coordenador Geral</v>
      </c>
      <c r="E36" s="133" t="s">
        <v>16</v>
      </c>
      <c r="F36" s="134">
        <f>'Insumos '!H10</f>
        <v>0</v>
      </c>
      <c r="G36" s="145">
        <v>56</v>
      </c>
      <c r="H36" s="136">
        <f t="shared" si="0"/>
        <v>0</v>
      </c>
      <c r="I36" s="407">
        <f>SUM(H36:H39)</f>
        <v>0</v>
      </c>
      <c r="J36" s="426"/>
    </row>
    <row r="37" spans="1:11" ht="24" customHeight="1" x14ac:dyDescent="0.25">
      <c r="A37" s="404"/>
      <c r="B37" s="422"/>
      <c r="C37" s="406"/>
      <c r="D37" s="132" t="str">
        <f>D9</f>
        <v>Arquiteto Sênior</v>
      </c>
      <c r="E37" s="137" t="s">
        <v>16</v>
      </c>
      <c r="F37" s="138">
        <f>'Insumos '!H11</f>
        <v>0</v>
      </c>
      <c r="G37" s="135">
        <v>200</v>
      </c>
      <c r="H37" s="136">
        <f t="shared" si="0"/>
        <v>0</v>
      </c>
      <c r="I37" s="407"/>
      <c r="J37" s="426"/>
    </row>
    <row r="38" spans="1:11" ht="24" customHeight="1" x14ac:dyDescent="0.25">
      <c r="A38" s="404"/>
      <c r="B38" s="422"/>
      <c r="C38" s="406"/>
      <c r="D38" s="132" t="str">
        <f>'Insumos '!B13</f>
        <v>Desenhista Projetista</v>
      </c>
      <c r="E38" s="137" t="s">
        <v>16</v>
      </c>
      <c r="F38" s="138">
        <f>'Insumos '!H13</f>
        <v>0</v>
      </c>
      <c r="G38" s="135">
        <v>400</v>
      </c>
      <c r="H38" s="136">
        <f t="shared" si="0"/>
        <v>0</v>
      </c>
      <c r="I38" s="407"/>
      <c r="J38" s="426"/>
    </row>
    <row r="39" spans="1:11" ht="24" customHeight="1" x14ac:dyDescent="0.25">
      <c r="A39" s="404"/>
      <c r="B39" s="422"/>
      <c r="C39" s="406"/>
      <c r="D39" s="139" t="str">
        <f>D34</f>
        <v>Assistente Social Pleno</v>
      </c>
      <c r="E39" s="137" t="s">
        <v>16</v>
      </c>
      <c r="F39" s="138">
        <f>'Insumos '!H16</f>
        <v>0</v>
      </c>
      <c r="G39" s="148">
        <v>800</v>
      </c>
      <c r="H39" s="136">
        <f t="shared" si="0"/>
        <v>0</v>
      </c>
      <c r="I39" s="407"/>
      <c r="J39" s="426"/>
    </row>
    <row r="40" spans="1:11" ht="24" customHeight="1" x14ac:dyDescent="0.25">
      <c r="A40" s="404"/>
      <c r="B40" s="422"/>
      <c r="C40" s="408" t="s">
        <v>76</v>
      </c>
      <c r="D40" s="124" t="str">
        <f>'Insumos '!B10</f>
        <v>Coordenador Geral</v>
      </c>
      <c r="E40" s="142" t="s">
        <v>16</v>
      </c>
      <c r="F40" s="143">
        <f>'Insumos '!H10</f>
        <v>0</v>
      </c>
      <c r="G40" s="125">
        <v>64</v>
      </c>
      <c r="H40" s="123">
        <f t="shared" si="0"/>
        <v>0</v>
      </c>
      <c r="I40" s="410">
        <f>SUM(H40:H44)</f>
        <v>0</v>
      </c>
      <c r="J40" s="426"/>
    </row>
    <row r="41" spans="1:11" ht="24" customHeight="1" x14ac:dyDescent="0.25">
      <c r="A41" s="404"/>
      <c r="B41" s="422"/>
      <c r="C41" s="408"/>
      <c r="D41" s="124" t="str">
        <f>D9</f>
        <v>Arquiteto Sênior</v>
      </c>
      <c r="E41" s="120" t="s">
        <v>16</v>
      </c>
      <c r="F41" s="121">
        <f>'Insumos '!H11</f>
        <v>0</v>
      </c>
      <c r="G41" s="125">
        <v>240</v>
      </c>
      <c r="H41" s="123">
        <f t="shared" si="0"/>
        <v>0</v>
      </c>
      <c r="I41" s="410"/>
      <c r="J41" s="426"/>
    </row>
    <row r="42" spans="1:11" ht="24" customHeight="1" x14ac:dyDescent="0.25">
      <c r="A42" s="404"/>
      <c r="B42" s="422"/>
      <c r="C42" s="408"/>
      <c r="D42" s="124" t="str">
        <f>D33</f>
        <v>Advogado Sênior</v>
      </c>
      <c r="E42" s="120" t="s">
        <v>16</v>
      </c>
      <c r="F42" s="121">
        <f>'Insumos '!H14</f>
        <v>0</v>
      </c>
      <c r="G42" s="125">
        <v>480</v>
      </c>
      <c r="H42" s="123">
        <f t="shared" si="0"/>
        <v>0</v>
      </c>
      <c r="I42" s="410"/>
      <c r="J42" s="426"/>
    </row>
    <row r="43" spans="1:11" ht="24" customHeight="1" x14ac:dyDescent="0.25">
      <c r="A43" s="404"/>
      <c r="B43" s="422"/>
      <c r="C43" s="408"/>
      <c r="D43" s="124" t="str">
        <f>D39</f>
        <v>Assistente Social Pleno</v>
      </c>
      <c r="E43" s="120" t="s">
        <v>16</v>
      </c>
      <c r="F43" s="121">
        <f>'Insumos '!H16</f>
        <v>0</v>
      </c>
      <c r="G43" s="125">
        <v>640</v>
      </c>
      <c r="H43" s="123">
        <f t="shared" si="0"/>
        <v>0</v>
      </c>
      <c r="I43" s="410"/>
      <c r="J43" s="426"/>
    </row>
    <row r="44" spans="1:11" ht="24" customHeight="1" x14ac:dyDescent="0.25">
      <c r="A44" s="404"/>
      <c r="B44" s="422"/>
      <c r="C44" s="408"/>
      <c r="D44" s="129" t="str">
        <f>D35</f>
        <v>Digitador</v>
      </c>
      <c r="E44" s="120" t="s">
        <v>16</v>
      </c>
      <c r="F44" s="149">
        <f>'Insumos '!H17</f>
        <v>0</v>
      </c>
      <c r="G44" s="130">
        <v>800</v>
      </c>
      <c r="H44" s="123">
        <f t="shared" si="0"/>
        <v>0</v>
      </c>
      <c r="I44" s="410"/>
      <c r="J44" s="426"/>
    </row>
    <row r="45" spans="1:11" ht="24" customHeight="1" x14ac:dyDescent="0.25">
      <c r="A45" s="404"/>
      <c r="B45" s="422"/>
      <c r="C45" s="406" t="s">
        <v>77</v>
      </c>
      <c r="D45" s="132" t="str">
        <f>'Insumos '!B10</f>
        <v>Coordenador Geral</v>
      </c>
      <c r="E45" s="133" t="s">
        <v>16</v>
      </c>
      <c r="F45" s="138">
        <f>'Insumos '!H10</f>
        <v>0</v>
      </c>
      <c r="G45" s="135">
        <v>56</v>
      </c>
      <c r="H45" s="136">
        <f t="shared" si="0"/>
        <v>0</v>
      </c>
      <c r="I45" s="407">
        <f>SUM(H45:H49)</f>
        <v>0</v>
      </c>
      <c r="J45" s="426"/>
    </row>
    <row r="46" spans="1:11" ht="24" customHeight="1" x14ac:dyDescent="0.25">
      <c r="A46" s="404"/>
      <c r="B46" s="422"/>
      <c r="C46" s="406"/>
      <c r="D46" s="132" t="str">
        <f>D9</f>
        <v>Arquiteto Sênior</v>
      </c>
      <c r="E46" s="137" t="s">
        <v>16</v>
      </c>
      <c r="F46" s="138">
        <f>'Insumos '!H11</f>
        <v>0</v>
      </c>
      <c r="G46" s="135">
        <v>240</v>
      </c>
      <c r="H46" s="136">
        <f t="shared" si="0"/>
        <v>0</v>
      </c>
      <c r="I46" s="407"/>
      <c r="J46" s="426"/>
    </row>
    <row r="47" spans="1:11" ht="24" customHeight="1" x14ac:dyDescent="0.25">
      <c r="A47" s="404"/>
      <c r="B47" s="422"/>
      <c r="C47" s="406"/>
      <c r="D47" s="132" t="str">
        <f>D10</f>
        <v>Arquiteto Pleno</v>
      </c>
      <c r="E47" s="137" t="s">
        <v>16</v>
      </c>
      <c r="F47" s="138">
        <f>'Insumos '!H12</f>
        <v>0</v>
      </c>
      <c r="G47" s="135">
        <v>440</v>
      </c>
      <c r="H47" s="136">
        <f t="shared" si="0"/>
        <v>0</v>
      </c>
      <c r="I47" s="407"/>
      <c r="J47" s="426"/>
    </row>
    <row r="48" spans="1:11" ht="24" customHeight="1" x14ac:dyDescent="0.25">
      <c r="A48" s="404"/>
      <c r="B48" s="422"/>
      <c r="C48" s="406"/>
      <c r="D48" s="132" t="str">
        <f>D38</f>
        <v>Desenhista Projetista</v>
      </c>
      <c r="E48" s="137" t="s">
        <v>16</v>
      </c>
      <c r="F48" s="138">
        <f>'Insumos '!H13</f>
        <v>0</v>
      </c>
      <c r="G48" s="135">
        <v>440</v>
      </c>
      <c r="H48" s="136">
        <f t="shared" si="0"/>
        <v>0</v>
      </c>
      <c r="I48" s="407"/>
      <c r="J48" s="426"/>
    </row>
    <row r="49" spans="1:11" ht="24" customHeight="1" x14ac:dyDescent="0.25">
      <c r="A49" s="404"/>
      <c r="B49" s="422"/>
      <c r="C49" s="406"/>
      <c r="D49" s="139" t="str">
        <f>D44</f>
        <v>Digitador</v>
      </c>
      <c r="E49" s="146" t="s">
        <v>16</v>
      </c>
      <c r="F49" s="147">
        <f>'Insumos '!H17</f>
        <v>0</v>
      </c>
      <c r="G49" s="148">
        <v>240</v>
      </c>
      <c r="H49" s="136">
        <f t="shared" si="0"/>
        <v>0</v>
      </c>
      <c r="I49" s="407"/>
      <c r="J49" s="426"/>
    </row>
    <row r="50" spans="1:11" ht="24" customHeight="1" x14ac:dyDescent="0.25">
      <c r="A50" s="404"/>
      <c r="B50" s="422"/>
      <c r="C50" s="419" t="s">
        <v>78</v>
      </c>
      <c r="D50" s="419"/>
      <c r="E50" s="419"/>
      <c r="F50" s="419"/>
      <c r="G50" s="419"/>
      <c r="H50" s="419"/>
      <c r="I50" s="150">
        <f>SUM(I8:I49)</f>
        <v>0</v>
      </c>
      <c r="J50" s="426"/>
    </row>
    <row r="51" spans="1:11" ht="24" customHeight="1" x14ac:dyDescent="0.25">
      <c r="A51" s="404"/>
      <c r="B51" s="4" t="s">
        <v>0</v>
      </c>
      <c r="C51" s="420"/>
      <c r="D51" s="420"/>
      <c r="E51" s="420"/>
      <c r="F51" s="420"/>
      <c r="G51" s="420"/>
      <c r="H51" s="420"/>
      <c r="I51" s="420"/>
      <c r="J51" s="426"/>
    </row>
    <row r="52" spans="1:11" ht="24" customHeight="1" x14ac:dyDescent="0.25">
      <c r="A52" s="404"/>
      <c r="B52" s="4" t="s">
        <v>1</v>
      </c>
      <c r="C52" s="399"/>
      <c r="D52" s="399"/>
      <c r="E52" s="399"/>
      <c r="F52" s="399"/>
      <c r="G52" s="399"/>
      <c r="H52" s="399"/>
      <c r="I52" s="399"/>
      <c r="J52" s="426"/>
    </row>
    <row r="53" spans="1:11" ht="24" customHeight="1" x14ac:dyDescent="0.25">
      <c r="A53" s="404"/>
      <c r="B53" s="424" t="s">
        <v>3</v>
      </c>
      <c r="C53" s="424"/>
      <c r="D53" s="424"/>
      <c r="E53" s="424"/>
      <c r="F53" s="424"/>
      <c r="G53" s="424"/>
      <c r="H53" s="424"/>
      <c r="I53" s="424"/>
      <c r="J53" s="426"/>
    </row>
    <row r="54" spans="1:11" ht="24" customHeight="1" x14ac:dyDescent="0.25">
      <c r="A54" s="404"/>
      <c r="B54" s="425" t="s">
        <v>59</v>
      </c>
      <c r="C54" s="425"/>
      <c r="D54" s="425"/>
      <c r="E54" s="425"/>
      <c r="F54" s="425"/>
      <c r="G54" s="425"/>
      <c r="H54" s="425"/>
      <c r="I54" s="425"/>
      <c r="J54" s="426"/>
    </row>
    <row r="55" spans="1:11" ht="24" customHeight="1" x14ac:dyDescent="0.25">
      <c r="A55" s="404"/>
      <c r="B55" s="421" t="s">
        <v>60</v>
      </c>
      <c r="C55" s="421"/>
      <c r="D55" s="421"/>
      <c r="E55" s="421"/>
      <c r="F55" s="421"/>
      <c r="G55" s="421"/>
      <c r="H55" s="421"/>
      <c r="I55" s="421"/>
      <c r="J55" s="426"/>
    </row>
    <row r="56" spans="1:11" ht="36" customHeight="1" x14ac:dyDescent="0.25">
      <c r="A56" s="404"/>
      <c r="B56" s="106" t="s">
        <v>61</v>
      </c>
      <c r="C56" s="107" t="s">
        <v>62</v>
      </c>
      <c r="D56" s="108" t="s">
        <v>63</v>
      </c>
      <c r="E56" s="109" t="s">
        <v>10</v>
      </c>
      <c r="F56" s="151" t="s">
        <v>13</v>
      </c>
      <c r="G56" s="111" t="s">
        <v>64</v>
      </c>
      <c r="H56" s="112" t="s">
        <v>65</v>
      </c>
      <c r="I56" s="113" t="s">
        <v>66</v>
      </c>
      <c r="J56" s="426"/>
    </row>
    <row r="57" spans="1:11" ht="24" customHeight="1" x14ac:dyDescent="0.25">
      <c r="A57" s="404"/>
      <c r="B57" s="422" t="s">
        <v>79</v>
      </c>
      <c r="C57" s="406" t="s">
        <v>80</v>
      </c>
      <c r="D57" s="152" t="str">
        <f>'Insumos '!B10</f>
        <v>Coordenador Geral</v>
      </c>
      <c r="E57" s="131" t="s">
        <v>16</v>
      </c>
      <c r="F57" s="134">
        <f>'Insumos '!H10</f>
        <v>0</v>
      </c>
      <c r="G57" s="133">
        <v>20</v>
      </c>
      <c r="H57" s="136">
        <f t="shared" ref="H57:H91" si="1">ROUND((F57*G57),2)</f>
        <v>0</v>
      </c>
      <c r="I57" s="417">
        <f>SUM(H57:H62)</f>
        <v>0</v>
      </c>
      <c r="J57" s="426"/>
      <c r="K57" s="101"/>
    </row>
    <row r="58" spans="1:11" ht="24" customHeight="1" x14ac:dyDescent="0.25">
      <c r="A58" s="404"/>
      <c r="B58" s="422"/>
      <c r="C58" s="406"/>
      <c r="D58" s="132" t="str">
        <f>D9</f>
        <v>Arquiteto Sênior</v>
      </c>
      <c r="E58" s="137" t="s">
        <v>16</v>
      </c>
      <c r="F58" s="138">
        <f>'Insumos '!H11</f>
        <v>0</v>
      </c>
      <c r="G58" s="135">
        <v>80</v>
      </c>
      <c r="H58" s="136">
        <f t="shared" si="1"/>
        <v>0</v>
      </c>
      <c r="I58" s="417"/>
      <c r="J58" s="426"/>
      <c r="K58" s="101"/>
    </row>
    <row r="59" spans="1:11" ht="24" customHeight="1" x14ac:dyDescent="0.25">
      <c r="A59" s="404"/>
      <c r="B59" s="422"/>
      <c r="C59" s="406"/>
      <c r="D59" s="132" t="str">
        <f>D42</f>
        <v>Advogado Sênior</v>
      </c>
      <c r="E59" s="137" t="s">
        <v>16</v>
      </c>
      <c r="F59" s="138">
        <f>'Insumos '!H14</f>
        <v>0</v>
      </c>
      <c r="G59" s="135">
        <v>56</v>
      </c>
      <c r="H59" s="136">
        <f t="shared" si="1"/>
        <v>0</v>
      </c>
      <c r="I59" s="417"/>
      <c r="J59" s="426"/>
      <c r="K59" s="101"/>
    </row>
    <row r="60" spans="1:11" ht="24" customHeight="1" x14ac:dyDescent="0.25">
      <c r="A60" s="404"/>
      <c r="B60" s="422"/>
      <c r="C60" s="406"/>
      <c r="D60" s="132" t="str">
        <f>D10</f>
        <v>Arquiteto Pleno</v>
      </c>
      <c r="E60" s="137" t="s">
        <v>16</v>
      </c>
      <c r="F60" s="138">
        <f>'Insumos '!H12</f>
        <v>0</v>
      </c>
      <c r="G60" s="135">
        <v>120</v>
      </c>
      <c r="H60" s="136">
        <f t="shared" si="1"/>
        <v>0</v>
      </c>
      <c r="I60" s="417"/>
      <c r="J60" s="426"/>
      <c r="K60" s="101"/>
    </row>
    <row r="61" spans="1:11" ht="24" customHeight="1" x14ac:dyDescent="0.25">
      <c r="A61" s="404"/>
      <c r="B61" s="422"/>
      <c r="C61" s="406"/>
      <c r="D61" s="132" t="str">
        <f>D16</f>
        <v>Auxiliar de Serviços Gerais</v>
      </c>
      <c r="E61" s="137" t="s">
        <v>16</v>
      </c>
      <c r="F61" s="138">
        <f>'Insumos '!H15</f>
        <v>0</v>
      </c>
      <c r="G61" s="135">
        <v>80</v>
      </c>
      <c r="H61" s="136">
        <f t="shared" si="1"/>
        <v>0</v>
      </c>
      <c r="I61" s="417"/>
      <c r="J61" s="426"/>
      <c r="K61" s="101"/>
    </row>
    <row r="62" spans="1:11" ht="24" customHeight="1" x14ac:dyDescent="0.25">
      <c r="A62" s="404"/>
      <c r="B62" s="422"/>
      <c r="C62" s="406"/>
      <c r="D62" s="139" t="str">
        <f>D49</f>
        <v>Digitador</v>
      </c>
      <c r="E62" s="146" t="s">
        <v>16</v>
      </c>
      <c r="F62" s="147">
        <f>'Insumos '!H17</f>
        <v>0</v>
      </c>
      <c r="G62" s="148">
        <v>80</v>
      </c>
      <c r="H62" s="136">
        <f t="shared" si="1"/>
        <v>0</v>
      </c>
      <c r="I62" s="417"/>
      <c r="J62" s="426"/>
      <c r="K62" s="101"/>
    </row>
    <row r="63" spans="1:11" ht="24" customHeight="1" x14ac:dyDescent="0.25">
      <c r="A63" s="404"/>
      <c r="B63" s="422"/>
      <c r="C63" s="408" t="s">
        <v>81</v>
      </c>
      <c r="D63" s="124" t="str">
        <f>'Insumos '!B10</f>
        <v>Coordenador Geral</v>
      </c>
      <c r="E63" s="120" t="s">
        <v>16</v>
      </c>
      <c r="F63" s="121">
        <f>'Insumos '!H10</f>
        <v>0</v>
      </c>
      <c r="G63" s="125">
        <v>20</v>
      </c>
      <c r="H63" s="123">
        <f t="shared" si="1"/>
        <v>0</v>
      </c>
      <c r="I63" s="410">
        <f>SUM(H63:H67)</f>
        <v>0</v>
      </c>
      <c r="J63" s="426"/>
      <c r="K63" s="101"/>
    </row>
    <row r="64" spans="1:11" ht="24" customHeight="1" x14ac:dyDescent="0.25">
      <c r="A64" s="404"/>
      <c r="B64" s="422"/>
      <c r="C64" s="408"/>
      <c r="D64" s="124" t="str">
        <f>D9</f>
        <v>Arquiteto Sênior</v>
      </c>
      <c r="E64" s="120" t="s">
        <v>16</v>
      </c>
      <c r="F64" s="121">
        <f>'Insumos '!H11</f>
        <v>0</v>
      </c>
      <c r="G64" s="125">
        <v>80</v>
      </c>
      <c r="H64" s="123">
        <f t="shared" si="1"/>
        <v>0</v>
      </c>
      <c r="I64" s="410"/>
      <c r="J64" s="426"/>
      <c r="K64" s="101"/>
    </row>
    <row r="65" spans="1:11" ht="24" customHeight="1" x14ac:dyDescent="0.25">
      <c r="A65" s="404"/>
      <c r="B65" s="422"/>
      <c r="C65" s="408"/>
      <c r="D65" s="124" t="str">
        <f>D10</f>
        <v>Arquiteto Pleno</v>
      </c>
      <c r="E65" s="118" t="s">
        <v>16</v>
      </c>
      <c r="F65" s="121">
        <f>'Insumos '!H12</f>
        <v>0</v>
      </c>
      <c r="G65" s="118">
        <v>120</v>
      </c>
      <c r="H65" s="123">
        <f t="shared" si="1"/>
        <v>0</v>
      </c>
      <c r="I65" s="410"/>
      <c r="J65" s="426"/>
      <c r="K65" s="101"/>
    </row>
    <row r="66" spans="1:11" ht="24" customHeight="1" x14ac:dyDescent="0.25">
      <c r="A66" s="404"/>
      <c r="B66" s="422"/>
      <c r="C66" s="408"/>
      <c r="D66" s="124" t="str">
        <f>D61</f>
        <v>Auxiliar de Serviços Gerais</v>
      </c>
      <c r="E66" s="120" t="s">
        <v>16</v>
      </c>
      <c r="F66" s="121">
        <f>'Insumos '!H15</f>
        <v>0</v>
      </c>
      <c r="G66" s="125">
        <v>80</v>
      </c>
      <c r="H66" s="123">
        <f t="shared" si="1"/>
        <v>0</v>
      </c>
      <c r="I66" s="410"/>
      <c r="J66" s="426"/>
      <c r="K66" s="101"/>
    </row>
    <row r="67" spans="1:11" ht="24" customHeight="1" x14ac:dyDescent="0.25">
      <c r="A67" s="404"/>
      <c r="B67" s="422"/>
      <c r="C67" s="408"/>
      <c r="D67" s="124" t="str">
        <f>D62</f>
        <v>Digitador</v>
      </c>
      <c r="E67" s="120" t="s">
        <v>16</v>
      </c>
      <c r="F67" s="121">
        <f>'Insumos '!H17</f>
        <v>0</v>
      </c>
      <c r="G67" s="125">
        <v>100</v>
      </c>
      <c r="H67" s="123">
        <f t="shared" si="1"/>
        <v>0</v>
      </c>
      <c r="I67" s="410"/>
      <c r="J67" s="426"/>
      <c r="K67" s="101"/>
    </row>
    <row r="68" spans="1:11" ht="24" customHeight="1" x14ac:dyDescent="0.25">
      <c r="A68" s="404"/>
      <c r="B68" s="422"/>
      <c r="C68" s="406" t="s">
        <v>82</v>
      </c>
      <c r="D68" s="144" t="str">
        <f>'Insumos '!B10</f>
        <v>Coordenador Geral</v>
      </c>
      <c r="E68" s="133" t="s">
        <v>16</v>
      </c>
      <c r="F68" s="134">
        <f>'Insumos '!H10</f>
        <v>0</v>
      </c>
      <c r="G68" s="145">
        <v>79</v>
      </c>
      <c r="H68" s="136">
        <f t="shared" si="1"/>
        <v>0</v>
      </c>
      <c r="I68" s="423">
        <f>SUM(H68:H70)</f>
        <v>0</v>
      </c>
      <c r="J68" s="426"/>
    </row>
    <row r="69" spans="1:11" ht="24" customHeight="1" x14ac:dyDescent="0.25">
      <c r="A69" s="404"/>
      <c r="B69" s="422"/>
      <c r="C69" s="406"/>
      <c r="D69" s="132" t="str">
        <f>D9</f>
        <v>Arquiteto Sênior</v>
      </c>
      <c r="E69" s="131" t="s">
        <v>16</v>
      </c>
      <c r="F69" s="138">
        <f>'Insumos '!H11</f>
        <v>0</v>
      </c>
      <c r="G69" s="131">
        <v>325</v>
      </c>
      <c r="H69" s="136">
        <f t="shared" si="1"/>
        <v>0</v>
      </c>
      <c r="I69" s="423"/>
      <c r="J69" s="426"/>
    </row>
    <row r="70" spans="1:11" ht="24" customHeight="1" x14ac:dyDescent="0.25">
      <c r="A70" s="404"/>
      <c r="B70" s="422"/>
      <c r="C70" s="406"/>
      <c r="D70" s="139" t="str">
        <f>D48</f>
        <v>Desenhista Projetista</v>
      </c>
      <c r="E70" s="146" t="s">
        <v>16</v>
      </c>
      <c r="F70" s="147">
        <f>'Insumos '!H13</f>
        <v>0</v>
      </c>
      <c r="G70" s="148">
        <v>330</v>
      </c>
      <c r="H70" s="136">
        <f t="shared" si="1"/>
        <v>0</v>
      </c>
      <c r="I70" s="423"/>
      <c r="J70" s="426"/>
    </row>
    <row r="71" spans="1:11" ht="24" customHeight="1" x14ac:dyDescent="0.25">
      <c r="A71" s="404"/>
      <c r="B71" s="422"/>
      <c r="C71" s="408" t="s">
        <v>83</v>
      </c>
      <c r="D71" s="124" t="str">
        <f>'Insumos '!B10</f>
        <v>Coordenador Geral</v>
      </c>
      <c r="E71" s="120" t="s">
        <v>16</v>
      </c>
      <c r="F71" s="121">
        <f>'Insumos '!H10</f>
        <v>0</v>
      </c>
      <c r="G71" s="125">
        <v>55</v>
      </c>
      <c r="H71" s="123">
        <f t="shared" si="1"/>
        <v>0</v>
      </c>
      <c r="I71" s="410">
        <f>SUM(H71:H73)</f>
        <v>0</v>
      </c>
      <c r="J71" s="426"/>
    </row>
    <row r="72" spans="1:11" ht="24" customHeight="1" x14ac:dyDescent="0.25">
      <c r="A72" s="404"/>
      <c r="B72" s="422"/>
      <c r="C72" s="408"/>
      <c r="D72" s="124" t="str">
        <f>D9</f>
        <v>Arquiteto Sênior</v>
      </c>
      <c r="E72" s="120" t="s">
        <v>16</v>
      </c>
      <c r="F72" s="121">
        <f>'Insumos '!H11</f>
        <v>0</v>
      </c>
      <c r="G72" s="125">
        <v>220</v>
      </c>
      <c r="H72" s="123">
        <f t="shared" si="1"/>
        <v>0</v>
      </c>
      <c r="I72" s="410"/>
      <c r="J72" s="426"/>
    </row>
    <row r="73" spans="1:11" ht="24" customHeight="1" x14ac:dyDescent="0.25">
      <c r="A73" s="404"/>
      <c r="B73" s="422"/>
      <c r="C73" s="408"/>
      <c r="D73" s="124" t="str">
        <f>D70</f>
        <v>Desenhista Projetista</v>
      </c>
      <c r="E73" s="120" t="s">
        <v>16</v>
      </c>
      <c r="F73" s="121">
        <f>'Insumos '!H13</f>
        <v>0</v>
      </c>
      <c r="G73" s="125">
        <v>220</v>
      </c>
      <c r="H73" s="123">
        <f t="shared" si="1"/>
        <v>0</v>
      </c>
      <c r="I73" s="410"/>
      <c r="J73" s="426"/>
    </row>
    <row r="74" spans="1:11" ht="24" customHeight="1" x14ac:dyDescent="0.25">
      <c r="A74" s="404"/>
      <c r="B74" s="422"/>
      <c r="C74" s="406" t="s">
        <v>84</v>
      </c>
      <c r="D74" s="144" t="str">
        <f>'Insumos '!B10</f>
        <v>Coordenador Geral</v>
      </c>
      <c r="E74" s="133" t="s">
        <v>16</v>
      </c>
      <c r="F74" s="134">
        <f>'Insumos '!H10</f>
        <v>0</v>
      </c>
      <c r="G74" s="145">
        <v>50</v>
      </c>
      <c r="H74" s="136">
        <f t="shared" si="1"/>
        <v>0</v>
      </c>
      <c r="I74" s="423">
        <f>SUM(H74:H77)</f>
        <v>0</v>
      </c>
      <c r="J74" s="426"/>
    </row>
    <row r="75" spans="1:11" ht="24" customHeight="1" x14ac:dyDescent="0.25">
      <c r="A75" s="404"/>
      <c r="B75" s="422"/>
      <c r="C75" s="406"/>
      <c r="D75" s="132" t="str">
        <f>D9</f>
        <v>Arquiteto Sênior</v>
      </c>
      <c r="E75" s="137" t="s">
        <v>16</v>
      </c>
      <c r="F75" s="138">
        <f>'Insumos '!H11</f>
        <v>0</v>
      </c>
      <c r="G75" s="135">
        <v>220</v>
      </c>
      <c r="H75" s="136">
        <f t="shared" si="1"/>
        <v>0</v>
      </c>
      <c r="I75" s="423"/>
      <c r="J75" s="426"/>
    </row>
    <row r="76" spans="1:11" ht="24" customHeight="1" x14ac:dyDescent="0.25">
      <c r="A76" s="404"/>
      <c r="B76" s="422"/>
      <c r="C76" s="406"/>
      <c r="D76" s="132" t="str">
        <f>D10</f>
        <v>Arquiteto Pleno</v>
      </c>
      <c r="E76" s="137" t="s">
        <v>16</v>
      </c>
      <c r="F76" s="138">
        <f>'Insumos '!H12</f>
        <v>0</v>
      </c>
      <c r="G76" s="135">
        <v>500</v>
      </c>
      <c r="H76" s="136">
        <f t="shared" si="1"/>
        <v>0</v>
      </c>
      <c r="I76" s="423"/>
      <c r="J76" s="426"/>
    </row>
    <row r="77" spans="1:11" ht="24" customHeight="1" x14ac:dyDescent="0.25">
      <c r="A77" s="404"/>
      <c r="B77" s="422"/>
      <c r="C77" s="406"/>
      <c r="D77" s="132" t="str">
        <f>D67</f>
        <v>Digitador</v>
      </c>
      <c r="E77" s="137" t="s">
        <v>16</v>
      </c>
      <c r="F77" s="138">
        <f>'Insumos '!H17</f>
        <v>0</v>
      </c>
      <c r="G77" s="135">
        <v>330</v>
      </c>
      <c r="H77" s="136">
        <f t="shared" si="1"/>
        <v>0</v>
      </c>
      <c r="I77" s="423"/>
      <c r="J77" s="426"/>
    </row>
    <row r="78" spans="1:11" ht="24" customHeight="1" x14ac:dyDescent="0.25">
      <c r="A78" s="404"/>
      <c r="B78" s="422"/>
      <c r="C78" s="408" t="s">
        <v>85</v>
      </c>
      <c r="D78" s="119" t="str">
        <f>'Insumos '!B10</f>
        <v>Coordenador Geral</v>
      </c>
      <c r="E78" s="142" t="s">
        <v>16</v>
      </c>
      <c r="F78" s="143">
        <f>'Insumos '!H10</f>
        <v>0</v>
      </c>
      <c r="G78" s="122">
        <v>40</v>
      </c>
      <c r="H78" s="123">
        <f t="shared" si="1"/>
        <v>0</v>
      </c>
      <c r="I78" s="410">
        <f>SUM(H78:H82)</f>
        <v>0</v>
      </c>
      <c r="J78" s="426"/>
    </row>
    <row r="79" spans="1:11" ht="24" customHeight="1" x14ac:dyDescent="0.25">
      <c r="A79" s="404"/>
      <c r="B79" s="422"/>
      <c r="C79" s="408"/>
      <c r="D79" s="124" t="str">
        <f>D9</f>
        <v>Arquiteto Sênior</v>
      </c>
      <c r="E79" s="120" t="s">
        <v>16</v>
      </c>
      <c r="F79" s="121">
        <f>'Insumos '!H11</f>
        <v>0</v>
      </c>
      <c r="G79" s="125">
        <v>200</v>
      </c>
      <c r="H79" s="123">
        <f t="shared" si="1"/>
        <v>0</v>
      </c>
      <c r="I79" s="410"/>
      <c r="J79" s="426"/>
    </row>
    <row r="80" spans="1:11" ht="24" customHeight="1" x14ac:dyDescent="0.25">
      <c r="A80" s="404"/>
      <c r="B80" s="422"/>
      <c r="C80" s="408"/>
      <c r="D80" s="124" t="str">
        <f>D59</f>
        <v>Advogado Sênior</v>
      </c>
      <c r="E80" s="120" t="s">
        <v>16</v>
      </c>
      <c r="F80" s="121">
        <f>'Insumos '!H14</f>
        <v>0</v>
      </c>
      <c r="G80" s="125">
        <v>480</v>
      </c>
      <c r="H80" s="123">
        <f t="shared" si="1"/>
        <v>0</v>
      </c>
      <c r="I80" s="410"/>
      <c r="J80" s="426"/>
    </row>
    <row r="81" spans="1:11" ht="24" customHeight="1" x14ac:dyDescent="0.25">
      <c r="A81" s="404"/>
      <c r="B81" s="422"/>
      <c r="C81" s="408"/>
      <c r="D81" s="124" t="str">
        <f>D43</f>
        <v>Assistente Social Pleno</v>
      </c>
      <c r="E81" s="120" t="s">
        <v>16</v>
      </c>
      <c r="F81" s="121">
        <f>'Insumos '!H16</f>
        <v>0</v>
      </c>
      <c r="G81" s="125">
        <v>480</v>
      </c>
      <c r="H81" s="123">
        <f t="shared" si="1"/>
        <v>0</v>
      </c>
      <c r="I81" s="410"/>
      <c r="J81" s="426"/>
    </row>
    <row r="82" spans="1:11" ht="24" customHeight="1" x14ac:dyDescent="0.25">
      <c r="A82" s="404"/>
      <c r="B82" s="422"/>
      <c r="C82" s="408"/>
      <c r="D82" s="153" t="str">
        <f>D77</f>
        <v>Digitador</v>
      </c>
      <c r="E82" s="118" t="s">
        <v>16</v>
      </c>
      <c r="F82" s="149">
        <f>'Insumos '!H17</f>
        <v>0</v>
      </c>
      <c r="G82" s="154">
        <v>160</v>
      </c>
      <c r="H82" s="123">
        <f t="shared" si="1"/>
        <v>0</v>
      </c>
      <c r="I82" s="410"/>
      <c r="J82" s="426"/>
    </row>
    <row r="83" spans="1:11" ht="24" customHeight="1" x14ac:dyDescent="0.25">
      <c r="A83" s="404"/>
      <c r="B83" s="422"/>
      <c r="C83" s="406" t="s">
        <v>86</v>
      </c>
      <c r="D83" s="155" t="str">
        <f>'Insumos '!B10</f>
        <v>Coordenador Geral</v>
      </c>
      <c r="E83" s="156" t="s">
        <v>16</v>
      </c>
      <c r="F83" s="138">
        <f>'Insumos '!H10</f>
        <v>0</v>
      </c>
      <c r="G83" s="131">
        <v>17</v>
      </c>
      <c r="H83" s="136">
        <f t="shared" si="1"/>
        <v>0</v>
      </c>
      <c r="I83" s="407">
        <f>SUM(H83:H87)</f>
        <v>0</v>
      </c>
      <c r="J83" s="426"/>
    </row>
    <row r="84" spans="1:11" ht="24" customHeight="1" x14ac:dyDescent="0.25">
      <c r="A84" s="404"/>
      <c r="B84" s="422"/>
      <c r="C84" s="406"/>
      <c r="D84" s="132" t="str">
        <f>D9</f>
        <v>Arquiteto Sênior</v>
      </c>
      <c r="E84" s="137" t="s">
        <v>16</v>
      </c>
      <c r="F84" s="138">
        <f>'Insumos '!H11</f>
        <v>0</v>
      </c>
      <c r="G84" s="135">
        <v>40</v>
      </c>
      <c r="H84" s="136">
        <f t="shared" si="1"/>
        <v>0</v>
      </c>
      <c r="I84" s="407"/>
      <c r="J84" s="426"/>
    </row>
    <row r="85" spans="1:11" ht="24" customHeight="1" x14ac:dyDescent="0.25">
      <c r="A85" s="404"/>
      <c r="B85" s="422"/>
      <c r="C85" s="406"/>
      <c r="D85" s="132" t="str">
        <f>D80</f>
        <v>Advogado Sênior</v>
      </c>
      <c r="E85" s="137" t="s">
        <v>16</v>
      </c>
      <c r="F85" s="138">
        <f>'Insumos '!H14</f>
        <v>0</v>
      </c>
      <c r="G85" s="135">
        <v>80</v>
      </c>
      <c r="H85" s="136">
        <f t="shared" si="1"/>
        <v>0</v>
      </c>
      <c r="I85" s="407"/>
      <c r="J85" s="426"/>
    </row>
    <row r="86" spans="1:11" ht="22.5" customHeight="1" x14ac:dyDescent="0.25">
      <c r="A86" s="404"/>
      <c r="B86" s="422"/>
      <c r="C86" s="406"/>
      <c r="D86" s="155" t="str">
        <f>D81</f>
        <v>Assistente Social Pleno</v>
      </c>
      <c r="E86" s="131" t="s">
        <v>16</v>
      </c>
      <c r="F86" s="138">
        <f>'Insumos '!H16</f>
        <v>0</v>
      </c>
      <c r="G86" s="131">
        <v>160</v>
      </c>
      <c r="H86" s="136">
        <f t="shared" si="1"/>
        <v>0</v>
      </c>
      <c r="I86" s="407"/>
      <c r="J86" s="426"/>
    </row>
    <row r="87" spans="1:11" ht="24" customHeight="1" x14ac:dyDescent="0.25">
      <c r="A87" s="404"/>
      <c r="B87" s="422"/>
      <c r="C87" s="406"/>
      <c r="D87" s="132" t="str">
        <f>D82</f>
        <v>Digitador</v>
      </c>
      <c r="E87" s="146" t="s">
        <v>16</v>
      </c>
      <c r="F87" s="147">
        <f>'Insumos '!H17</f>
        <v>0</v>
      </c>
      <c r="G87" s="148">
        <v>160</v>
      </c>
      <c r="H87" s="136">
        <f t="shared" si="1"/>
        <v>0</v>
      </c>
      <c r="I87" s="407"/>
      <c r="J87" s="426"/>
    </row>
    <row r="88" spans="1:11" ht="24" customHeight="1" x14ac:dyDescent="0.25">
      <c r="A88" s="404"/>
      <c r="B88" s="422"/>
      <c r="C88" s="408" t="s">
        <v>87</v>
      </c>
      <c r="D88" s="119" t="str">
        <f>'Insumos '!B10</f>
        <v>Coordenador Geral</v>
      </c>
      <c r="E88" s="120" t="s">
        <v>16</v>
      </c>
      <c r="F88" s="121">
        <f>'Insumos '!H10</f>
        <v>0</v>
      </c>
      <c r="G88" s="125">
        <v>17</v>
      </c>
      <c r="H88" s="123">
        <f t="shared" si="1"/>
        <v>0</v>
      </c>
      <c r="I88" s="410">
        <f>SUM(H88:H91)</f>
        <v>0</v>
      </c>
      <c r="J88" s="426"/>
      <c r="K88" s="101"/>
    </row>
    <row r="89" spans="1:11" ht="24" customHeight="1" x14ac:dyDescent="0.25">
      <c r="A89" s="404"/>
      <c r="B89" s="422"/>
      <c r="C89" s="408"/>
      <c r="D89" s="124" t="str">
        <f>D9</f>
        <v>Arquiteto Sênior</v>
      </c>
      <c r="E89" s="120" t="s">
        <v>16</v>
      </c>
      <c r="F89" s="121">
        <f>'Insumos '!H11</f>
        <v>0</v>
      </c>
      <c r="G89" s="125">
        <v>60</v>
      </c>
      <c r="H89" s="123">
        <f t="shared" si="1"/>
        <v>0</v>
      </c>
      <c r="I89" s="410"/>
      <c r="J89" s="426"/>
      <c r="K89" s="101"/>
    </row>
    <row r="90" spans="1:11" ht="24" customHeight="1" x14ac:dyDescent="0.25">
      <c r="A90" s="404"/>
      <c r="B90" s="422"/>
      <c r="C90" s="408"/>
      <c r="D90" s="124" t="str">
        <f>D10</f>
        <v>Arquiteto Pleno</v>
      </c>
      <c r="E90" s="120" t="s">
        <v>16</v>
      </c>
      <c r="F90" s="121">
        <f>'Insumos '!H12</f>
        <v>0</v>
      </c>
      <c r="G90" s="125">
        <v>180</v>
      </c>
      <c r="H90" s="123">
        <f t="shared" si="1"/>
        <v>0</v>
      </c>
      <c r="I90" s="410"/>
      <c r="J90" s="426"/>
      <c r="K90" s="101"/>
    </row>
    <row r="91" spans="1:11" ht="24" customHeight="1" x14ac:dyDescent="0.25">
      <c r="A91" s="404"/>
      <c r="B91" s="422"/>
      <c r="C91" s="408"/>
      <c r="D91" s="129" t="str">
        <f>D87</f>
        <v>Digitador</v>
      </c>
      <c r="E91" s="154" t="s">
        <v>16</v>
      </c>
      <c r="F91" s="149">
        <f>'Insumos '!H17</f>
        <v>0</v>
      </c>
      <c r="G91" s="130">
        <v>110</v>
      </c>
      <c r="H91" s="123">
        <f t="shared" si="1"/>
        <v>0</v>
      </c>
      <c r="I91" s="410"/>
      <c r="J91" s="426"/>
      <c r="K91" s="101"/>
    </row>
    <row r="92" spans="1:11" ht="24" customHeight="1" x14ac:dyDescent="0.25">
      <c r="A92" s="404"/>
      <c r="B92" s="422"/>
      <c r="C92" s="419" t="s">
        <v>88</v>
      </c>
      <c r="D92" s="419"/>
      <c r="E92" s="419"/>
      <c r="F92" s="419"/>
      <c r="G92" s="419"/>
      <c r="H92" s="419"/>
      <c r="I92" s="150">
        <f>SUM(I57:I91)</f>
        <v>0</v>
      </c>
      <c r="J92" s="426"/>
    </row>
    <row r="93" spans="1:11" ht="24" customHeight="1" x14ac:dyDescent="0.25">
      <c r="A93" s="404"/>
      <c r="B93" s="4" t="s">
        <v>0</v>
      </c>
      <c r="C93" s="420"/>
      <c r="D93" s="420"/>
      <c r="E93" s="420"/>
      <c r="F93" s="420"/>
      <c r="G93" s="420"/>
      <c r="H93" s="420"/>
      <c r="I93" s="420"/>
      <c r="J93" s="426"/>
    </row>
    <row r="94" spans="1:11" ht="24" customHeight="1" x14ac:dyDescent="0.25">
      <c r="A94" s="404"/>
      <c r="B94" s="4" t="s">
        <v>1</v>
      </c>
      <c r="C94" s="399"/>
      <c r="D94" s="399"/>
      <c r="E94" s="399"/>
      <c r="F94" s="399"/>
      <c r="G94" s="399"/>
      <c r="H94" s="399"/>
      <c r="I94" s="399"/>
      <c r="J94" s="426"/>
    </row>
    <row r="95" spans="1:11" ht="24" customHeight="1" x14ac:dyDescent="0.25">
      <c r="A95" s="404"/>
      <c r="B95" s="412" t="s">
        <v>3</v>
      </c>
      <c r="C95" s="412"/>
      <c r="D95" s="412"/>
      <c r="E95" s="412"/>
      <c r="F95" s="412"/>
      <c r="G95" s="412"/>
      <c r="H95" s="412"/>
      <c r="I95" s="412"/>
      <c r="J95" s="426"/>
    </row>
    <row r="96" spans="1:11" ht="24" customHeight="1" x14ac:dyDescent="0.25">
      <c r="A96" s="404"/>
      <c r="B96" s="413" t="s">
        <v>59</v>
      </c>
      <c r="C96" s="413"/>
      <c r="D96" s="413"/>
      <c r="E96" s="413"/>
      <c r="F96" s="413"/>
      <c r="G96" s="413"/>
      <c r="H96" s="413"/>
      <c r="I96" s="413"/>
      <c r="J96" s="426"/>
    </row>
    <row r="97" spans="1:11" ht="24" customHeight="1" x14ac:dyDescent="0.25">
      <c r="A97" s="404"/>
      <c r="B97" s="414" t="s">
        <v>60</v>
      </c>
      <c r="C97" s="414"/>
      <c r="D97" s="414"/>
      <c r="E97" s="414"/>
      <c r="F97" s="414"/>
      <c r="G97" s="414"/>
      <c r="H97" s="414"/>
      <c r="I97" s="414"/>
      <c r="J97" s="426"/>
    </row>
    <row r="98" spans="1:11" ht="33.75" customHeight="1" x14ac:dyDescent="0.25">
      <c r="A98" s="404"/>
      <c r="B98" s="106" t="s">
        <v>61</v>
      </c>
      <c r="C98" s="107" t="s">
        <v>62</v>
      </c>
      <c r="D98" s="108" t="s">
        <v>63</v>
      </c>
      <c r="E98" s="109" t="s">
        <v>10</v>
      </c>
      <c r="F98" s="110" t="s">
        <v>13</v>
      </c>
      <c r="G98" s="111" t="s">
        <v>64</v>
      </c>
      <c r="H98" s="112" t="s">
        <v>65</v>
      </c>
      <c r="I98" s="113" t="s">
        <v>66</v>
      </c>
      <c r="J98" s="426"/>
    </row>
    <row r="99" spans="1:11" ht="27" customHeight="1" x14ac:dyDescent="0.25">
      <c r="A99" s="404"/>
      <c r="B99" s="415" t="s">
        <v>89</v>
      </c>
      <c r="C99" s="416" t="s">
        <v>90</v>
      </c>
      <c r="D99" s="152" t="str">
        <f>'Insumos '!B10</f>
        <v>Coordenador Geral</v>
      </c>
      <c r="E99" s="156" t="s">
        <v>16</v>
      </c>
      <c r="F99" s="134">
        <f>'Insumos '!H10</f>
        <v>0</v>
      </c>
      <c r="G99" s="133">
        <v>78</v>
      </c>
      <c r="H99" s="136">
        <f>ROUND((F99*G99),2)</f>
        <v>0</v>
      </c>
      <c r="I99" s="417">
        <f>SUM(H99:H101)</f>
        <v>0</v>
      </c>
      <c r="J99" s="426"/>
    </row>
    <row r="100" spans="1:11" ht="27" customHeight="1" x14ac:dyDescent="0.25">
      <c r="A100" s="404"/>
      <c r="B100" s="415"/>
      <c r="C100" s="416"/>
      <c r="D100" s="155" t="str">
        <f>D9</f>
        <v>Arquiteto Sênior</v>
      </c>
      <c r="E100" s="131" t="s">
        <v>16</v>
      </c>
      <c r="F100" s="138">
        <f>'Insumos '!H11</f>
        <v>0</v>
      </c>
      <c r="G100" s="131">
        <v>320</v>
      </c>
      <c r="H100" s="136">
        <f>ROUND((F100*G100),2)</f>
        <v>0</v>
      </c>
      <c r="I100" s="417"/>
      <c r="J100" s="426"/>
    </row>
    <row r="101" spans="1:11" ht="27" customHeight="1" x14ac:dyDescent="0.25">
      <c r="A101" s="404"/>
      <c r="B101" s="415"/>
      <c r="C101" s="416"/>
      <c r="D101" s="139" t="str">
        <f>D91</f>
        <v>Digitador</v>
      </c>
      <c r="E101" s="146" t="s">
        <v>16</v>
      </c>
      <c r="F101" s="147">
        <f>'Insumos '!H17</f>
        <v>0</v>
      </c>
      <c r="G101" s="148">
        <v>320</v>
      </c>
      <c r="H101" s="136">
        <f>ROUND((F101*G101),2)</f>
        <v>0</v>
      </c>
      <c r="I101" s="417"/>
      <c r="J101" s="426"/>
    </row>
    <row r="102" spans="1:11" ht="24" customHeight="1" x14ac:dyDescent="0.25">
      <c r="A102" s="404"/>
      <c r="B102" s="415"/>
      <c r="C102" s="418" t="s">
        <v>91</v>
      </c>
      <c r="D102" s="418"/>
      <c r="E102" s="418"/>
      <c r="F102" s="418"/>
      <c r="G102" s="418"/>
      <c r="H102" s="418"/>
      <c r="I102" s="150">
        <f>SUM(I99)</f>
        <v>0</v>
      </c>
      <c r="J102" s="426"/>
    </row>
    <row r="103" spans="1:11" ht="24" customHeight="1" x14ac:dyDescent="0.25">
      <c r="A103" s="404"/>
      <c r="B103" s="405" t="s">
        <v>92</v>
      </c>
      <c r="C103" s="406" t="s">
        <v>93</v>
      </c>
      <c r="D103" s="155" t="str">
        <f>'Insumos '!B10</f>
        <v>Coordenador Geral</v>
      </c>
      <c r="E103" s="131" t="s">
        <v>16</v>
      </c>
      <c r="F103" s="138">
        <f>'Insumos '!H10</f>
        <v>0</v>
      </c>
      <c r="G103" s="131">
        <v>17</v>
      </c>
      <c r="H103" s="136">
        <f t="shared" ref="H103:H128" si="2">ROUND((F103*G103),2)</f>
        <v>0</v>
      </c>
      <c r="I103" s="407">
        <f>SUM(H103:H107)</f>
        <v>0</v>
      </c>
      <c r="J103" s="426"/>
      <c r="K103" s="101"/>
    </row>
    <row r="104" spans="1:11" ht="24" customHeight="1" x14ac:dyDescent="0.25">
      <c r="A104" s="404"/>
      <c r="B104" s="405"/>
      <c r="C104" s="406"/>
      <c r="D104" s="132" t="str">
        <f>D9</f>
        <v>Arquiteto Sênior</v>
      </c>
      <c r="E104" s="137" t="s">
        <v>16</v>
      </c>
      <c r="F104" s="138">
        <f>'Insumos '!H11</f>
        <v>0</v>
      </c>
      <c r="G104" s="135">
        <v>48</v>
      </c>
      <c r="H104" s="136">
        <f t="shared" si="2"/>
        <v>0</v>
      </c>
      <c r="I104" s="407"/>
      <c r="J104" s="426"/>
      <c r="K104" s="101"/>
    </row>
    <row r="105" spans="1:11" ht="24" customHeight="1" x14ac:dyDescent="0.25">
      <c r="A105" s="404"/>
      <c r="B105" s="405"/>
      <c r="C105" s="406"/>
      <c r="D105" s="132" t="str">
        <f>D10</f>
        <v>Arquiteto Pleno</v>
      </c>
      <c r="E105" s="137" t="s">
        <v>16</v>
      </c>
      <c r="F105" s="138">
        <f>'Insumos '!H12</f>
        <v>0</v>
      </c>
      <c r="G105" s="135">
        <v>56</v>
      </c>
      <c r="H105" s="136">
        <f t="shared" si="2"/>
        <v>0</v>
      </c>
      <c r="I105" s="407"/>
      <c r="J105" s="426"/>
      <c r="K105" s="101"/>
    </row>
    <row r="106" spans="1:11" ht="24" customHeight="1" x14ac:dyDescent="0.25">
      <c r="A106" s="404"/>
      <c r="B106" s="405"/>
      <c r="C106" s="406"/>
      <c r="D106" s="132" t="str">
        <f>D66</f>
        <v>Auxiliar de Serviços Gerais</v>
      </c>
      <c r="E106" s="137" t="s">
        <v>16</v>
      </c>
      <c r="F106" s="138">
        <f>'Insumos '!H15</f>
        <v>0</v>
      </c>
      <c r="G106" s="135">
        <v>48</v>
      </c>
      <c r="H106" s="136">
        <f t="shared" si="2"/>
        <v>0</v>
      </c>
      <c r="I106" s="407"/>
      <c r="J106" s="426"/>
      <c r="K106" s="101"/>
    </row>
    <row r="107" spans="1:11" ht="24" customHeight="1" x14ac:dyDescent="0.25">
      <c r="A107" s="404"/>
      <c r="B107" s="405"/>
      <c r="C107" s="406"/>
      <c r="D107" s="157" t="str">
        <f>D101</f>
        <v>Digitador</v>
      </c>
      <c r="E107" s="158" t="s">
        <v>16</v>
      </c>
      <c r="F107" s="147">
        <f>'Insumos '!H17</f>
        <v>0</v>
      </c>
      <c r="G107" s="131">
        <v>80</v>
      </c>
      <c r="H107" s="136">
        <f t="shared" si="2"/>
        <v>0</v>
      </c>
      <c r="I107" s="407"/>
      <c r="J107" s="426"/>
      <c r="K107" s="101"/>
    </row>
    <row r="108" spans="1:11" ht="24" customHeight="1" x14ac:dyDescent="0.25">
      <c r="A108" s="404"/>
      <c r="B108" s="405"/>
      <c r="C108" s="408" t="s">
        <v>94</v>
      </c>
      <c r="D108" s="159" t="str">
        <f>'Insumos '!B10</f>
        <v>Coordenador Geral</v>
      </c>
      <c r="E108" s="118" t="s">
        <v>16</v>
      </c>
      <c r="F108" s="121">
        <f>'Insumos '!H10</f>
        <v>0</v>
      </c>
      <c r="G108" s="142">
        <v>32</v>
      </c>
      <c r="H108" s="123">
        <f t="shared" si="2"/>
        <v>0</v>
      </c>
      <c r="I108" s="409">
        <f>SUM(H108:H110)</f>
        <v>0</v>
      </c>
      <c r="J108" s="426"/>
    </row>
    <row r="109" spans="1:11" ht="24" customHeight="1" x14ac:dyDescent="0.25">
      <c r="A109" s="404"/>
      <c r="B109" s="405"/>
      <c r="C109" s="408"/>
      <c r="D109" s="124" t="str">
        <f>D9</f>
        <v>Arquiteto Sênior</v>
      </c>
      <c r="E109" s="120" t="s">
        <v>16</v>
      </c>
      <c r="F109" s="121">
        <f>'Insumos '!H11</f>
        <v>0</v>
      </c>
      <c r="G109" s="125">
        <v>112</v>
      </c>
      <c r="H109" s="123">
        <f t="shared" si="2"/>
        <v>0</v>
      </c>
      <c r="I109" s="409"/>
      <c r="J109" s="426"/>
    </row>
    <row r="110" spans="1:11" ht="24" customHeight="1" x14ac:dyDescent="0.25">
      <c r="A110" s="404"/>
      <c r="B110" s="405"/>
      <c r="C110" s="408"/>
      <c r="D110" s="129" t="str">
        <f>D107</f>
        <v>Digitador</v>
      </c>
      <c r="E110" s="154" t="s">
        <v>16</v>
      </c>
      <c r="F110" s="149">
        <f>'Insumos '!H17</f>
        <v>0</v>
      </c>
      <c r="G110" s="125">
        <v>96</v>
      </c>
      <c r="H110" s="123">
        <f t="shared" si="2"/>
        <v>0</v>
      </c>
      <c r="I110" s="409"/>
      <c r="J110" s="426"/>
    </row>
    <row r="111" spans="1:11" ht="24" customHeight="1" x14ac:dyDescent="0.25">
      <c r="A111" s="404"/>
      <c r="B111" s="405"/>
      <c r="C111" s="406" t="s">
        <v>95</v>
      </c>
      <c r="D111" s="155" t="s">
        <v>14</v>
      </c>
      <c r="E111" s="131" t="s">
        <v>16</v>
      </c>
      <c r="F111" s="138">
        <f>'Insumos '!H10</f>
        <v>0</v>
      </c>
      <c r="G111" s="133">
        <v>183</v>
      </c>
      <c r="H111" s="136">
        <f t="shared" si="2"/>
        <v>0</v>
      </c>
      <c r="I111" s="407">
        <f>SUM(H111:H116)</f>
        <v>0</v>
      </c>
      <c r="J111" s="426"/>
    </row>
    <row r="112" spans="1:11" ht="24" customHeight="1" x14ac:dyDescent="0.25">
      <c r="A112" s="404"/>
      <c r="B112" s="405"/>
      <c r="C112" s="406"/>
      <c r="D112" s="132" t="s">
        <v>17</v>
      </c>
      <c r="E112" s="137" t="s">
        <v>16</v>
      </c>
      <c r="F112" s="138">
        <f>'Insumos '!H11</f>
        <v>0</v>
      </c>
      <c r="G112" s="135">
        <v>288</v>
      </c>
      <c r="H112" s="136">
        <f t="shared" si="2"/>
        <v>0</v>
      </c>
      <c r="I112" s="407"/>
      <c r="J112" s="426"/>
    </row>
    <row r="113" spans="1:10" ht="24" customHeight="1" x14ac:dyDescent="0.25">
      <c r="A113" s="404"/>
      <c r="B113" s="405"/>
      <c r="C113" s="406"/>
      <c r="D113" s="139" t="str">
        <f>D14</f>
        <v>Advogado Sênior</v>
      </c>
      <c r="E113" s="137" t="s">
        <v>16</v>
      </c>
      <c r="F113" s="147">
        <f>'Insumos '!H14</f>
        <v>0</v>
      </c>
      <c r="G113" s="148">
        <v>96</v>
      </c>
      <c r="H113" s="136">
        <f t="shared" si="2"/>
        <v>0</v>
      </c>
      <c r="I113" s="407"/>
      <c r="J113" s="426"/>
    </row>
    <row r="114" spans="1:10" ht="24" customHeight="1" x14ac:dyDescent="0.25">
      <c r="A114" s="404"/>
      <c r="B114" s="405"/>
      <c r="C114" s="406"/>
      <c r="D114" s="139" t="str">
        <f>D10</f>
        <v>Arquiteto Pleno</v>
      </c>
      <c r="E114" s="137" t="s">
        <v>16</v>
      </c>
      <c r="F114" s="147">
        <f>'Insumos '!H12</f>
        <v>0</v>
      </c>
      <c r="G114" s="148">
        <v>480</v>
      </c>
      <c r="H114" s="136">
        <f t="shared" si="2"/>
        <v>0</v>
      </c>
      <c r="I114" s="407"/>
      <c r="J114" s="426"/>
    </row>
    <row r="115" spans="1:10" ht="24" customHeight="1" x14ac:dyDescent="0.25">
      <c r="A115" s="404"/>
      <c r="B115" s="405"/>
      <c r="C115" s="406"/>
      <c r="D115" s="139" t="str">
        <f>D34</f>
        <v>Assistente Social Pleno</v>
      </c>
      <c r="E115" s="137" t="s">
        <v>16</v>
      </c>
      <c r="F115" s="147">
        <f>'Insumos '!H16</f>
        <v>0</v>
      </c>
      <c r="G115" s="148">
        <v>480</v>
      </c>
      <c r="H115" s="136">
        <f t="shared" si="2"/>
        <v>0</v>
      </c>
      <c r="I115" s="407"/>
      <c r="J115" s="426"/>
    </row>
    <row r="116" spans="1:10" ht="24" customHeight="1" x14ac:dyDescent="0.25">
      <c r="A116" s="404"/>
      <c r="B116" s="405"/>
      <c r="C116" s="406"/>
      <c r="D116" s="139" t="str">
        <f>D110</f>
        <v>Digitador</v>
      </c>
      <c r="E116" s="146" t="s">
        <v>16</v>
      </c>
      <c r="F116" s="147">
        <f>'Insumos '!H17</f>
        <v>0</v>
      </c>
      <c r="G116" s="148">
        <v>192</v>
      </c>
      <c r="H116" s="136">
        <f t="shared" si="2"/>
        <v>0</v>
      </c>
      <c r="I116" s="407"/>
      <c r="J116" s="426"/>
    </row>
    <row r="117" spans="1:10" ht="24" customHeight="1" x14ac:dyDescent="0.25">
      <c r="A117" s="404"/>
      <c r="B117" s="405"/>
      <c r="C117" s="408" t="s">
        <v>96</v>
      </c>
      <c r="D117" s="159" t="s">
        <v>14</v>
      </c>
      <c r="E117" s="118" t="s">
        <v>16</v>
      </c>
      <c r="F117" s="121">
        <f>'Insumos '!H10</f>
        <v>0</v>
      </c>
      <c r="G117" s="118">
        <v>52</v>
      </c>
      <c r="H117" s="123">
        <f t="shared" si="2"/>
        <v>0</v>
      </c>
      <c r="I117" s="410">
        <f>H117+H118+H119+H120+H121+H122</f>
        <v>0</v>
      </c>
      <c r="J117" s="426"/>
    </row>
    <row r="118" spans="1:10" ht="24" customHeight="1" x14ac:dyDescent="0.25">
      <c r="A118" s="404"/>
      <c r="B118" s="405"/>
      <c r="C118" s="408"/>
      <c r="D118" s="124" t="s">
        <v>17</v>
      </c>
      <c r="E118" s="120" t="s">
        <v>16</v>
      </c>
      <c r="F118" s="121">
        <f>'Insumos '!H11</f>
        <v>0</v>
      </c>
      <c r="G118" s="125">
        <v>120</v>
      </c>
      <c r="H118" s="123">
        <f t="shared" si="2"/>
        <v>0</v>
      </c>
      <c r="I118" s="410"/>
      <c r="J118" s="426"/>
    </row>
    <row r="119" spans="1:10" ht="24" customHeight="1" x14ac:dyDescent="0.25">
      <c r="A119" s="404"/>
      <c r="B119" s="405"/>
      <c r="C119" s="408"/>
      <c r="D119" s="129" t="s">
        <v>24</v>
      </c>
      <c r="E119" s="120" t="s">
        <v>16</v>
      </c>
      <c r="F119" s="149">
        <f>'Insumos '!H14</f>
        <v>0</v>
      </c>
      <c r="G119" s="125">
        <v>128</v>
      </c>
      <c r="H119" s="123">
        <f t="shared" si="2"/>
        <v>0</v>
      </c>
      <c r="I119" s="410"/>
      <c r="J119" s="426"/>
    </row>
    <row r="120" spans="1:10" ht="24" customHeight="1" x14ac:dyDescent="0.25">
      <c r="A120" s="404"/>
      <c r="B120" s="405"/>
      <c r="C120" s="408"/>
      <c r="D120" s="129" t="s">
        <v>20</v>
      </c>
      <c r="E120" s="120" t="s">
        <v>16</v>
      </c>
      <c r="F120" s="149">
        <f>'Insumos '!H12</f>
        <v>0</v>
      </c>
      <c r="G120" s="125">
        <v>168</v>
      </c>
      <c r="H120" s="123">
        <f t="shared" si="2"/>
        <v>0</v>
      </c>
      <c r="I120" s="410"/>
      <c r="J120" s="426"/>
    </row>
    <row r="121" spans="1:10" ht="24" customHeight="1" x14ac:dyDescent="0.25">
      <c r="A121" s="404"/>
      <c r="B121" s="405"/>
      <c r="C121" s="408"/>
      <c r="D121" s="129" t="s">
        <v>29</v>
      </c>
      <c r="E121" s="120" t="s">
        <v>16</v>
      </c>
      <c r="F121" s="149">
        <f>'Insumos '!H16</f>
        <v>0</v>
      </c>
      <c r="G121" s="125">
        <v>320</v>
      </c>
      <c r="H121" s="123">
        <f t="shared" si="2"/>
        <v>0</v>
      </c>
      <c r="I121" s="410"/>
      <c r="J121" s="426"/>
    </row>
    <row r="122" spans="1:10" ht="24" customHeight="1" x14ac:dyDescent="0.25">
      <c r="A122" s="404"/>
      <c r="B122" s="405"/>
      <c r="C122" s="408"/>
      <c r="D122" s="129" t="str">
        <f>D116</f>
        <v>Digitador</v>
      </c>
      <c r="E122" s="154" t="s">
        <v>16</v>
      </c>
      <c r="F122" s="149">
        <f>'Insumos '!H17</f>
        <v>0</v>
      </c>
      <c r="G122" s="125">
        <v>160</v>
      </c>
      <c r="H122" s="123">
        <f t="shared" si="2"/>
        <v>0</v>
      </c>
      <c r="I122" s="410"/>
      <c r="J122" s="426"/>
    </row>
    <row r="123" spans="1:10" ht="24" customHeight="1" x14ac:dyDescent="0.25">
      <c r="A123" s="404"/>
      <c r="B123" s="405"/>
      <c r="C123" s="406" t="s">
        <v>97</v>
      </c>
      <c r="D123" s="155" t="s">
        <v>14</v>
      </c>
      <c r="E123" s="131" t="s">
        <v>16</v>
      </c>
      <c r="F123" s="138">
        <f>'Insumos '!H10</f>
        <v>0</v>
      </c>
      <c r="G123" s="133">
        <v>40</v>
      </c>
      <c r="H123" s="136">
        <f t="shared" si="2"/>
        <v>0</v>
      </c>
      <c r="I123" s="407">
        <f>H123+H124+H125+H126+H127+H128</f>
        <v>0</v>
      </c>
      <c r="J123" s="426"/>
    </row>
    <row r="124" spans="1:10" ht="24" customHeight="1" x14ac:dyDescent="0.25">
      <c r="A124" s="404"/>
      <c r="B124" s="405"/>
      <c r="C124" s="406"/>
      <c r="D124" s="132" t="s">
        <v>17</v>
      </c>
      <c r="E124" s="137" t="s">
        <v>16</v>
      </c>
      <c r="F124" s="138">
        <f>'Insumos '!H11</f>
        <v>0</v>
      </c>
      <c r="G124" s="135">
        <v>80</v>
      </c>
      <c r="H124" s="136">
        <f t="shared" si="2"/>
        <v>0</v>
      </c>
      <c r="I124" s="407"/>
      <c r="J124" s="426"/>
    </row>
    <row r="125" spans="1:10" ht="24" customHeight="1" x14ac:dyDescent="0.25">
      <c r="A125" s="404"/>
      <c r="B125" s="405"/>
      <c r="C125" s="406"/>
      <c r="D125" s="139" t="s">
        <v>24</v>
      </c>
      <c r="E125" s="146" t="s">
        <v>16</v>
      </c>
      <c r="F125" s="147">
        <f>'Insumos '!H14</f>
        <v>0</v>
      </c>
      <c r="G125" s="148">
        <v>80</v>
      </c>
      <c r="H125" s="136">
        <f t="shared" si="2"/>
        <v>0</v>
      </c>
      <c r="I125" s="407"/>
      <c r="J125" s="426"/>
    </row>
    <row r="126" spans="1:10" ht="24" customHeight="1" x14ac:dyDescent="0.25">
      <c r="A126" s="404"/>
      <c r="B126" s="405"/>
      <c r="C126" s="406"/>
      <c r="D126" s="139" t="s">
        <v>20</v>
      </c>
      <c r="E126" s="146" t="s">
        <v>16</v>
      </c>
      <c r="F126" s="147">
        <f>'Insumos '!H12</f>
        <v>0</v>
      </c>
      <c r="G126" s="148">
        <v>60</v>
      </c>
      <c r="H126" s="136">
        <f t="shared" si="2"/>
        <v>0</v>
      </c>
      <c r="I126" s="407"/>
      <c r="J126" s="426"/>
    </row>
    <row r="127" spans="1:10" ht="24" customHeight="1" x14ac:dyDescent="0.25">
      <c r="A127" s="404"/>
      <c r="B127" s="405"/>
      <c r="C127" s="406"/>
      <c r="D127" s="139" t="s">
        <v>29</v>
      </c>
      <c r="E127" s="146" t="s">
        <v>16</v>
      </c>
      <c r="F127" s="147">
        <f>'Insumos '!H16</f>
        <v>0</v>
      </c>
      <c r="G127" s="148">
        <v>60</v>
      </c>
      <c r="H127" s="136">
        <f t="shared" si="2"/>
        <v>0</v>
      </c>
      <c r="I127" s="407"/>
      <c r="J127" s="426"/>
    </row>
    <row r="128" spans="1:10" ht="24" customHeight="1" x14ac:dyDescent="0.25">
      <c r="A128" s="404"/>
      <c r="B128" s="405"/>
      <c r="C128" s="406"/>
      <c r="D128" s="139" t="str">
        <f>D122</f>
        <v>Digitador</v>
      </c>
      <c r="E128" s="146" t="s">
        <v>16</v>
      </c>
      <c r="F128" s="147">
        <f>'Insumos '!H17</f>
        <v>0</v>
      </c>
      <c r="G128" s="148">
        <v>120</v>
      </c>
      <c r="H128" s="136">
        <f t="shared" si="2"/>
        <v>0</v>
      </c>
      <c r="I128" s="407"/>
      <c r="J128" s="426"/>
    </row>
    <row r="129" spans="1:11" ht="24" customHeight="1" x14ac:dyDescent="0.25">
      <c r="A129" s="404"/>
      <c r="B129" s="405"/>
      <c r="C129" s="411" t="s">
        <v>98</v>
      </c>
      <c r="D129" s="411"/>
      <c r="E129" s="411"/>
      <c r="F129" s="411"/>
      <c r="G129" s="411"/>
      <c r="H129" s="411"/>
      <c r="I129" s="160">
        <f>I103+I108+I111+I117+I123</f>
        <v>0</v>
      </c>
      <c r="J129" s="426"/>
    </row>
    <row r="130" spans="1:11" ht="32.25" customHeight="1" x14ac:dyDescent="0.25">
      <c r="A130" s="404"/>
      <c r="B130" s="402"/>
      <c r="C130" s="402"/>
      <c r="D130" s="402"/>
      <c r="E130" s="402"/>
      <c r="F130" s="403" t="s">
        <v>99</v>
      </c>
      <c r="G130" s="403"/>
      <c r="H130" s="403"/>
      <c r="I130" s="161">
        <f>I50+I92+I102+I129</f>
        <v>0</v>
      </c>
      <c r="J130" s="426"/>
      <c r="K130" s="162"/>
    </row>
    <row r="131" spans="1:11" ht="24" customHeight="1" x14ac:dyDescent="0.25">
      <c r="A131" s="404"/>
      <c r="B131" s="404"/>
      <c r="C131" s="404"/>
      <c r="D131" s="404"/>
      <c r="E131" s="404"/>
      <c r="F131" s="404"/>
      <c r="G131" s="404"/>
      <c r="H131" s="404"/>
      <c r="I131" s="404"/>
      <c r="J131" s="426"/>
    </row>
    <row r="132" spans="1:11" ht="32.85" customHeight="1" x14ac:dyDescent="0.25">
      <c r="B132" s="62" t="s">
        <v>38</v>
      </c>
      <c r="C132" s="63"/>
      <c r="D132" s="64"/>
      <c r="E132" s="65"/>
      <c r="F132" s="65"/>
      <c r="G132" s="66"/>
      <c r="H132" s="66"/>
    </row>
    <row r="133" spans="1:11" ht="19.899999999999999" customHeight="1" x14ac:dyDescent="0.25">
      <c r="B133" s="67" t="s">
        <v>39</v>
      </c>
      <c r="C133" s="391"/>
      <c r="D133" s="391"/>
      <c r="E133" s="391"/>
      <c r="F133" s="391"/>
      <c r="G133" s="391"/>
      <c r="H133" s="391"/>
    </row>
    <row r="134" spans="1:11" ht="19.899999999999999" customHeight="1" x14ac:dyDescent="0.25">
      <c r="B134" s="67" t="s">
        <v>40</v>
      </c>
      <c r="C134" s="391"/>
      <c r="D134" s="391"/>
      <c r="E134" s="391"/>
      <c r="F134" s="391"/>
      <c r="G134" s="391"/>
      <c r="H134" s="391"/>
    </row>
  </sheetData>
  <mergeCells count="77">
    <mergeCell ref="A1:A131"/>
    <mergeCell ref="B1:I1"/>
    <mergeCell ref="J1:J13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C50:H50"/>
    <mergeCell ref="C51:I51"/>
    <mergeCell ref="C52:I52"/>
    <mergeCell ref="B53:I53"/>
    <mergeCell ref="B54:I54"/>
    <mergeCell ref="B55:I55"/>
    <mergeCell ref="B57:B92"/>
    <mergeCell ref="C57:C62"/>
    <mergeCell ref="I57:I62"/>
    <mergeCell ref="C63:C67"/>
    <mergeCell ref="I63:I67"/>
    <mergeCell ref="C68:C70"/>
    <mergeCell ref="I68:I70"/>
    <mergeCell ref="C71:C73"/>
    <mergeCell ref="I71:I73"/>
    <mergeCell ref="C74:C77"/>
    <mergeCell ref="I74:I77"/>
    <mergeCell ref="C78:C82"/>
    <mergeCell ref="I78:I82"/>
    <mergeCell ref="C83:C87"/>
    <mergeCell ref="I83:I87"/>
    <mergeCell ref="C88:C91"/>
    <mergeCell ref="I88:I91"/>
    <mergeCell ref="C92:H92"/>
    <mergeCell ref="C93:I93"/>
    <mergeCell ref="C94:I94"/>
    <mergeCell ref="B95:I95"/>
    <mergeCell ref="B96:I96"/>
    <mergeCell ref="B97:I97"/>
    <mergeCell ref="B99:B102"/>
    <mergeCell ref="C99:C101"/>
    <mergeCell ref="I99:I101"/>
    <mergeCell ref="C102:H102"/>
    <mergeCell ref="B103:B129"/>
    <mergeCell ref="C103:C107"/>
    <mergeCell ref="I103:I107"/>
    <mergeCell ref="C108:C110"/>
    <mergeCell ref="I108:I110"/>
    <mergeCell ref="C111:C116"/>
    <mergeCell ref="I111:I116"/>
    <mergeCell ref="C117:C122"/>
    <mergeCell ref="I117:I122"/>
    <mergeCell ref="C123:C128"/>
    <mergeCell ref="I123:I128"/>
    <mergeCell ref="C129:H129"/>
    <mergeCell ref="B130:E130"/>
    <mergeCell ref="F130:H130"/>
    <mergeCell ref="B131:I131"/>
    <mergeCell ref="C133:H133"/>
    <mergeCell ref="C134:H134"/>
  </mergeCells>
  <pageMargins left="0.98402777777777795" right="0.70833333333333304" top="0.78749999999999998" bottom="0" header="0.511811023622047" footer="0.511811023622047"/>
  <pageSetup paperSize="9" fitToHeight="0" orientation="portrait" horizontalDpi="300" verticalDpi="300"/>
  <rowBreaks count="2" manualBreakCount="2">
    <brk id="56" max="16383" man="1"/>
    <brk id="9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J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1" max="1" width="8.28515625" style="163"/>
    <col min="2" max="2" width="17.42578125" style="163" customWidth="1"/>
    <col min="3" max="3" width="35.42578125" style="163" customWidth="1"/>
    <col min="4" max="4" width="33.28515625" style="163" customWidth="1"/>
    <col min="5" max="5" width="5.42578125" style="164" customWidth="1"/>
    <col min="6" max="6" width="10.28515625" style="164" customWidth="1"/>
    <col min="7" max="7" width="10.7109375" style="165" customWidth="1"/>
    <col min="8" max="8" width="13.5703125" style="166" customWidth="1"/>
    <col min="9" max="9" width="16.42578125" style="166" customWidth="1"/>
    <col min="10" max="10" width="16.7109375" style="166" customWidth="1"/>
    <col min="11" max="11" width="16.7109375" style="163" customWidth="1"/>
    <col min="12" max="12" width="16" style="167" customWidth="1"/>
    <col min="13" max="13" width="8.28515625" style="163"/>
    <col min="14" max="14" width="12.42578125" style="163" customWidth="1"/>
    <col min="15" max="15" width="12" style="163" customWidth="1"/>
    <col min="16" max="1024" width="8.28515625" style="163"/>
  </cols>
  <sheetData>
    <row r="1" spans="1:1024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024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</row>
    <row r="3" spans="1:1024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024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024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024" ht="24" customHeight="1" x14ac:dyDescent="0.25">
      <c r="B6" s="440" t="s">
        <v>101</v>
      </c>
      <c r="C6" s="440"/>
      <c r="D6" s="440"/>
      <c r="E6" s="440"/>
      <c r="F6" s="440"/>
      <c r="G6" s="440"/>
      <c r="H6" s="440"/>
      <c r="I6" s="440"/>
    </row>
    <row r="7" spans="1:1024" ht="36.75" customHeight="1" x14ac:dyDescent="0.25">
      <c r="A7" s="168"/>
      <c r="B7" s="169" t="s">
        <v>61</v>
      </c>
      <c r="C7" s="170" t="s">
        <v>62</v>
      </c>
      <c r="D7" s="171" t="s">
        <v>63</v>
      </c>
      <c r="E7" s="172" t="s">
        <v>10</v>
      </c>
      <c r="F7" s="173" t="s">
        <v>13</v>
      </c>
      <c r="G7" s="174" t="s">
        <v>64</v>
      </c>
      <c r="H7" s="175" t="s">
        <v>65</v>
      </c>
      <c r="I7" s="176" t="s">
        <v>66</v>
      </c>
      <c r="J7" s="177"/>
      <c r="K7" s="178"/>
      <c r="L7" s="17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8"/>
      <c r="BI7" s="168"/>
      <c r="BJ7" s="168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168"/>
      <c r="BZ7" s="168"/>
      <c r="CA7" s="168"/>
      <c r="CB7" s="168"/>
      <c r="CC7" s="168"/>
      <c r="CD7" s="168"/>
      <c r="CE7" s="168"/>
      <c r="CF7" s="168"/>
      <c r="CG7" s="168"/>
      <c r="CH7" s="168"/>
      <c r="CI7" s="168"/>
      <c r="CJ7" s="168"/>
      <c r="CK7" s="168"/>
      <c r="CL7" s="168"/>
      <c r="CM7" s="168"/>
      <c r="CN7" s="168"/>
      <c r="CO7" s="168"/>
      <c r="CP7" s="168"/>
      <c r="CQ7" s="168"/>
      <c r="CR7" s="168"/>
      <c r="CS7" s="168"/>
      <c r="CT7" s="168"/>
      <c r="CU7" s="168"/>
      <c r="CV7" s="168"/>
      <c r="CW7" s="168"/>
      <c r="CX7" s="168"/>
      <c r="CY7" s="168"/>
      <c r="CZ7" s="168"/>
      <c r="DA7" s="168"/>
      <c r="DB7" s="168"/>
      <c r="DC7" s="168"/>
      <c r="DD7" s="168"/>
      <c r="DE7" s="168"/>
      <c r="DF7" s="168"/>
      <c r="DG7" s="168"/>
      <c r="DH7" s="168"/>
      <c r="DI7" s="168"/>
      <c r="DJ7" s="168"/>
      <c r="DK7" s="168"/>
      <c r="DL7" s="168"/>
      <c r="DM7" s="168"/>
      <c r="DN7" s="168"/>
      <c r="DO7" s="168"/>
      <c r="DP7" s="168"/>
      <c r="DQ7" s="168"/>
      <c r="DR7" s="168"/>
      <c r="DS7" s="168"/>
      <c r="DT7" s="168"/>
      <c r="DU7" s="168"/>
      <c r="DV7" s="168"/>
      <c r="DW7" s="168"/>
      <c r="DX7" s="168"/>
      <c r="DY7" s="168"/>
      <c r="DZ7" s="168"/>
      <c r="EA7" s="168"/>
      <c r="EB7" s="168"/>
      <c r="EC7" s="168"/>
      <c r="ED7" s="168"/>
      <c r="EE7" s="168"/>
      <c r="EF7" s="168"/>
      <c r="EG7" s="168"/>
      <c r="EH7" s="168"/>
      <c r="EI7" s="168"/>
      <c r="EJ7" s="168"/>
      <c r="EK7" s="168"/>
      <c r="EL7" s="168"/>
      <c r="EM7" s="168"/>
      <c r="EN7" s="168"/>
      <c r="EO7" s="168"/>
      <c r="EP7" s="168"/>
      <c r="EQ7" s="168"/>
      <c r="ER7" s="168"/>
      <c r="ES7" s="168"/>
      <c r="ET7" s="168"/>
      <c r="EU7" s="168"/>
      <c r="EV7" s="168"/>
      <c r="EW7" s="168"/>
      <c r="EX7" s="168"/>
      <c r="EY7" s="168"/>
      <c r="EZ7" s="168"/>
      <c r="FA7" s="168"/>
      <c r="FB7" s="168"/>
      <c r="FC7" s="168"/>
      <c r="FD7" s="168"/>
      <c r="FE7" s="168"/>
      <c r="FF7" s="168"/>
      <c r="FG7" s="168"/>
      <c r="FH7" s="168"/>
      <c r="FI7" s="168"/>
      <c r="FJ7" s="168"/>
      <c r="FK7" s="168"/>
      <c r="FL7" s="168"/>
      <c r="FM7" s="168"/>
      <c r="FN7" s="168"/>
      <c r="FO7" s="168"/>
      <c r="FP7" s="168"/>
      <c r="FQ7" s="168"/>
      <c r="FR7" s="168"/>
      <c r="FS7" s="168"/>
      <c r="FT7" s="168"/>
      <c r="FU7" s="168"/>
      <c r="FV7" s="168"/>
      <c r="FW7" s="168"/>
      <c r="FX7" s="168"/>
      <c r="FY7" s="168"/>
      <c r="FZ7" s="168"/>
      <c r="GA7" s="168"/>
      <c r="GB7" s="168"/>
      <c r="GC7" s="168"/>
      <c r="GD7" s="168"/>
      <c r="GE7" s="168"/>
      <c r="GF7" s="168"/>
      <c r="GG7" s="168"/>
      <c r="GH7" s="168"/>
      <c r="GI7" s="168"/>
      <c r="GJ7" s="168"/>
      <c r="GK7" s="168"/>
      <c r="GL7" s="168"/>
      <c r="GM7" s="168"/>
      <c r="GN7" s="168"/>
      <c r="GO7" s="168"/>
      <c r="GP7" s="168"/>
      <c r="GQ7" s="168"/>
      <c r="GR7" s="168"/>
      <c r="GS7" s="168"/>
      <c r="GT7" s="168"/>
      <c r="GU7" s="168"/>
      <c r="GV7" s="168"/>
      <c r="GW7" s="168"/>
      <c r="GX7" s="168"/>
      <c r="GY7" s="168"/>
      <c r="GZ7" s="168"/>
      <c r="HA7" s="168"/>
      <c r="HB7" s="168"/>
      <c r="HC7" s="168"/>
      <c r="HD7" s="168"/>
      <c r="HE7" s="168"/>
      <c r="HF7" s="168"/>
      <c r="HG7" s="168"/>
      <c r="HH7" s="168"/>
      <c r="HI7" s="168"/>
      <c r="HJ7" s="168"/>
      <c r="HK7" s="168"/>
      <c r="HL7" s="168"/>
      <c r="HM7" s="168"/>
      <c r="HN7" s="168"/>
      <c r="HO7" s="168"/>
      <c r="HP7" s="168"/>
      <c r="HQ7" s="168"/>
      <c r="HR7" s="168"/>
      <c r="HS7" s="168"/>
      <c r="HT7" s="168"/>
      <c r="HU7" s="168"/>
      <c r="HV7" s="168"/>
      <c r="HW7" s="168"/>
      <c r="HX7" s="168"/>
      <c r="HY7" s="168"/>
      <c r="HZ7" s="168"/>
      <c r="IA7" s="168"/>
      <c r="IB7" s="168"/>
      <c r="IC7" s="168"/>
      <c r="ID7" s="168"/>
      <c r="IE7" s="168"/>
      <c r="IF7" s="168"/>
      <c r="IG7" s="168"/>
      <c r="IH7" s="168"/>
      <c r="II7" s="168"/>
      <c r="IJ7" s="168"/>
      <c r="IK7" s="168"/>
      <c r="IL7" s="168"/>
      <c r="IM7" s="168"/>
      <c r="IN7" s="168"/>
      <c r="IO7" s="168"/>
      <c r="IP7" s="168"/>
      <c r="IQ7" s="168"/>
      <c r="IR7" s="168"/>
      <c r="IS7" s="168"/>
      <c r="IT7" s="168"/>
      <c r="IU7" s="168"/>
      <c r="IV7" s="168"/>
      <c r="IW7" s="168"/>
      <c r="IX7" s="168"/>
      <c r="IY7" s="168"/>
      <c r="IZ7" s="168"/>
      <c r="JA7" s="168"/>
      <c r="JB7" s="168"/>
      <c r="JC7" s="168"/>
      <c r="JD7" s="168"/>
      <c r="JE7" s="168"/>
      <c r="JF7" s="168"/>
      <c r="JG7" s="168"/>
      <c r="JH7" s="168"/>
      <c r="JI7" s="168"/>
      <c r="JJ7" s="168"/>
      <c r="JK7" s="168"/>
      <c r="JL7" s="168"/>
      <c r="JM7" s="168"/>
      <c r="JN7" s="168"/>
      <c r="JO7" s="168"/>
      <c r="JP7" s="168"/>
      <c r="JQ7" s="168"/>
      <c r="JR7" s="168"/>
      <c r="JS7" s="168"/>
      <c r="JT7" s="168"/>
      <c r="JU7" s="168"/>
      <c r="JV7" s="168"/>
      <c r="JW7" s="168"/>
      <c r="JX7" s="168"/>
      <c r="JY7" s="168"/>
      <c r="JZ7" s="168"/>
      <c r="KA7" s="168"/>
      <c r="KB7" s="168"/>
      <c r="KC7" s="168"/>
      <c r="KD7" s="168"/>
      <c r="KE7" s="168"/>
      <c r="KF7" s="168"/>
      <c r="KG7" s="168"/>
      <c r="KH7" s="168"/>
      <c r="KI7" s="168"/>
      <c r="KJ7" s="168"/>
      <c r="KK7" s="168"/>
      <c r="KL7" s="168"/>
      <c r="KM7" s="168"/>
      <c r="KN7" s="168"/>
      <c r="KO7" s="168"/>
      <c r="KP7" s="168"/>
      <c r="KQ7" s="168"/>
      <c r="KR7" s="168"/>
      <c r="KS7" s="168"/>
      <c r="KT7" s="168"/>
      <c r="KU7" s="168"/>
      <c r="KV7" s="168"/>
      <c r="KW7" s="168"/>
      <c r="KX7" s="168"/>
      <c r="KY7" s="168"/>
      <c r="KZ7" s="168"/>
      <c r="LA7" s="168"/>
      <c r="LB7" s="168"/>
      <c r="LC7" s="168"/>
      <c r="LD7" s="168"/>
      <c r="LE7" s="168"/>
      <c r="LF7" s="168"/>
      <c r="LG7" s="168"/>
      <c r="LH7" s="168"/>
      <c r="LI7" s="168"/>
      <c r="LJ7" s="168"/>
      <c r="LK7" s="168"/>
      <c r="LL7" s="168"/>
      <c r="LM7" s="168"/>
      <c r="LN7" s="168"/>
      <c r="LO7" s="168"/>
      <c r="LP7" s="168"/>
      <c r="LQ7" s="168"/>
      <c r="LR7" s="168"/>
      <c r="LS7" s="168"/>
      <c r="LT7" s="168"/>
      <c r="LU7" s="168"/>
      <c r="LV7" s="168"/>
      <c r="LW7" s="168"/>
      <c r="LX7" s="168"/>
      <c r="LY7" s="168"/>
      <c r="LZ7" s="168"/>
      <c r="MA7" s="168"/>
      <c r="MB7" s="168"/>
      <c r="MC7" s="168"/>
      <c r="MD7" s="168"/>
      <c r="ME7" s="168"/>
      <c r="MF7" s="168"/>
      <c r="MG7" s="168"/>
      <c r="MH7" s="168"/>
      <c r="MI7" s="168"/>
      <c r="MJ7" s="168"/>
      <c r="MK7" s="168"/>
      <c r="ML7" s="168"/>
      <c r="MM7" s="168"/>
      <c r="MN7" s="168"/>
      <c r="MO7" s="168"/>
      <c r="MP7" s="168"/>
      <c r="MQ7" s="168"/>
      <c r="MR7" s="168"/>
      <c r="MS7" s="168"/>
      <c r="MT7" s="168"/>
      <c r="MU7" s="168"/>
      <c r="MV7" s="168"/>
      <c r="MW7" s="168"/>
      <c r="MX7" s="168"/>
      <c r="MY7" s="168"/>
      <c r="MZ7" s="168"/>
      <c r="NA7" s="168"/>
      <c r="NB7" s="168"/>
      <c r="NC7" s="168"/>
      <c r="ND7" s="168"/>
      <c r="NE7" s="168"/>
      <c r="NF7" s="168"/>
      <c r="NG7" s="168"/>
      <c r="NH7" s="168"/>
      <c r="NI7" s="168"/>
      <c r="NJ7" s="168"/>
      <c r="NK7" s="168"/>
      <c r="NL7" s="168"/>
      <c r="NM7" s="168"/>
      <c r="NN7" s="168"/>
      <c r="NO7" s="168"/>
      <c r="NP7" s="168"/>
      <c r="NQ7" s="168"/>
      <c r="NR7" s="168"/>
      <c r="NS7" s="168"/>
      <c r="NT7" s="168"/>
      <c r="NU7" s="168"/>
      <c r="NV7" s="168"/>
      <c r="NW7" s="168"/>
      <c r="NX7" s="168"/>
      <c r="NY7" s="168"/>
      <c r="NZ7" s="168"/>
      <c r="OA7" s="168"/>
      <c r="OB7" s="168"/>
      <c r="OC7" s="168"/>
      <c r="OD7" s="168"/>
      <c r="OE7" s="168"/>
      <c r="OF7" s="168"/>
      <c r="OG7" s="168"/>
      <c r="OH7" s="168"/>
      <c r="OI7" s="168"/>
      <c r="OJ7" s="168"/>
      <c r="OK7" s="168"/>
      <c r="OL7" s="168"/>
      <c r="OM7" s="168"/>
      <c r="ON7" s="168"/>
      <c r="OO7" s="168"/>
      <c r="OP7" s="168"/>
      <c r="OQ7" s="168"/>
      <c r="OR7" s="168"/>
      <c r="OS7" s="168"/>
      <c r="OT7" s="168"/>
      <c r="OU7" s="168"/>
      <c r="OV7" s="168"/>
      <c r="OW7" s="168"/>
      <c r="OX7" s="168"/>
      <c r="OY7" s="168"/>
      <c r="OZ7" s="168"/>
      <c r="PA7" s="168"/>
      <c r="PB7" s="168"/>
      <c r="PC7" s="168"/>
      <c r="PD7" s="168"/>
      <c r="PE7" s="168"/>
      <c r="PF7" s="168"/>
      <c r="PG7" s="168"/>
      <c r="PH7" s="168"/>
      <c r="PI7" s="168"/>
      <c r="PJ7" s="168"/>
      <c r="PK7" s="168"/>
      <c r="PL7" s="168"/>
      <c r="PM7" s="168"/>
      <c r="PN7" s="168"/>
      <c r="PO7" s="168"/>
      <c r="PP7" s="168"/>
      <c r="PQ7" s="168"/>
      <c r="PR7" s="168"/>
      <c r="PS7" s="168"/>
      <c r="PT7" s="168"/>
      <c r="PU7" s="168"/>
      <c r="PV7" s="168"/>
      <c r="PW7" s="168"/>
      <c r="PX7" s="168"/>
      <c r="PY7" s="168"/>
      <c r="PZ7" s="168"/>
      <c r="QA7" s="168"/>
      <c r="QB7" s="168"/>
      <c r="QC7" s="168"/>
      <c r="QD7" s="168"/>
      <c r="QE7" s="168"/>
      <c r="QF7" s="168"/>
      <c r="QG7" s="168"/>
      <c r="QH7" s="168"/>
      <c r="QI7" s="168"/>
      <c r="QJ7" s="168"/>
      <c r="QK7" s="168"/>
      <c r="QL7" s="168"/>
      <c r="QM7" s="168"/>
      <c r="QN7" s="168"/>
      <c r="QO7" s="168"/>
      <c r="QP7" s="168"/>
      <c r="QQ7" s="168"/>
      <c r="QR7" s="168"/>
      <c r="QS7" s="168"/>
      <c r="QT7" s="168"/>
      <c r="QU7" s="168"/>
      <c r="QV7" s="168"/>
      <c r="QW7" s="168"/>
      <c r="QX7" s="168"/>
      <c r="QY7" s="168"/>
      <c r="QZ7" s="168"/>
      <c r="RA7" s="168"/>
      <c r="RB7" s="168"/>
      <c r="RC7" s="168"/>
      <c r="RD7" s="168"/>
      <c r="RE7" s="168"/>
      <c r="RF7" s="168"/>
      <c r="RG7" s="168"/>
      <c r="RH7" s="168"/>
      <c r="RI7" s="168"/>
      <c r="RJ7" s="168"/>
      <c r="RK7" s="168"/>
      <c r="RL7" s="168"/>
      <c r="RM7" s="168"/>
      <c r="RN7" s="168"/>
      <c r="RO7" s="168"/>
      <c r="RP7" s="168"/>
      <c r="RQ7" s="168"/>
      <c r="RR7" s="168"/>
      <c r="RS7" s="168"/>
      <c r="RT7" s="168"/>
      <c r="RU7" s="168"/>
      <c r="RV7" s="168"/>
      <c r="RW7" s="168"/>
      <c r="RX7" s="168"/>
      <c r="RY7" s="168"/>
      <c r="RZ7" s="168"/>
      <c r="SA7" s="168"/>
      <c r="SB7" s="168"/>
      <c r="SC7" s="168"/>
      <c r="SD7" s="168"/>
      <c r="SE7" s="168"/>
      <c r="SF7" s="168"/>
      <c r="SG7" s="168"/>
      <c r="SH7" s="168"/>
      <c r="SI7" s="168"/>
      <c r="SJ7" s="168"/>
      <c r="SK7" s="168"/>
      <c r="SL7" s="168"/>
      <c r="SM7" s="168"/>
      <c r="SN7" s="168"/>
      <c r="SO7" s="168"/>
      <c r="SP7" s="168"/>
      <c r="SQ7" s="168"/>
      <c r="SR7" s="168"/>
      <c r="SS7" s="168"/>
      <c r="ST7" s="168"/>
      <c r="SU7" s="168"/>
      <c r="SV7" s="168"/>
      <c r="SW7" s="168"/>
      <c r="SX7" s="168"/>
      <c r="SY7" s="168"/>
      <c r="SZ7" s="168"/>
      <c r="TA7" s="168"/>
      <c r="TB7" s="168"/>
      <c r="TC7" s="168"/>
      <c r="TD7" s="168"/>
      <c r="TE7" s="168"/>
      <c r="TF7" s="168"/>
      <c r="TG7" s="168"/>
      <c r="TH7" s="168"/>
      <c r="TI7" s="168"/>
      <c r="TJ7" s="168"/>
      <c r="TK7" s="168"/>
      <c r="TL7" s="168"/>
      <c r="TM7" s="168"/>
      <c r="TN7" s="168"/>
      <c r="TO7" s="168"/>
      <c r="TP7" s="168"/>
      <c r="TQ7" s="168"/>
      <c r="TR7" s="168"/>
      <c r="TS7" s="168"/>
      <c r="TT7" s="168"/>
      <c r="TU7" s="168"/>
      <c r="TV7" s="168"/>
      <c r="TW7" s="168"/>
      <c r="TX7" s="168"/>
      <c r="TY7" s="168"/>
      <c r="TZ7" s="168"/>
      <c r="UA7" s="168"/>
      <c r="UB7" s="168"/>
      <c r="UC7" s="168"/>
      <c r="UD7" s="168"/>
      <c r="UE7" s="168"/>
      <c r="UF7" s="168"/>
      <c r="UG7" s="168"/>
      <c r="UH7" s="168"/>
      <c r="UI7" s="168"/>
      <c r="UJ7" s="168"/>
      <c r="UK7" s="168"/>
      <c r="UL7" s="168"/>
      <c r="UM7" s="168"/>
      <c r="UN7" s="168"/>
      <c r="UO7" s="168"/>
      <c r="UP7" s="168"/>
      <c r="UQ7" s="168"/>
      <c r="UR7" s="168"/>
      <c r="US7" s="168"/>
      <c r="UT7" s="168"/>
      <c r="UU7" s="168"/>
      <c r="UV7" s="168"/>
      <c r="UW7" s="168"/>
      <c r="UX7" s="168"/>
      <c r="UY7" s="168"/>
      <c r="UZ7" s="168"/>
      <c r="VA7" s="168"/>
      <c r="VB7" s="168"/>
      <c r="VC7" s="168"/>
      <c r="VD7" s="168"/>
      <c r="VE7" s="168"/>
      <c r="VF7" s="168"/>
      <c r="VG7" s="168"/>
      <c r="VH7" s="168"/>
      <c r="VI7" s="168"/>
      <c r="VJ7" s="168"/>
      <c r="VK7" s="168"/>
      <c r="VL7" s="168"/>
      <c r="VM7" s="168"/>
      <c r="VN7" s="168"/>
      <c r="VO7" s="168"/>
      <c r="VP7" s="168"/>
      <c r="VQ7" s="168"/>
      <c r="VR7" s="168"/>
      <c r="VS7" s="168"/>
      <c r="VT7" s="168"/>
      <c r="VU7" s="168"/>
      <c r="VV7" s="168"/>
      <c r="VW7" s="168"/>
      <c r="VX7" s="168"/>
      <c r="VY7" s="168"/>
      <c r="VZ7" s="168"/>
      <c r="WA7" s="168"/>
      <c r="WB7" s="168"/>
      <c r="WC7" s="168"/>
      <c r="WD7" s="168"/>
      <c r="WE7" s="168"/>
      <c r="WF7" s="168"/>
      <c r="WG7" s="168"/>
      <c r="WH7" s="168"/>
      <c r="WI7" s="168"/>
      <c r="WJ7" s="168"/>
      <c r="WK7" s="168"/>
      <c r="WL7" s="168"/>
      <c r="WM7" s="168"/>
      <c r="WN7" s="168"/>
      <c r="WO7" s="168"/>
      <c r="WP7" s="168"/>
      <c r="WQ7" s="168"/>
      <c r="WR7" s="168"/>
      <c r="WS7" s="168"/>
      <c r="WT7" s="168"/>
      <c r="WU7" s="168"/>
      <c r="WV7" s="168"/>
      <c r="WW7" s="168"/>
      <c r="WX7" s="168"/>
      <c r="WY7" s="168"/>
      <c r="WZ7" s="168"/>
      <c r="XA7" s="168"/>
      <c r="XB7" s="168"/>
      <c r="XC7" s="168"/>
      <c r="XD7" s="168"/>
      <c r="XE7" s="168"/>
      <c r="XF7" s="168"/>
      <c r="XG7" s="168"/>
      <c r="XH7" s="168"/>
      <c r="XI7" s="168"/>
      <c r="XJ7" s="168"/>
      <c r="XK7" s="168"/>
      <c r="XL7" s="168"/>
      <c r="XM7" s="168"/>
      <c r="XN7" s="168"/>
      <c r="XO7" s="168"/>
      <c r="XP7" s="168"/>
      <c r="XQ7" s="168"/>
      <c r="XR7" s="168"/>
      <c r="XS7" s="168"/>
      <c r="XT7" s="168"/>
      <c r="XU7" s="168"/>
      <c r="XV7" s="168"/>
      <c r="XW7" s="168"/>
      <c r="XX7" s="168"/>
      <c r="XY7" s="168"/>
      <c r="XZ7" s="168"/>
      <c r="YA7" s="168"/>
      <c r="YB7" s="168"/>
      <c r="YC7" s="168"/>
      <c r="YD7" s="168"/>
      <c r="YE7" s="168"/>
      <c r="YF7" s="168"/>
      <c r="YG7" s="168"/>
      <c r="YH7" s="168"/>
      <c r="YI7" s="168"/>
      <c r="YJ7" s="168"/>
      <c r="YK7" s="168"/>
      <c r="YL7" s="168"/>
      <c r="YM7" s="168"/>
      <c r="YN7" s="168"/>
      <c r="YO7" s="168"/>
      <c r="YP7" s="168"/>
      <c r="YQ7" s="168"/>
      <c r="YR7" s="168"/>
      <c r="YS7" s="168"/>
      <c r="YT7" s="168"/>
      <c r="YU7" s="168"/>
      <c r="YV7" s="168"/>
      <c r="YW7" s="168"/>
      <c r="YX7" s="168"/>
      <c r="YY7" s="168"/>
      <c r="YZ7" s="168"/>
      <c r="ZA7" s="168"/>
      <c r="ZB7" s="168"/>
      <c r="ZC7" s="168"/>
      <c r="ZD7" s="168"/>
      <c r="ZE7" s="168"/>
      <c r="ZF7" s="168"/>
      <c r="ZG7" s="168"/>
      <c r="ZH7" s="168"/>
      <c r="ZI7" s="168"/>
      <c r="ZJ7" s="168"/>
      <c r="ZK7" s="168"/>
      <c r="ZL7" s="168"/>
      <c r="ZM7" s="168"/>
      <c r="ZN7" s="168"/>
      <c r="ZO7" s="168"/>
      <c r="ZP7" s="168"/>
      <c r="ZQ7" s="168"/>
      <c r="ZR7" s="168"/>
      <c r="ZS7" s="168"/>
      <c r="ZT7" s="168"/>
      <c r="ZU7" s="168"/>
      <c r="ZV7" s="168"/>
      <c r="ZW7" s="168"/>
      <c r="ZX7" s="168"/>
      <c r="ZY7" s="168"/>
      <c r="ZZ7" s="168"/>
      <c r="AAA7" s="168"/>
      <c r="AAB7" s="168"/>
      <c r="AAC7" s="168"/>
      <c r="AAD7" s="168"/>
      <c r="AAE7" s="168"/>
      <c r="AAF7" s="168"/>
      <c r="AAG7" s="168"/>
      <c r="AAH7" s="168"/>
      <c r="AAI7" s="168"/>
      <c r="AAJ7" s="168"/>
      <c r="AAK7" s="168"/>
      <c r="AAL7" s="168"/>
      <c r="AAM7" s="168"/>
      <c r="AAN7" s="168"/>
      <c r="AAO7" s="168"/>
      <c r="AAP7" s="168"/>
      <c r="AAQ7" s="168"/>
      <c r="AAR7" s="168"/>
      <c r="AAS7" s="168"/>
      <c r="AAT7" s="168"/>
      <c r="AAU7" s="168"/>
      <c r="AAV7" s="168"/>
      <c r="AAW7" s="168"/>
      <c r="AAX7" s="168"/>
      <c r="AAY7" s="168"/>
      <c r="AAZ7" s="168"/>
      <c r="ABA7" s="168"/>
      <c r="ABB7" s="168"/>
      <c r="ABC7" s="168"/>
      <c r="ABD7" s="168"/>
      <c r="ABE7" s="168"/>
      <c r="ABF7" s="168"/>
      <c r="ABG7" s="168"/>
      <c r="ABH7" s="168"/>
      <c r="ABI7" s="168"/>
      <c r="ABJ7" s="168"/>
      <c r="ABK7" s="168"/>
      <c r="ABL7" s="168"/>
      <c r="ABM7" s="168"/>
      <c r="ABN7" s="168"/>
      <c r="ABO7" s="168"/>
      <c r="ABP7" s="168"/>
      <c r="ABQ7" s="168"/>
      <c r="ABR7" s="168"/>
      <c r="ABS7" s="168"/>
      <c r="ABT7" s="168"/>
      <c r="ABU7" s="168"/>
      <c r="ABV7" s="168"/>
      <c r="ABW7" s="168"/>
      <c r="ABX7" s="168"/>
      <c r="ABY7" s="168"/>
      <c r="ABZ7" s="168"/>
      <c r="ACA7" s="168"/>
      <c r="ACB7" s="168"/>
      <c r="ACC7" s="168"/>
      <c r="ACD7" s="168"/>
      <c r="ACE7" s="168"/>
      <c r="ACF7" s="168"/>
      <c r="ACG7" s="168"/>
      <c r="ACH7" s="168"/>
      <c r="ACI7" s="168"/>
      <c r="ACJ7" s="168"/>
      <c r="ACK7" s="168"/>
      <c r="ACL7" s="168"/>
      <c r="ACM7" s="168"/>
      <c r="ACN7" s="168"/>
      <c r="ACO7" s="168"/>
      <c r="ACP7" s="168"/>
      <c r="ACQ7" s="168"/>
      <c r="ACR7" s="168"/>
      <c r="ACS7" s="168"/>
      <c r="ACT7" s="168"/>
      <c r="ACU7" s="168"/>
      <c r="ACV7" s="168"/>
      <c r="ACW7" s="168"/>
      <c r="ACX7" s="168"/>
      <c r="ACY7" s="168"/>
      <c r="ACZ7" s="168"/>
      <c r="ADA7" s="168"/>
      <c r="ADB7" s="168"/>
      <c r="ADC7" s="168"/>
      <c r="ADD7" s="168"/>
      <c r="ADE7" s="168"/>
      <c r="ADF7" s="168"/>
      <c r="ADG7" s="168"/>
      <c r="ADH7" s="168"/>
      <c r="ADI7" s="168"/>
      <c r="ADJ7" s="168"/>
      <c r="ADK7" s="168"/>
      <c r="ADL7" s="168"/>
      <c r="ADM7" s="168"/>
      <c r="ADN7" s="168"/>
      <c r="ADO7" s="168"/>
      <c r="ADP7" s="168"/>
      <c r="ADQ7" s="168"/>
      <c r="ADR7" s="168"/>
      <c r="ADS7" s="168"/>
      <c r="ADT7" s="168"/>
      <c r="ADU7" s="168"/>
      <c r="ADV7" s="168"/>
      <c r="ADW7" s="168"/>
      <c r="ADX7" s="168"/>
      <c r="ADY7" s="168"/>
      <c r="ADZ7" s="168"/>
      <c r="AEA7" s="168"/>
      <c r="AEB7" s="168"/>
      <c r="AEC7" s="168"/>
      <c r="AED7" s="168"/>
      <c r="AEE7" s="168"/>
      <c r="AEF7" s="168"/>
      <c r="AEG7" s="168"/>
      <c r="AEH7" s="168"/>
      <c r="AEI7" s="168"/>
      <c r="AEJ7" s="168"/>
      <c r="AEK7" s="168"/>
      <c r="AEL7" s="168"/>
      <c r="AEM7" s="168"/>
      <c r="AEN7" s="168"/>
      <c r="AEO7" s="168"/>
      <c r="AEP7" s="168"/>
      <c r="AEQ7" s="168"/>
      <c r="AER7" s="168"/>
      <c r="AES7" s="168"/>
      <c r="AET7" s="168"/>
      <c r="AEU7" s="168"/>
      <c r="AEV7" s="168"/>
      <c r="AEW7" s="168"/>
      <c r="AEX7" s="168"/>
      <c r="AEY7" s="168"/>
      <c r="AEZ7" s="168"/>
      <c r="AFA7" s="168"/>
      <c r="AFB7" s="168"/>
      <c r="AFC7" s="168"/>
      <c r="AFD7" s="168"/>
      <c r="AFE7" s="168"/>
      <c r="AFF7" s="168"/>
      <c r="AFG7" s="168"/>
      <c r="AFH7" s="168"/>
      <c r="AFI7" s="168"/>
      <c r="AFJ7" s="168"/>
      <c r="AFK7" s="168"/>
      <c r="AFL7" s="168"/>
      <c r="AFM7" s="168"/>
      <c r="AFN7" s="168"/>
      <c r="AFO7" s="168"/>
      <c r="AFP7" s="168"/>
      <c r="AFQ7" s="168"/>
      <c r="AFR7" s="168"/>
      <c r="AFS7" s="168"/>
      <c r="AFT7" s="168"/>
      <c r="AFU7" s="168"/>
      <c r="AFV7" s="168"/>
      <c r="AFW7" s="168"/>
      <c r="AFX7" s="168"/>
      <c r="AFY7" s="168"/>
      <c r="AFZ7" s="168"/>
      <c r="AGA7" s="168"/>
      <c r="AGB7" s="168"/>
      <c r="AGC7" s="168"/>
      <c r="AGD7" s="168"/>
      <c r="AGE7" s="168"/>
      <c r="AGF7" s="168"/>
      <c r="AGG7" s="168"/>
      <c r="AGH7" s="168"/>
      <c r="AGI7" s="168"/>
      <c r="AGJ7" s="168"/>
      <c r="AGK7" s="168"/>
      <c r="AGL7" s="168"/>
      <c r="AGM7" s="168"/>
      <c r="AGN7" s="168"/>
      <c r="AGO7" s="168"/>
      <c r="AGP7" s="168"/>
      <c r="AGQ7" s="168"/>
      <c r="AGR7" s="168"/>
      <c r="AGS7" s="168"/>
      <c r="AGT7" s="168"/>
      <c r="AGU7" s="168"/>
      <c r="AGV7" s="168"/>
      <c r="AGW7" s="168"/>
      <c r="AGX7" s="168"/>
      <c r="AGY7" s="168"/>
      <c r="AGZ7" s="168"/>
      <c r="AHA7" s="168"/>
      <c r="AHB7" s="168"/>
      <c r="AHC7" s="168"/>
      <c r="AHD7" s="168"/>
      <c r="AHE7" s="168"/>
      <c r="AHF7" s="168"/>
      <c r="AHG7" s="168"/>
      <c r="AHH7" s="168"/>
      <c r="AHI7" s="168"/>
      <c r="AHJ7" s="168"/>
      <c r="AHK7" s="168"/>
      <c r="AHL7" s="168"/>
      <c r="AHM7" s="168"/>
      <c r="AHN7" s="168"/>
      <c r="AHO7" s="168"/>
      <c r="AHP7" s="168"/>
      <c r="AHQ7" s="168"/>
      <c r="AHR7" s="168"/>
      <c r="AHS7" s="168"/>
      <c r="AHT7" s="168"/>
      <c r="AHU7" s="168"/>
      <c r="AHV7" s="168"/>
      <c r="AHW7" s="168"/>
      <c r="AHX7" s="168"/>
      <c r="AHY7" s="168"/>
      <c r="AHZ7" s="168"/>
      <c r="AIA7" s="168"/>
      <c r="AIB7" s="168"/>
      <c r="AIC7" s="168"/>
      <c r="AID7" s="168"/>
      <c r="AIE7" s="168"/>
      <c r="AIF7" s="168"/>
      <c r="AIG7" s="168"/>
      <c r="AIH7" s="168"/>
      <c r="AII7" s="168"/>
      <c r="AIJ7" s="168"/>
      <c r="AIK7" s="168"/>
      <c r="AIL7" s="168"/>
      <c r="AIM7" s="168"/>
      <c r="AIN7" s="168"/>
      <c r="AIO7" s="168"/>
      <c r="AIP7" s="168"/>
      <c r="AIQ7" s="168"/>
      <c r="AIR7" s="168"/>
      <c r="AIS7" s="168"/>
      <c r="AIT7" s="168"/>
      <c r="AIU7" s="168"/>
      <c r="AIV7" s="168"/>
      <c r="AIW7" s="168"/>
      <c r="AIX7" s="168"/>
      <c r="AIY7" s="168"/>
      <c r="AIZ7" s="168"/>
      <c r="AJA7" s="168"/>
      <c r="AJB7" s="168"/>
      <c r="AJC7" s="168"/>
      <c r="AJD7" s="168"/>
      <c r="AJE7" s="168"/>
      <c r="AJF7" s="168"/>
      <c r="AJG7" s="168"/>
      <c r="AJH7" s="168"/>
      <c r="AJI7" s="168"/>
      <c r="AJJ7" s="168"/>
      <c r="AJK7" s="168"/>
      <c r="AJL7" s="168"/>
      <c r="AJM7" s="168"/>
      <c r="AJN7" s="168"/>
      <c r="AJO7" s="168"/>
      <c r="AJP7" s="168"/>
      <c r="AJQ7" s="168"/>
      <c r="AJR7" s="168"/>
      <c r="AJS7" s="168"/>
      <c r="AJT7" s="168"/>
      <c r="AJU7" s="168"/>
      <c r="AJV7" s="168"/>
      <c r="AJW7" s="168"/>
      <c r="AJX7" s="168"/>
      <c r="AJY7" s="168"/>
      <c r="AJZ7" s="168"/>
      <c r="AKA7" s="168"/>
      <c r="AKB7" s="168"/>
      <c r="AKC7" s="168"/>
      <c r="AKD7" s="168"/>
      <c r="AKE7" s="168"/>
      <c r="AKF7" s="168"/>
      <c r="AKG7" s="168"/>
      <c r="AKH7" s="168"/>
      <c r="AKI7" s="168"/>
      <c r="AKJ7" s="168"/>
      <c r="AKK7" s="168"/>
      <c r="AKL7" s="168"/>
      <c r="AKM7" s="168"/>
      <c r="AKN7" s="168"/>
      <c r="AKO7" s="168"/>
      <c r="AKP7" s="168"/>
      <c r="AKQ7" s="168"/>
      <c r="AKR7" s="168"/>
      <c r="AKS7" s="168"/>
      <c r="AKT7" s="168"/>
      <c r="AKU7" s="168"/>
      <c r="AKV7" s="168"/>
      <c r="AKW7" s="168"/>
      <c r="AKX7" s="168"/>
      <c r="AKY7" s="168"/>
      <c r="AKZ7" s="168"/>
      <c r="ALA7" s="168"/>
      <c r="ALB7" s="168"/>
      <c r="ALC7" s="168"/>
      <c r="ALD7" s="168"/>
      <c r="ALE7" s="168"/>
      <c r="ALF7" s="168"/>
      <c r="ALG7" s="168"/>
      <c r="ALH7" s="168"/>
      <c r="ALI7" s="168"/>
      <c r="ALJ7" s="168"/>
      <c r="ALK7" s="168"/>
      <c r="ALL7" s="168"/>
      <c r="ALM7" s="168"/>
      <c r="ALN7" s="168"/>
      <c r="ALO7" s="168"/>
      <c r="ALP7" s="168"/>
      <c r="ALQ7" s="168"/>
      <c r="ALR7" s="168"/>
      <c r="ALS7" s="168"/>
      <c r="ALT7" s="168"/>
      <c r="ALU7" s="168"/>
      <c r="ALV7" s="168"/>
      <c r="ALW7" s="168"/>
      <c r="ALX7" s="168"/>
      <c r="ALY7" s="168"/>
      <c r="ALZ7" s="168"/>
      <c r="AMA7" s="168"/>
      <c r="AMB7" s="168"/>
      <c r="AMC7" s="168"/>
      <c r="AMD7" s="168"/>
      <c r="AME7" s="168"/>
      <c r="AMF7" s="168"/>
      <c r="AMG7" s="168"/>
      <c r="AMH7" s="168"/>
      <c r="AMI7" s="168"/>
      <c r="AMJ7" s="168"/>
    </row>
    <row r="8" spans="1:1024" ht="24" customHeight="1" x14ac:dyDescent="0.25">
      <c r="B8" s="438" t="s">
        <v>67</v>
      </c>
      <c r="C8" s="434" t="s">
        <v>102</v>
      </c>
      <c r="D8" s="180" t="str">
        <f>'Insumos '!B10</f>
        <v>Coordenador Geral</v>
      </c>
      <c r="E8" s="181" t="s">
        <v>16</v>
      </c>
      <c r="F8" s="182">
        <f>'Insumos '!H10</f>
        <v>0</v>
      </c>
      <c r="G8" s="183">
        <v>8</v>
      </c>
      <c r="H8" s="184">
        <f t="shared" ref="H8:H49" si="0">ROUND((F8*G8),2)</f>
        <v>0</v>
      </c>
      <c r="I8" s="436">
        <f>SUM(H8:H11)</f>
        <v>0</v>
      </c>
      <c r="J8" s="185"/>
    </row>
    <row r="9" spans="1:1024" ht="24" customHeight="1" x14ac:dyDescent="0.25">
      <c r="B9" s="438"/>
      <c r="C9" s="434"/>
      <c r="D9" s="186" t="str">
        <f>'Insumos '!B11</f>
        <v>Arquiteto Sênior</v>
      </c>
      <c r="E9" s="181" t="s">
        <v>16</v>
      </c>
      <c r="F9" s="182">
        <f>'Insumos '!H11</f>
        <v>0</v>
      </c>
      <c r="G9" s="187">
        <v>16</v>
      </c>
      <c r="H9" s="184">
        <f t="shared" si="0"/>
        <v>0</v>
      </c>
      <c r="I9" s="436"/>
      <c r="J9" s="185"/>
    </row>
    <row r="10" spans="1:1024" ht="24" customHeight="1" x14ac:dyDescent="0.25">
      <c r="B10" s="438"/>
      <c r="C10" s="434"/>
      <c r="D10" s="186" t="str">
        <f>'Insumos '!B12</f>
        <v>Arquiteto Pleno</v>
      </c>
      <c r="E10" s="181" t="s">
        <v>16</v>
      </c>
      <c r="F10" s="182">
        <f>'Insumos '!H12</f>
        <v>0</v>
      </c>
      <c r="G10" s="187">
        <v>21</v>
      </c>
      <c r="H10" s="184">
        <f t="shared" si="0"/>
        <v>0</v>
      </c>
      <c r="I10" s="436"/>
      <c r="J10" s="185"/>
    </row>
    <row r="11" spans="1:1024" ht="24" customHeight="1" x14ac:dyDescent="0.25">
      <c r="B11" s="438"/>
      <c r="C11" s="434"/>
      <c r="D11" s="188" t="str">
        <f>'Insumos '!B17</f>
        <v>Digitador</v>
      </c>
      <c r="E11" s="181" t="s">
        <v>16</v>
      </c>
      <c r="F11" s="182">
        <f>'Insumos '!H17</f>
        <v>0</v>
      </c>
      <c r="G11" s="189">
        <v>16</v>
      </c>
      <c r="H11" s="184">
        <f t="shared" si="0"/>
        <v>0</v>
      </c>
      <c r="I11" s="436"/>
      <c r="J11" s="185"/>
    </row>
    <row r="12" spans="1:1024" ht="24" customHeight="1" x14ac:dyDescent="0.25">
      <c r="B12" s="438"/>
      <c r="C12" s="432" t="s">
        <v>69</v>
      </c>
      <c r="D12" s="191" t="str">
        <f>'Insumos '!B10</f>
        <v>Coordenador Geral</v>
      </c>
      <c r="E12" s="192" t="s">
        <v>16</v>
      </c>
      <c r="F12" s="193">
        <f>'Insumos '!H10</f>
        <v>0</v>
      </c>
      <c r="G12" s="194">
        <v>2</v>
      </c>
      <c r="H12" s="195">
        <f t="shared" si="0"/>
        <v>0</v>
      </c>
      <c r="I12" s="439">
        <f>SUM(H12:H16)</f>
        <v>0</v>
      </c>
      <c r="J12" s="185"/>
    </row>
    <row r="13" spans="1:1024" ht="24" customHeight="1" x14ac:dyDescent="0.25">
      <c r="B13" s="438"/>
      <c r="C13" s="432"/>
      <c r="D13" s="191" t="str">
        <f>D9</f>
        <v>Arquiteto Sênior</v>
      </c>
      <c r="E13" s="196" t="s">
        <v>16</v>
      </c>
      <c r="F13" s="197">
        <f>'Insumos '!H11</f>
        <v>0</v>
      </c>
      <c r="G13" s="194">
        <v>3</v>
      </c>
      <c r="H13" s="195">
        <f t="shared" si="0"/>
        <v>0</v>
      </c>
      <c r="I13" s="439"/>
      <c r="J13" s="185"/>
    </row>
    <row r="14" spans="1:1024" ht="24" customHeight="1" x14ac:dyDescent="0.25">
      <c r="B14" s="438"/>
      <c r="C14" s="432"/>
      <c r="D14" s="191" t="str">
        <f>'Insumos '!B14</f>
        <v>Advogado Sênior</v>
      </c>
      <c r="E14" s="196" t="s">
        <v>16</v>
      </c>
      <c r="F14" s="197">
        <f>'Insumos '!H14</f>
        <v>0</v>
      </c>
      <c r="G14" s="194">
        <v>5</v>
      </c>
      <c r="H14" s="195">
        <f t="shared" si="0"/>
        <v>0</v>
      </c>
      <c r="I14" s="439"/>
      <c r="J14" s="185"/>
    </row>
    <row r="15" spans="1:1024" ht="24" customHeight="1" x14ac:dyDescent="0.25">
      <c r="B15" s="438"/>
      <c r="C15" s="432"/>
      <c r="D15" s="191" t="str">
        <f>D10</f>
        <v>Arquiteto Pleno</v>
      </c>
      <c r="E15" s="196" t="s">
        <v>16</v>
      </c>
      <c r="F15" s="197">
        <f>'Insumos '!H12</f>
        <v>0</v>
      </c>
      <c r="G15" s="194">
        <v>6</v>
      </c>
      <c r="H15" s="195">
        <f t="shared" si="0"/>
        <v>0</v>
      </c>
      <c r="I15" s="439"/>
      <c r="J15" s="185"/>
    </row>
    <row r="16" spans="1:1024" ht="24" customHeight="1" x14ac:dyDescent="0.25">
      <c r="B16" s="438"/>
      <c r="C16" s="432"/>
      <c r="D16" s="198" t="str">
        <f>'Insumos '!B15</f>
        <v>Auxiliar de Serviços Gerais</v>
      </c>
      <c r="E16" s="196" t="s">
        <v>16</v>
      </c>
      <c r="F16" s="197">
        <f>'Insumos '!H15</f>
        <v>0</v>
      </c>
      <c r="G16" s="194">
        <v>6</v>
      </c>
      <c r="H16" s="195">
        <f t="shared" si="0"/>
        <v>0</v>
      </c>
      <c r="I16" s="439"/>
      <c r="J16" s="185"/>
    </row>
    <row r="17" spans="2:15" ht="24" customHeight="1" x14ac:dyDescent="0.25">
      <c r="B17" s="438"/>
      <c r="C17" s="434" t="s">
        <v>70</v>
      </c>
      <c r="D17" s="186" t="str">
        <f>'Insumos '!B10</f>
        <v>Coordenador Geral</v>
      </c>
      <c r="E17" s="181" t="s">
        <v>16</v>
      </c>
      <c r="F17" s="182">
        <f>'Insumos '!H10</f>
        <v>0</v>
      </c>
      <c r="G17" s="187">
        <v>3</v>
      </c>
      <c r="H17" s="184">
        <f t="shared" si="0"/>
        <v>0</v>
      </c>
      <c r="I17" s="436">
        <f>SUM(H17:H20)</f>
        <v>0</v>
      </c>
      <c r="J17" s="185"/>
    </row>
    <row r="18" spans="2:15" ht="23.25" customHeight="1" x14ac:dyDescent="0.25">
      <c r="B18" s="438"/>
      <c r="C18" s="434"/>
      <c r="D18" s="186" t="str">
        <f>D9</f>
        <v>Arquiteto Sênior</v>
      </c>
      <c r="E18" s="181" t="s">
        <v>16</v>
      </c>
      <c r="F18" s="182">
        <f>'Insumos '!H11</f>
        <v>0</v>
      </c>
      <c r="G18" s="187">
        <v>9</v>
      </c>
      <c r="H18" s="184">
        <f t="shared" si="0"/>
        <v>0</v>
      </c>
      <c r="I18" s="436"/>
      <c r="J18" s="185"/>
    </row>
    <row r="19" spans="2:15" ht="23.25" customHeight="1" x14ac:dyDescent="0.25">
      <c r="B19" s="438"/>
      <c r="C19" s="434"/>
      <c r="D19" s="186" t="str">
        <f>D14</f>
        <v>Advogado Sênior</v>
      </c>
      <c r="E19" s="181" t="s">
        <v>16</v>
      </c>
      <c r="F19" s="182">
        <f>'Insumos '!H14</f>
        <v>0</v>
      </c>
      <c r="G19" s="187">
        <v>15</v>
      </c>
      <c r="H19" s="184">
        <f t="shared" si="0"/>
        <v>0</v>
      </c>
      <c r="I19" s="436"/>
      <c r="J19" s="185"/>
    </row>
    <row r="20" spans="2:15" ht="23.25" customHeight="1" x14ac:dyDescent="0.25">
      <c r="B20" s="438"/>
      <c r="C20" s="434"/>
      <c r="D20" s="186" t="str">
        <f>D11</f>
        <v>Digitador</v>
      </c>
      <c r="E20" s="181" t="s">
        <v>16</v>
      </c>
      <c r="F20" s="182">
        <f>'Insumos '!H17</f>
        <v>0</v>
      </c>
      <c r="G20" s="187">
        <v>10</v>
      </c>
      <c r="H20" s="184">
        <f t="shared" si="0"/>
        <v>0</v>
      </c>
      <c r="I20" s="436"/>
      <c r="J20" s="185"/>
    </row>
    <row r="21" spans="2:15" ht="46.5" customHeight="1" x14ac:dyDescent="0.25">
      <c r="B21" s="438"/>
      <c r="C21" s="190" t="s">
        <v>71</v>
      </c>
      <c r="D21" s="191" t="str">
        <f>'Insumos '!B20</f>
        <v>Levantamento Planialtimétrico Cadastral</v>
      </c>
      <c r="E21" s="196" t="s">
        <v>37</v>
      </c>
      <c r="F21" s="197">
        <f>'Insumos '!H20</f>
        <v>0</v>
      </c>
      <c r="G21" s="199">
        <v>8957.01</v>
      </c>
      <c r="H21" s="195">
        <f t="shared" si="0"/>
        <v>0</v>
      </c>
      <c r="I21" s="200">
        <f>SUM(H21)</f>
        <v>0</v>
      </c>
      <c r="J21" s="185"/>
    </row>
    <row r="22" spans="2:15" ht="30" customHeight="1" x14ac:dyDescent="0.25">
      <c r="B22" s="438"/>
      <c r="C22" s="434" t="s">
        <v>72</v>
      </c>
      <c r="D22" s="180" t="str">
        <f>'Insumos '!B10</f>
        <v>Coordenador Geral</v>
      </c>
      <c r="E22" s="201" t="s">
        <v>16</v>
      </c>
      <c r="F22" s="202">
        <f>'Insumos '!H10</f>
        <v>0</v>
      </c>
      <c r="G22" s="183">
        <v>2</v>
      </c>
      <c r="H22" s="184">
        <f t="shared" si="0"/>
        <v>0</v>
      </c>
      <c r="I22" s="436">
        <f>SUM(H22:H25)</f>
        <v>0</v>
      </c>
      <c r="J22" s="185"/>
    </row>
    <row r="23" spans="2:15" ht="30" customHeight="1" x14ac:dyDescent="0.25">
      <c r="B23" s="438"/>
      <c r="C23" s="434"/>
      <c r="D23" s="186" t="str">
        <f>D9</f>
        <v>Arquiteto Sênior</v>
      </c>
      <c r="E23" s="181" t="s">
        <v>16</v>
      </c>
      <c r="F23" s="182">
        <f>'Insumos '!H11</f>
        <v>0</v>
      </c>
      <c r="G23" s="187">
        <v>10</v>
      </c>
      <c r="H23" s="184">
        <f t="shared" si="0"/>
        <v>0</v>
      </c>
      <c r="I23" s="436"/>
      <c r="J23" s="185"/>
    </row>
    <row r="24" spans="2:15" ht="30" customHeight="1" x14ac:dyDescent="0.25">
      <c r="B24" s="438"/>
      <c r="C24" s="434"/>
      <c r="D24" s="186" t="str">
        <f>D14</f>
        <v>Advogado Sênior</v>
      </c>
      <c r="E24" s="181" t="s">
        <v>16</v>
      </c>
      <c r="F24" s="182">
        <f>'Insumos '!H14</f>
        <v>0</v>
      </c>
      <c r="G24" s="187">
        <v>14</v>
      </c>
      <c r="H24" s="184">
        <f t="shared" si="0"/>
        <v>0</v>
      </c>
      <c r="I24" s="436"/>
      <c r="J24" s="185"/>
    </row>
    <row r="25" spans="2:15" ht="24" customHeight="1" x14ac:dyDescent="0.25">
      <c r="B25" s="438"/>
      <c r="C25" s="434"/>
      <c r="D25" s="186" t="str">
        <f>D11</f>
        <v>Digitador</v>
      </c>
      <c r="E25" s="181" t="s">
        <v>16</v>
      </c>
      <c r="F25" s="182">
        <f>'Insumos '!H17</f>
        <v>0</v>
      </c>
      <c r="G25" s="187">
        <v>10</v>
      </c>
      <c r="H25" s="184">
        <f t="shared" si="0"/>
        <v>0</v>
      </c>
      <c r="I25" s="436"/>
      <c r="J25" s="185"/>
    </row>
    <row r="26" spans="2:15" ht="24" customHeight="1" x14ac:dyDescent="0.25">
      <c r="B26" s="438"/>
      <c r="C26" s="432" t="s">
        <v>73</v>
      </c>
      <c r="D26" s="203" t="str">
        <f>'Insumos '!B10</f>
        <v>Coordenador Geral</v>
      </c>
      <c r="E26" s="192" t="s">
        <v>16</v>
      </c>
      <c r="F26" s="193">
        <f>'Insumos '!H10</f>
        <v>0</v>
      </c>
      <c r="G26" s="204">
        <v>1</v>
      </c>
      <c r="H26" s="195">
        <f t="shared" si="0"/>
        <v>0</v>
      </c>
      <c r="I26" s="439">
        <f>SUM(H26:H30)</f>
        <v>0</v>
      </c>
      <c r="J26" s="185"/>
    </row>
    <row r="27" spans="2:15" ht="24" customHeight="1" x14ac:dyDescent="0.25">
      <c r="B27" s="438"/>
      <c r="C27" s="432"/>
      <c r="D27" s="191" t="str">
        <f>D9</f>
        <v>Arquiteto Sênior</v>
      </c>
      <c r="E27" s="196" t="s">
        <v>16</v>
      </c>
      <c r="F27" s="197">
        <f>'Insumos '!H11</f>
        <v>0</v>
      </c>
      <c r="G27" s="194">
        <v>3</v>
      </c>
      <c r="H27" s="195">
        <f t="shared" si="0"/>
        <v>0</v>
      </c>
      <c r="I27" s="439"/>
      <c r="J27" s="185"/>
    </row>
    <row r="28" spans="2:15" ht="24" customHeight="1" x14ac:dyDescent="0.25">
      <c r="B28" s="438"/>
      <c r="C28" s="432"/>
      <c r="D28" s="191" t="str">
        <f>D24</f>
        <v>Advogado Sênior</v>
      </c>
      <c r="E28" s="196" t="s">
        <v>16</v>
      </c>
      <c r="F28" s="197">
        <f>'Insumos '!H14</f>
        <v>0</v>
      </c>
      <c r="G28" s="194">
        <v>4</v>
      </c>
      <c r="H28" s="195">
        <f t="shared" si="0"/>
        <v>0</v>
      </c>
      <c r="I28" s="439"/>
      <c r="J28" s="185"/>
    </row>
    <row r="29" spans="2:15" ht="24" customHeight="1" x14ac:dyDescent="0.25">
      <c r="B29" s="438"/>
      <c r="C29" s="432"/>
      <c r="D29" s="191" t="str">
        <f>D16</f>
        <v>Auxiliar de Serviços Gerais</v>
      </c>
      <c r="E29" s="196" t="s">
        <v>16</v>
      </c>
      <c r="F29" s="197">
        <f>'Insumos '!H15</f>
        <v>0</v>
      </c>
      <c r="G29" s="194">
        <v>3</v>
      </c>
      <c r="H29" s="195">
        <f t="shared" si="0"/>
        <v>0</v>
      </c>
      <c r="I29" s="439"/>
      <c r="J29" s="185"/>
    </row>
    <row r="30" spans="2:15" ht="24" customHeight="1" x14ac:dyDescent="0.25">
      <c r="B30" s="438"/>
      <c r="C30" s="432"/>
      <c r="D30" s="198" t="str">
        <f>D25</f>
        <v>Digitador</v>
      </c>
      <c r="E30" s="205" t="s">
        <v>16</v>
      </c>
      <c r="F30" s="206">
        <f>'Insumos '!H17</f>
        <v>0</v>
      </c>
      <c r="G30" s="207">
        <v>5</v>
      </c>
      <c r="H30" s="195">
        <f t="shared" si="0"/>
        <v>0</v>
      </c>
      <c r="I30" s="439"/>
      <c r="J30" s="185"/>
    </row>
    <row r="31" spans="2:15" ht="24" customHeight="1" x14ac:dyDescent="0.25">
      <c r="B31" s="438"/>
      <c r="C31" s="434" t="s">
        <v>74</v>
      </c>
      <c r="D31" s="186" t="str">
        <f>'Insumos '!B10</f>
        <v>Coordenador Geral</v>
      </c>
      <c r="E31" s="181" t="s">
        <v>16</v>
      </c>
      <c r="F31" s="182">
        <f>'Insumos '!H10</f>
        <v>0</v>
      </c>
      <c r="G31" s="187">
        <v>1</v>
      </c>
      <c r="H31" s="184">
        <f t="shared" si="0"/>
        <v>0</v>
      </c>
      <c r="I31" s="436">
        <f>SUM(H31:H35)</f>
        <v>0</v>
      </c>
      <c r="J31" s="185"/>
      <c r="O31" s="208"/>
    </row>
    <row r="32" spans="2:15" ht="24" customHeight="1" x14ac:dyDescent="0.25">
      <c r="B32" s="438"/>
      <c r="C32" s="434"/>
      <c r="D32" s="186" t="str">
        <f>D9</f>
        <v>Arquiteto Sênior</v>
      </c>
      <c r="E32" s="181" t="s">
        <v>16</v>
      </c>
      <c r="F32" s="182">
        <f>'Insumos '!H11</f>
        <v>0</v>
      </c>
      <c r="G32" s="187">
        <v>3</v>
      </c>
      <c r="H32" s="184">
        <f t="shared" si="0"/>
        <v>0</v>
      </c>
      <c r="I32" s="436"/>
      <c r="J32" s="185"/>
      <c r="O32" s="208"/>
    </row>
    <row r="33" spans="2:15" ht="24" customHeight="1" x14ac:dyDescent="0.25">
      <c r="B33" s="438"/>
      <c r="C33" s="434"/>
      <c r="D33" s="186" t="str">
        <f>D28</f>
        <v>Advogado Sênior</v>
      </c>
      <c r="E33" s="181" t="s">
        <v>16</v>
      </c>
      <c r="F33" s="182">
        <f>'Insumos '!H14</f>
        <v>0</v>
      </c>
      <c r="G33" s="187">
        <v>9</v>
      </c>
      <c r="H33" s="184">
        <f t="shared" si="0"/>
        <v>0</v>
      </c>
      <c r="I33" s="436"/>
      <c r="J33" s="185"/>
      <c r="O33" s="208"/>
    </row>
    <row r="34" spans="2:15" ht="24" customHeight="1" x14ac:dyDescent="0.25">
      <c r="B34" s="438"/>
      <c r="C34" s="434"/>
      <c r="D34" s="186" t="str">
        <f>'Insumos '!B16</f>
        <v>Assistente Social Pleno</v>
      </c>
      <c r="E34" s="181" t="s">
        <v>16</v>
      </c>
      <c r="F34" s="182">
        <f>'Insumos '!H16</f>
        <v>0</v>
      </c>
      <c r="G34" s="187">
        <v>17</v>
      </c>
      <c r="H34" s="184">
        <f t="shared" si="0"/>
        <v>0</v>
      </c>
      <c r="I34" s="436"/>
      <c r="J34" s="185"/>
      <c r="O34" s="208"/>
    </row>
    <row r="35" spans="2:15" ht="24" customHeight="1" x14ac:dyDescent="0.25">
      <c r="B35" s="438"/>
      <c r="C35" s="434"/>
      <c r="D35" s="186" t="str">
        <f>D30</f>
        <v>Digitador</v>
      </c>
      <c r="E35" s="181" t="s">
        <v>16</v>
      </c>
      <c r="F35" s="182">
        <f>'Insumos '!H17</f>
        <v>0</v>
      </c>
      <c r="G35" s="187">
        <v>8</v>
      </c>
      <c r="H35" s="184">
        <f t="shared" si="0"/>
        <v>0</v>
      </c>
      <c r="I35" s="436"/>
      <c r="J35" s="185"/>
      <c r="O35" s="208"/>
    </row>
    <row r="36" spans="2:15" ht="24" customHeight="1" x14ac:dyDescent="0.25">
      <c r="B36" s="438"/>
      <c r="C36" s="432" t="s">
        <v>75</v>
      </c>
      <c r="D36" s="203" t="str">
        <f>'Insumos '!B10</f>
        <v>Coordenador Geral</v>
      </c>
      <c r="E36" s="192" t="s">
        <v>16</v>
      </c>
      <c r="F36" s="193">
        <f>'Insumos '!H10</f>
        <v>0</v>
      </c>
      <c r="G36" s="204">
        <v>4</v>
      </c>
      <c r="H36" s="195">
        <f t="shared" si="0"/>
        <v>0</v>
      </c>
      <c r="I36" s="433">
        <f>SUM(H36:H39)</f>
        <v>0</v>
      </c>
      <c r="J36" s="185"/>
    </row>
    <row r="37" spans="2:15" ht="24" customHeight="1" x14ac:dyDescent="0.25">
      <c r="B37" s="438"/>
      <c r="C37" s="432"/>
      <c r="D37" s="191" t="str">
        <f>D9</f>
        <v>Arquiteto Sênior</v>
      </c>
      <c r="E37" s="196" t="s">
        <v>16</v>
      </c>
      <c r="F37" s="197">
        <f>'Insumos '!H11</f>
        <v>0</v>
      </c>
      <c r="G37" s="194">
        <v>15</v>
      </c>
      <c r="H37" s="195">
        <f t="shared" si="0"/>
        <v>0</v>
      </c>
      <c r="I37" s="433"/>
      <c r="J37" s="185"/>
    </row>
    <row r="38" spans="2:15" ht="24" customHeight="1" x14ac:dyDescent="0.25">
      <c r="B38" s="438"/>
      <c r="C38" s="432"/>
      <c r="D38" s="191" t="str">
        <f>'Insumos '!B13</f>
        <v>Desenhista Projetista</v>
      </c>
      <c r="E38" s="196" t="s">
        <v>16</v>
      </c>
      <c r="F38" s="197">
        <f>'Insumos '!H13</f>
        <v>0</v>
      </c>
      <c r="G38" s="194">
        <v>30</v>
      </c>
      <c r="H38" s="195">
        <f t="shared" si="0"/>
        <v>0</v>
      </c>
      <c r="I38" s="433"/>
      <c r="J38" s="185"/>
    </row>
    <row r="39" spans="2:15" ht="24" customHeight="1" x14ac:dyDescent="0.25">
      <c r="B39" s="438"/>
      <c r="C39" s="432"/>
      <c r="D39" s="198" t="str">
        <f>D34</f>
        <v>Assistente Social Pleno</v>
      </c>
      <c r="E39" s="196" t="s">
        <v>16</v>
      </c>
      <c r="F39" s="197">
        <f>'Insumos '!H16</f>
        <v>0</v>
      </c>
      <c r="G39" s="207">
        <v>61</v>
      </c>
      <c r="H39" s="195">
        <f t="shared" si="0"/>
        <v>0</v>
      </c>
      <c r="I39" s="433"/>
      <c r="J39" s="185"/>
    </row>
    <row r="40" spans="2:15" ht="24" customHeight="1" x14ac:dyDescent="0.25">
      <c r="B40" s="438"/>
      <c r="C40" s="434" t="s">
        <v>76</v>
      </c>
      <c r="D40" s="186" t="str">
        <f>'Insumos '!B10</f>
        <v>Coordenador Geral</v>
      </c>
      <c r="E40" s="201" t="s">
        <v>16</v>
      </c>
      <c r="F40" s="202">
        <f>'Insumos '!H10</f>
        <v>0</v>
      </c>
      <c r="G40" s="187">
        <v>5</v>
      </c>
      <c r="H40" s="184">
        <f t="shared" si="0"/>
        <v>0</v>
      </c>
      <c r="I40" s="436">
        <f>SUM(H40:H44)</f>
        <v>0</v>
      </c>
      <c r="J40" s="185"/>
    </row>
    <row r="41" spans="2:15" ht="24" customHeight="1" x14ac:dyDescent="0.25">
      <c r="B41" s="438"/>
      <c r="C41" s="434"/>
      <c r="D41" s="186" t="str">
        <f>D9</f>
        <v>Arquiteto Sênior</v>
      </c>
      <c r="E41" s="181" t="s">
        <v>16</v>
      </c>
      <c r="F41" s="182">
        <f>'Insumos '!H11</f>
        <v>0</v>
      </c>
      <c r="G41" s="187">
        <v>18</v>
      </c>
      <c r="H41" s="184">
        <f t="shared" si="0"/>
        <v>0</v>
      </c>
      <c r="I41" s="436"/>
      <c r="J41" s="185"/>
    </row>
    <row r="42" spans="2:15" ht="24" customHeight="1" x14ac:dyDescent="0.25">
      <c r="B42" s="438"/>
      <c r="C42" s="434"/>
      <c r="D42" s="186" t="str">
        <f>D33</f>
        <v>Advogado Sênior</v>
      </c>
      <c r="E42" s="181" t="s">
        <v>16</v>
      </c>
      <c r="F42" s="182">
        <f>'Insumos '!H14</f>
        <v>0</v>
      </c>
      <c r="G42" s="187">
        <v>37</v>
      </c>
      <c r="H42" s="184">
        <f t="shared" si="0"/>
        <v>0</v>
      </c>
      <c r="I42" s="436"/>
      <c r="J42" s="185"/>
    </row>
    <row r="43" spans="2:15" ht="24" customHeight="1" x14ac:dyDescent="0.25">
      <c r="B43" s="438"/>
      <c r="C43" s="434"/>
      <c r="D43" s="186" t="str">
        <f>D39</f>
        <v>Assistente Social Pleno</v>
      </c>
      <c r="E43" s="181" t="s">
        <v>16</v>
      </c>
      <c r="F43" s="182">
        <f>'Insumos '!H16</f>
        <v>0</v>
      </c>
      <c r="G43" s="187">
        <v>49</v>
      </c>
      <c r="H43" s="184">
        <f t="shared" si="0"/>
        <v>0</v>
      </c>
      <c r="I43" s="436"/>
      <c r="J43" s="185"/>
    </row>
    <row r="44" spans="2:15" ht="24" customHeight="1" x14ac:dyDescent="0.25">
      <c r="B44" s="438"/>
      <c r="C44" s="434"/>
      <c r="D44" s="188" t="str">
        <f>D35</f>
        <v>Digitador</v>
      </c>
      <c r="E44" s="181" t="s">
        <v>16</v>
      </c>
      <c r="F44" s="209">
        <f>'Insumos '!H17</f>
        <v>0</v>
      </c>
      <c r="G44" s="189">
        <v>61</v>
      </c>
      <c r="H44" s="184">
        <f t="shared" si="0"/>
        <v>0</v>
      </c>
      <c r="I44" s="436"/>
      <c r="J44" s="185"/>
    </row>
    <row r="45" spans="2:15" ht="24" customHeight="1" x14ac:dyDescent="0.25">
      <c r="B45" s="438"/>
      <c r="C45" s="432" t="s">
        <v>77</v>
      </c>
      <c r="D45" s="191" t="str">
        <f>'Insumos '!B10</f>
        <v>Coordenador Geral</v>
      </c>
      <c r="E45" s="192" t="s">
        <v>16</v>
      </c>
      <c r="F45" s="197">
        <f>'Insumos '!H10</f>
        <v>0</v>
      </c>
      <c r="G45" s="194">
        <v>4</v>
      </c>
      <c r="H45" s="195">
        <f t="shared" si="0"/>
        <v>0</v>
      </c>
      <c r="I45" s="433">
        <f>SUM(H45:H49)</f>
        <v>0</v>
      </c>
      <c r="J45" s="185"/>
    </row>
    <row r="46" spans="2:15" ht="24" customHeight="1" x14ac:dyDescent="0.25">
      <c r="B46" s="438"/>
      <c r="C46" s="432"/>
      <c r="D46" s="191" t="str">
        <f>D9</f>
        <v>Arquiteto Sênior</v>
      </c>
      <c r="E46" s="196" t="s">
        <v>16</v>
      </c>
      <c r="F46" s="197">
        <f>'Insumos '!H11</f>
        <v>0</v>
      </c>
      <c r="G46" s="194">
        <v>15</v>
      </c>
      <c r="H46" s="195">
        <f t="shared" si="0"/>
        <v>0</v>
      </c>
      <c r="I46" s="433"/>
      <c r="J46" s="185"/>
    </row>
    <row r="47" spans="2:15" ht="24" customHeight="1" x14ac:dyDescent="0.25">
      <c r="B47" s="438"/>
      <c r="C47" s="432"/>
      <c r="D47" s="191" t="str">
        <f>D10</f>
        <v>Arquiteto Pleno</v>
      </c>
      <c r="E47" s="196" t="s">
        <v>16</v>
      </c>
      <c r="F47" s="197">
        <f>'Insumos '!H12</f>
        <v>0</v>
      </c>
      <c r="G47" s="194">
        <v>28</v>
      </c>
      <c r="H47" s="195">
        <f t="shared" si="0"/>
        <v>0</v>
      </c>
      <c r="I47" s="433"/>
      <c r="J47" s="185"/>
    </row>
    <row r="48" spans="2:15" ht="24" customHeight="1" x14ac:dyDescent="0.25">
      <c r="B48" s="438"/>
      <c r="C48" s="432"/>
      <c r="D48" s="191" t="str">
        <f>D38</f>
        <v>Desenhista Projetista</v>
      </c>
      <c r="E48" s="196" t="s">
        <v>16</v>
      </c>
      <c r="F48" s="197">
        <f>'Insumos '!H13</f>
        <v>0</v>
      </c>
      <c r="G48" s="194">
        <v>28</v>
      </c>
      <c r="H48" s="195">
        <f t="shared" si="0"/>
        <v>0</v>
      </c>
      <c r="I48" s="433"/>
      <c r="J48" s="185"/>
    </row>
    <row r="49" spans="2:15" ht="24" customHeight="1" x14ac:dyDescent="0.25">
      <c r="B49" s="438"/>
      <c r="C49" s="432"/>
      <c r="D49" s="198" t="str">
        <f>D44</f>
        <v>Digitador</v>
      </c>
      <c r="E49" s="205" t="s">
        <v>16</v>
      </c>
      <c r="F49" s="206">
        <f>'Insumos '!H17</f>
        <v>0</v>
      </c>
      <c r="G49" s="207">
        <v>15</v>
      </c>
      <c r="H49" s="195">
        <f t="shared" si="0"/>
        <v>0</v>
      </c>
      <c r="I49" s="433"/>
      <c r="J49" s="185"/>
    </row>
    <row r="50" spans="2:15" ht="24" customHeight="1" x14ac:dyDescent="0.25">
      <c r="B50" s="438"/>
      <c r="C50" s="210" t="s">
        <v>78</v>
      </c>
      <c r="D50" s="211"/>
      <c r="E50" s="211"/>
      <c r="F50" s="211"/>
      <c r="G50" s="211"/>
      <c r="H50" s="211"/>
      <c r="I50" s="212">
        <f>SUM(I8:I49)</f>
        <v>0</v>
      </c>
      <c r="J50" s="213"/>
    </row>
    <row r="51" spans="2:15" ht="24" customHeight="1" x14ac:dyDescent="0.25">
      <c r="B51" s="438" t="s">
        <v>79</v>
      </c>
      <c r="C51" s="432" t="s">
        <v>80</v>
      </c>
      <c r="D51" s="214" t="str">
        <f>'Insumos '!B10</f>
        <v>Coordenador Geral</v>
      </c>
      <c r="E51" s="190" t="s">
        <v>16</v>
      </c>
      <c r="F51" s="193">
        <f>'Insumos '!H10</f>
        <v>0</v>
      </c>
      <c r="G51" s="192">
        <v>1</v>
      </c>
      <c r="H51" s="195">
        <f t="shared" ref="H51:H85" si="1">ROUND((F51*G51),2)</f>
        <v>0</v>
      </c>
      <c r="I51" s="430">
        <f>SUM(H51:H56)</f>
        <v>0</v>
      </c>
      <c r="J51" s="185"/>
      <c r="N51" s="215"/>
      <c r="O51" s="216"/>
    </row>
    <row r="52" spans="2:15" ht="24" customHeight="1" x14ac:dyDescent="0.25">
      <c r="B52" s="438"/>
      <c r="C52" s="432"/>
      <c r="D52" s="191" t="str">
        <f>D9</f>
        <v>Arquiteto Sênior</v>
      </c>
      <c r="E52" s="196" t="s">
        <v>16</v>
      </c>
      <c r="F52" s="197">
        <f>'Insumos '!H11</f>
        <v>0</v>
      </c>
      <c r="G52" s="194">
        <v>5</v>
      </c>
      <c r="H52" s="195">
        <f t="shared" si="1"/>
        <v>0</v>
      </c>
      <c r="I52" s="430"/>
      <c r="J52" s="185"/>
      <c r="N52" s="217"/>
      <c r="O52" s="216"/>
    </row>
    <row r="53" spans="2:15" ht="24" customHeight="1" x14ac:dyDescent="0.25">
      <c r="B53" s="438"/>
      <c r="C53" s="432"/>
      <c r="D53" s="191" t="str">
        <f>D42</f>
        <v>Advogado Sênior</v>
      </c>
      <c r="E53" s="196" t="s">
        <v>16</v>
      </c>
      <c r="F53" s="197">
        <f>'Insumos '!H14</f>
        <v>0</v>
      </c>
      <c r="G53" s="194">
        <v>4</v>
      </c>
      <c r="H53" s="195">
        <f t="shared" si="1"/>
        <v>0</v>
      </c>
      <c r="I53" s="430"/>
      <c r="J53" s="185"/>
      <c r="N53" s="217"/>
      <c r="O53" s="216"/>
    </row>
    <row r="54" spans="2:15" ht="24" customHeight="1" x14ac:dyDescent="0.25">
      <c r="B54" s="438"/>
      <c r="C54" s="432"/>
      <c r="D54" s="191" t="str">
        <f>D10</f>
        <v>Arquiteto Pleno</v>
      </c>
      <c r="E54" s="196" t="s">
        <v>16</v>
      </c>
      <c r="F54" s="197">
        <f>'Insumos '!H12</f>
        <v>0</v>
      </c>
      <c r="G54" s="194">
        <v>8</v>
      </c>
      <c r="H54" s="195">
        <f t="shared" si="1"/>
        <v>0</v>
      </c>
      <c r="I54" s="430"/>
      <c r="J54" s="185"/>
      <c r="N54" s="217"/>
      <c r="O54" s="216"/>
    </row>
    <row r="55" spans="2:15" ht="24" customHeight="1" x14ac:dyDescent="0.25">
      <c r="B55" s="438"/>
      <c r="C55" s="432"/>
      <c r="D55" s="191" t="str">
        <f>D16</f>
        <v>Auxiliar de Serviços Gerais</v>
      </c>
      <c r="E55" s="196" t="s">
        <v>16</v>
      </c>
      <c r="F55" s="197">
        <f>'Insumos '!H15</f>
        <v>0</v>
      </c>
      <c r="G55" s="194">
        <v>5</v>
      </c>
      <c r="H55" s="195">
        <f t="shared" si="1"/>
        <v>0</v>
      </c>
      <c r="I55" s="430"/>
      <c r="J55" s="185"/>
      <c r="N55" s="217"/>
      <c r="O55" s="216"/>
    </row>
    <row r="56" spans="2:15" ht="24" customHeight="1" x14ac:dyDescent="0.25">
      <c r="B56" s="438"/>
      <c r="C56" s="432"/>
      <c r="D56" s="198" t="str">
        <f>D49</f>
        <v>Digitador</v>
      </c>
      <c r="E56" s="205" t="s">
        <v>16</v>
      </c>
      <c r="F56" s="206">
        <f>'Insumos '!H17</f>
        <v>0</v>
      </c>
      <c r="G56" s="207">
        <v>5</v>
      </c>
      <c r="H56" s="195">
        <f t="shared" si="1"/>
        <v>0</v>
      </c>
      <c r="I56" s="430"/>
      <c r="J56" s="185"/>
      <c r="N56" s="217"/>
      <c r="O56" s="216"/>
    </row>
    <row r="57" spans="2:15" ht="24" customHeight="1" x14ac:dyDescent="0.25">
      <c r="B57" s="438"/>
      <c r="C57" s="434" t="s">
        <v>81</v>
      </c>
      <c r="D57" s="186" t="str">
        <f>'Insumos '!B10</f>
        <v>Coordenador Geral</v>
      </c>
      <c r="E57" s="181" t="s">
        <v>16</v>
      </c>
      <c r="F57" s="182">
        <f>'Insumos '!H10</f>
        <v>0</v>
      </c>
      <c r="G57" s="187">
        <v>1</v>
      </c>
      <c r="H57" s="184">
        <f t="shared" si="1"/>
        <v>0</v>
      </c>
      <c r="I57" s="436">
        <f>SUM(H57:H61)</f>
        <v>0</v>
      </c>
      <c r="J57" s="185"/>
      <c r="N57" s="217"/>
      <c r="O57" s="216"/>
    </row>
    <row r="58" spans="2:15" ht="24" customHeight="1" x14ac:dyDescent="0.25">
      <c r="B58" s="438"/>
      <c r="C58" s="434"/>
      <c r="D58" s="186" t="str">
        <f>D9</f>
        <v>Arquiteto Sênior</v>
      </c>
      <c r="E58" s="181" t="s">
        <v>16</v>
      </c>
      <c r="F58" s="182">
        <f>'Insumos '!H11</f>
        <v>0</v>
      </c>
      <c r="G58" s="187">
        <v>5</v>
      </c>
      <c r="H58" s="184">
        <f t="shared" si="1"/>
        <v>0</v>
      </c>
      <c r="I58" s="436"/>
      <c r="J58" s="185"/>
      <c r="N58" s="217"/>
      <c r="O58" s="216"/>
    </row>
    <row r="59" spans="2:15" ht="24" customHeight="1" x14ac:dyDescent="0.25">
      <c r="B59" s="438"/>
      <c r="C59" s="434"/>
      <c r="D59" s="186" t="str">
        <f>D10</f>
        <v>Arquiteto Pleno</v>
      </c>
      <c r="E59" s="179" t="s">
        <v>16</v>
      </c>
      <c r="F59" s="182">
        <f>'Insumos '!H12</f>
        <v>0</v>
      </c>
      <c r="G59" s="179">
        <v>8</v>
      </c>
      <c r="H59" s="184">
        <f t="shared" si="1"/>
        <v>0</v>
      </c>
      <c r="I59" s="436"/>
      <c r="J59" s="185"/>
      <c r="N59" s="218"/>
      <c r="O59" s="216"/>
    </row>
    <row r="60" spans="2:15" ht="24" customHeight="1" x14ac:dyDescent="0.25">
      <c r="B60" s="438"/>
      <c r="C60" s="434"/>
      <c r="D60" s="186" t="str">
        <f>D55</f>
        <v>Auxiliar de Serviços Gerais</v>
      </c>
      <c r="E60" s="181" t="s">
        <v>16</v>
      </c>
      <c r="F60" s="182">
        <f>'Insumos '!H15</f>
        <v>0</v>
      </c>
      <c r="G60" s="187">
        <v>5</v>
      </c>
      <c r="H60" s="184">
        <f t="shared" si="1"/>
        <v>0</v>
      </c>
      <c r="I60" s="436"/>
      <c r="J60" s="185"/>
      <c r="N60" s="217"/>
      <c r="O60" s="216"/>
    </row>
    <row r="61" spans="2:15" ht="24" customHeight="1" x14ac:dyDescent="0.25">
      <c r="B61" s="438"/>
      <c r="C61" s="434"/>
      <c r="D61" s="186" t="str">
        <f>D56</f>
        <v>Digitador</v>
      </c>
      <c r="E61" s="181" t="s">
        <v>16</v>
      </c>
      <c r="F61" s="182">
        <f>'Insumos '!H17</f>
        <v>0</v>
      </c>
      <c r="G61" s="187">
        <v>6</v>
      </c>
      <c r="H61" s="184">
        <f t="shared" si="1"/>
        <v>0</v>
      </c>
      <c r="I61" s="436"/>
      <c r="J61" s="185"/>
      <c r="N61" s="217"/>
      <c r="O61" s="216"/>
    </row>
    <row r="62" spans="2:15" ht="24" customHeight="1" x14ac:dyDescent="0.25">
      <c r="B62" s="438"/>
      <c r="C62" s="432" t="s">
        <v>82</v>
      </c>
      <c r="D62" s="203" t="str">
        <f>'Insumos '!B10</f>
        <v>Coordenador Geral</v>
      </c>
      <c r="E62" s="192" t="s">
        <v>16</v>
      </c>
      <c r="F62" s="193">
        <f>'Insumos '!H10</f>
        <v>0</v>
      </c>
      <c r="G62" s="204">
        <v>5</v>
      </c>
      <c r="H62" s="195">
        <f t="shared" si="1"/>
        <v>0</v>
      </c>
      <c r="I62" s="439">
        <f>SUM(H62:H64)</f>
        <v>0</v>
      </c>
      <c r="J62" s="185"/>
    </row>
    <row r="63" spans="2:15" ht="24" customHeight="1" x14ac:dyDescent="0.25">
      <c r="B63" s="438"/>
      <c r="C63" s="432"/>
      <c r="D63" s="191" t="str">
        <f>D9</f>
        <v>Arquiteto Sênior</v>
      </c>
      <c r="E63" s="190" t="s">
        <v>16</v>
      </c>
      <c r="F63" s="197">
        <f>'Insumos '!H11</f>
        <v>0</v>
      </c>
      <c r="G63" s="190">
        <v>21</v>
      </c>
      <c r="H63" s="195">
        <f t="shared" si="1"/>
        <v>0</v>
      </c>
      <c r="I63" s="439"/>
      <c r="J63" s="185"/>
    </row>
    <row r="64" spans="2:15" ht="24" customHeight="1" x14ac:dyDescent="0.25">
      <c r="B64" s="438"/>
      <c r="C64" s="432"/>
      <c r="D64" s="198" t="str">
        <f>D48</f>
        <v>Desenhista Projetista</v>
      </c>
      <c r="E64" s="205" t="s">
        <v>16</v>
      </c>
      <c r="F64" s="206">
        <f>'Insumos '!H13</f>
        <v>0</v>
      </c>
      <c r="G64" s="207">
        <v>21</v>
      </c>
      <c r="H64" s="195">
        <f t="shared" si="1"/>
        <v>0</v>
      </c>
      <c r="I64" s="439"/>
      <c r="J64" s="185"/>
    </row>
    <row r="65" spans="2:10" ht="24" customHeight="1" x14ac:dyDescent="0.25">
      <c r="B65" s="438"/>
      <c r="C65" s="434" t="s">
        <v>83</v>
      </c>
      <c r="D65" s="186" t="str">
        <f>'Insumos '!B10</f>
        <v>Coordenador Geral</v>
      </c>
      <c r="E65" s="181" t="s">
        <v>16</v>
      </c>
      <c r="F65" s="182">
        <f>'Insumos '!H10</f>
        <v>0</v>
      </c>
      <c r="G65" s="187">
        <v>4</v>
      </c>
      <c r="H65" s="184">
        <f t="shared" si="1"/>
        <v>0</v>
      </c>
      <c r="I65" s="436">
        <f>SUM(H65:H67)</f>
        <v>0</v>
      </c>
      <c r="J65" s="185"/>
    </row>
    <row r="66" spans="2:10" ht="24" customHeight="1" x14ac:dyDescent="0.25">
      <c r="B66" s="438"/>
      <c r="C66" s="434"/>
      <c r="D66" s="186" t="str">
        <f>D9</f>
        <v>Arquiteto Sênior</v>
      </c>
      <c r="E66" s="181" t="s">
        <v>16</v>
      </c>
      <c r="F66" s="182">
        <f>'Insumos '!H11</f>
        <v>0</v>
      </c>
      <c r="G66" s="187">
        <v>14</v>
      </c>
      <c r="H66" s="184">
        <f t="shared" si="1"/>
        <v>0</v>
      </c>
      <c r="I66" s="436"/>
      <c r="J66" s="185"/>
    </row>
    <row r="67" spans="2:10" ht="24" customHeight="1" x14ac:dyDescent="0.25">
      <c r="B67" s="438"/>
      <c r="C67" s="434"/>
      <c r="D67" s="186" t="str">
        <f>D64</f>
        <v>Desenhista Projetista</v>
      </c>
      <c r="E67" s="181" t="s">
        <v>16</v>
      </c>
      <c r="F67" s="182">
        <f>'Insumos '!H13</f>
        <v>0</v>
      </c>
      <c r="G67" s="187">
        <v>14</v>
      </c>
      <c r="H67" s="184">
        <f t="shared" si="1"/>
        <v>0</v>
      </c>
      <c r="I67" s="436"/>
      <c r="J67" s="185"/>
    </row>
    <row r="68" spans="2:10" ht="24" customHeight="1" x14ac:dyDescent="0.25">
      <c r="B68" s="438"/>
      <c r="C68" s="432" t="s">
        <v>84</v>
      </c>
      <c r="D68" s="203" t="str">
        <f>'Insumos '!B10</f>
        <v>Coordenador Geral</v>
      </c>
      <c r="E68" s="192" t="s">
        <v>16</v>
      </c>
      <c r="F68" s="193">
        <f>'Insumos '!H10</f>
        <v>0</v>
      </c>
      <c r="G68" s="204">
        <v>4</v>
      </c>
      <c r="H68" s="195">
        <f t="shared" si="1"/>
        <v>0</v>
      </c>
      <c r="I68" s="439">
        <f>SUM(H68:H71)</f>
        <v>0</v>
      </c>
      <c r="J68" s="185"/>
    </row>
    <row r="69" spans="2:10" ht="24" customHeight="1" x14ac:dyDescent="0.25">
      <c r="B69" s="438"/>
      <c r="C69" s="432"/>
      <c r="D69" s="191" t="str">
        <f>D9</f>
        <v>Arquiteto Sênior</v>
      </c>
      <c r="E69" s="196" t="s">
        <v>16</v>
      </c>
      <c r="F69" s="197">
        <f>'Insumos '!H11</f>
        <v>0</v>
      </c>
      <c r="G69" s="194">
        <v>17</v>
      </c>
      <c r="H69" s="195">
        <f t="shared" si="1"/>
        <v>0</v>
      </c>
      <c r="I69" s="439"/>
      <c r="J69" s="185"/>
    </row>
    <row r="70" spans="2:10" ht="24" customHeight="1" x14ac:dyDescent="0.25">
      <c r="B70" s="438"/>
      <c r="C70" s="432"/>
      <c r="D70" s="191" t="str">
        <f>D10</f>
        <v>Arquiteto Pleno</v>
      </c>
      <c r="E70" s="196" t="s">
        <v>16</v>
      </c>
      <c r="F70" s="197">
        <f>'Insumos '!H12</f>
        <v>0</v>
      </c>
      <c r="G70" s="194">
        <v>38</v>
      </c>
      <c r="H70" s="195">
        <f t="shared" si="1"/>
        <v>0</v>
      </c>
      <c r="I70" s="439"/>
      <c r="J70" s="185"/>
    </row>
    <row r="71" spans="2:10" ht="24" customHeight="1" x14ac:dyDescent="0.25">
      <c r="B71" s="438"/>
      <c r="C71" s="432"/>
      <c r="D71" s="191" t="str">
        <f>D61</f>
        <v>Digitador</v>
      </c>
      <c r="E71" s="196" t="s">
        <v>16</v>
      </c>
      <c r="F71" s="197">
        <f>'Insumos '!H17</f>
        <v>0</v>
      </c>
      <c r="G71" s="194">
        <v>25</v>
      </c>
      <c r="H71" s="195">
        <f t="shared" si="1"/>
        <v>0</v>
      </c>
      <c r="I71" s="439"/>
      <c r="J71" s="185"/>
    </row>
    <row r="72" spans="2:10" ht="24" customHeight="1" x14ac:dyDescent="0.25">
      <c r="B72" s="438"/>
      <c r="C72" s="434" t="s">
        <v>85</v>
      </c>
      <c r="D72" s="180" t="str">
        <f>'Insumos '!B10</f>
        <v>Coordenador Geral</v>
      </c>
      <c r="E72" s="201" t="s">
        <v>16</v>
      </c>
      <c r="F72" s="202">
        <f>'Insumos '!H10</f>
        <v>0</v>
      </c>
      <c r="G72" s="183">
        <v>3</v>
      </c>
      <c r="H72" s="184">
        <f t="shared" si="1"/>
        <v>0</v>
      </c>
      <c r="I72" s="436">
        <f>SUM(H72:H76)</f>
        <v>0</v>
      </c>
      <c r="J72" s="185"/>
    </row>
    <row r="73" spans="2:10" ht="24" customHeight="1" x14ac:dyDescent="0.25">
      <c r="B73" s="438"/>
      <c r="C73" s="434"/>
      <c r="D73" s="186" t="str">
        <f>D9</f>
        <v>Arquiteto Sênior</v>
      </c>
      <c r="E73" s="181" t="s">
        <v>16</v>
      </c>
      <c r="F73" s="182">
        <f>'Insumos '!H11</f>
        <v>0</v>
      </c>
      <c r="G73" s="187">
        <v>15</v>
      </c>
      <c r="H73" s="184">
        <f t="shared" si="1"/>
        <v>0</v>
      </c>
      <c r="I73" s="436"/>
      <c r="J73" s="185"/>
    </row>
    <row r="74" spans="2:10" ht="24" customHeight="1" x14ac:dyDescent="0.25">
      <c r="B74" s="438"/>
      <c r="C74" s="434"/>
      <c r="D74" s="186" t="str">
        <f>D53</f>
        <v>Advogado Sênior</v>
      </c>
      <c r="E74" s="181" t="s">
        <v>16</v>
      </c>
      <c r="F74" s="182">
        <f>'Insumos '!H14</f>
        <v>0</v>
      </c>
      <c r="G74" s="187">
        <v>37</v>
      </c>
      <c r="H74" s="184">
        <f t="shared" si="1"/>
        <v>0</v>
      </c>
      <c r="I74" s="436"/>
      <c r="J74" s="185"/>
    </row>
    <row r="75" spans="2:10" ht="24" customHeight="1" x14ac:dyDescent="0.25">
      <c r="B75" s="438"/>
      <c r="C75" s="434"/>
      <c r="D75" s="186" t="str">
        <f>D43</f>
        <v>Assistente Social Pleno</v>
      </c>
      <c r="E75" s="181" t="s">
        <v>16</v>
      </c>
      <c r="F75" s="182">
        <f>'Insumos '!H16</f>
        <v>0</v>
      </c>
      <c r="G75" s="187">
        <v>37</v>
      </c>
      <c r="H75" s="184">
        <f t="shared" si="1"/>
        <v>0</v>
      </c>
      <c r="I75" s="436"/>
      <c r="J75" s="185"/>
    </row>
    <row r="76" spans="2:10" ht="24" customHeight="1" x14ac:dyDescent="0.25">
      <c r="B76" s="438"/>
      <c r="C76" s="434"/>
      <c r="D76" s="219" t="str">
        <f>D71</f>
        <v>Digitador</v>
      </c>
      <c r="E76" s="179" t="s">
        <v>16</v>
      </c>
      <c r="F76" s="209">
        <f>'Insumos '!H17</f>
        <v>0</v>
      </c>
      <c r="G76" s="220">
        <v>12</v>
      </c>
      <c r="H76" s="184">
        <f t="shared" si="1"/>
        <v>0</v>
      </c>
      <c r="I76" s="436"/>
      <c r="J76" s="185"/>
    </row>
    <row r="77" spans="2:10" ht="24" customHeight="1" x14ac:dyDescent="0.25">
      <c r="B77" s="438"/>
      <c r="C77" s="432" t="s">
        <v>86</v>
      </c>
      <c r="D77" s="221" t="str">
        <f>'Insumos '!B10</f>
        <v>Coordenador Geral</v>
      </c>
      <c r="E77" s="222" t="s">
        <v>16</v>
      </c>
      <c r="F77" s="197">
        <f>'Insumos '!H10</f>
        <v>0</v>
      </c>
      <c r="G77" s="190">
        <v>1</v>
      </c>
      <c r="H77" s="195">
        <f t="shared" si="1"/>
        <v>0</v>
      </c>
      <c r="I77" s="433">
        <f>SUM(H77:H81)</f>
        <v>0</v>
      </c>
      <c r="J77" s="185"/>
    </row>
    <row r="78" spans="2:10" ht="24" customHeight="1" x14ac:dyDescent="0.25">
      <c r="B78" s="438"/>
      <c r="C78" s="432"/>
      <c r="D78" s="191" t="str">
        <f>D9</f>
        <v>Arquiteto Sênior</v>
      </c>
      <c r="E78" s="196" t="s">
        <v>16</v>
      </c>
      <c r="F78" s="197">
        <f>'Insumos '!H11</f>
        <v>0</v>
      </c>
      <c r="G78" s="194">
        <v>3</v>
      </c>
      <c r="H78" s="195">
        <f t="shared" si="1"/>
        <v>0</v>
      </c>
      <c r="I78" s="433"/>
      <c r="J78" s="185"/>
    </row>
    <row r="79" spans="2:10" ht="24" customHeight="1" x14ac:dyDescent="0.25">
      <c r="B79" s="438"/>
      <c r="C79" s="432"/>
      <c r="D79" s="191" t="str">
        <f>D74</f>
        <v>Advogado Sênior</v>
      </c>
      <c r="E79" s="196" t="s">
        <v>16</v>
      </c>
      <c r="F79" s="197">
        <f>'Insumos '!H14</f>
        <v>0</v>
      </c>
      <c r="G79" s="194">
        <v>6</v>
      </c>
      <c r="H79" s="195">
        <f t="shared" si="1"/>
        <v>0</v>
      </c>
      <c r="I79" s="433"/>
      <c r="J79" s="185"/>
    </row>
    <row r="80" spans="2:10" ht="22.5" customHeight="1" x14ac:dyDescent="0.25">
      <c r="B80" s="438"/>
      <c r="C80" s="432"/>
      <c r="D80" s="221" t="str">
        <f>D75</f>
        <v>Assistente Social Pleno</v>
      </c>
      <c r="E80" s="190" t="s">
        <v>16</v>
      </c>
      <c r="F80" s="197">
        <f>'Insumos '!H16</f>
        <v>0</v>
      </c>
      <c r="G80" s="190">
        <v>12</v>
      </c>
      <c r="H80" s="195">
        <f t="shared" si="1"/>
        <v>0</v>
      </c>
      <c r="I80" s="433"/>
      <c r="J80" s="185"/>
    </row>
    <row r="81" spans="2:15" ht="24" customHeight="1" x14ac:dyDescent="0.25">
      <c r="B81" s="438"/>
      <c r="C81" s="432"/>
      <c r="D81" s="191" t="str">
        <f>D76</f>
        <v>Digitador</v>
      </c>
      <c r="E81" s="205" t="s">
        <v>16</v>
      </c>
      <c r="F81" s="206">
        <f>'Insumos '!H17</f>
        <v>0</v>
      </c>
      <c r="G81" s="207">
        <v>12</v>
      </c>
      <c r="H81" s="195">
        <f t="shared" si="1"/>
        <v>0</v>
      </c>
      <c r="I81" s="433"/>
      <c r="J81" s="185"/>
    </row>
    <row r="82" spans="2:15" ht="24" customHeight="1" x14ac:dyDescent="0.25">
      <c r="B82" s="438"/>
      <c r="C82" s="434" t="s">
        <v>87</v>
      </c>
      <c r="D82" s="180" t="str">
        <f>'Insumos '!B10</f>
        <v>Coordenador Geral</v>
      </c>
      <c r="E82" s="181" t="s">
        <v>16</v>
      </c>
      <c r="F82" s="182">
        <f>'Insumos '!H10</f>
        <v>0</v>
      </c>
      <c r="G82" s="187">
        <v>1</v>
      </c>
      <c r="H82" s="184">
        <f t="shared" si="1"/>
        <v>0</v>
      </c>
      <c r="I82" s="436">
        <f>SUM(H82:H85)</f>
        <v>0</v>
      </c>
      <c r="J82" s="185"/>
      <c r="O82" s="208"/>
    </row>
    <row r="83" spans="2:15" ht="24" customHeight="1" x14ac:dyDescent="0.25">
      <c r="B83" s="438"/>
      <c r="C83" s="434"/>
      <c r="D83" s="186" t="str">
        <f>D9</f>
        <v>Arquiteto Sênior</v>
      </c>
      <c r="E83" s="181" t="s">
        <v>16</v>
      </c>
      <c r="F83" s="182">
        <f>'Insumos '!H11</f>
        <v>0</v>
      </c>
      <c r="G83" s="187">
        <v>4</v>
      </c>
      <c r="H83" s="184">
        <f t="shared" si="1"/>
        <v>0</v>
      </c>
      <c r="I83" s="436"/>
      <c r="J83" s="185"/>
      <c r="O83" s="208"/>
    </row>
    <row r="84" spans="2:15" ht="24" customHeight="1" x14ac:dyDescent="0.25">
      <c r="B84" s="438"/>
      <c r="C84" s="434"/>
      <c r="D84" s="186" t="str">
        <f>D10</f>
        <v>Arquiteto Pleno</v>
      </c>
      <c r="E84" s="181" t="s">
        <v>16</v>
      </c>
      <c r="F84" s="182">
        <f>'Insumos '!H12</f>
        <v>0</v>
      </c>
      <c r="G84" s="187">
        <v>12</v>
      </c>
      <c r="H84" s="184">
        <f t="shared" si="1"/>
        <v>0</v>
      </c>
      <c r="I84" s="436"/>
      <c r="J84" s="185"/>
      <c r="O84" s="208"/>
    </row>
    <row r="85" spans="2:15" ht="24" customHeight="1" x14ac:dyDescent="0.25">
      <c r="B85" s="438"/>
      <c r="C85" s="434"/>
      <c r="D85" s="188" t="str">
        <f>D81</f>
        <v>Digitador</v>
      </c>
      <c r="E85" s="220" t="s">
        <v>16</v>
      </c>
      <c r="F85" s="209">
        <f>'Insumos '!H17</f>
        <v>0</v>
      </c>
      <c r="G85" s="189">
        <v>7</v>
      </c>
      <c r="H85" s="184">
        <f t="shared" si="1"/>
        <v>0</v>
      </c>
      <c r="I85" s="436"/>
      <c r="J85" s="185"/>
      <c r="O85" s="208"/>
    </row>
    <row r="86" spans="2:15" ht="24" customHeight="1" x14ac:dyDescent="0.25">
      <c r="B86" s="438"/>
      <c r="C86" s="210" t="s">
        <v>88</v>
      </c>
      <c r="D86" s="210"/>
      <c r="E86" s="210"/>
      <c r="F86" s="210"/>
      <c r="G86" s="210"/>
      <c r="H86" s="210"/>
      <c r="I86" s="212">
        <f>SUM(I51:I85)</f>
        <v>0</v>
      </c>
      <c r="J86" s="213"/>
    </row>
    <row r="87" spans="2:15" ht="27" customHeight="1" x14ac:dyDescent="0.25">
      <c r="B87" s="428" t="s">
        <v>89</v>
      </c>
      <c r="C87" s="429" t="s">
        <v>90</v>
      </c>
      <c r="D87" s="214" t="str">
        <f>'Insumos '!B10</f>
        <v>Coordenador Geral</v>
      </c>
      <c r="E87" s="222" t="s">
        <v>16</v>
      </c>
      <c r="F87" s="193">
        <f>'Insumos '!H10</f>
        <v>0</v>
      </c>
      <c r="G87" s="192">
        <v>6</v>
      </c>
      <c r="H87" s="195">
        <f>ROUND((F87*G87),2)</f>
        <v>0</v>
      </c>
      <c r="I87" s="430">
        <f>SUM(H87:H89)</f>
        <v>0</v>
      </c>
      <c r="J87" s="185"/>
    </row>
    <row r="88" spans="2:15" ht="27" customHeight="1" x14ac:dyDescent="0.25">
      <c r="B88" s="428"/>
      <c r="C88" s="429"/>
      <c r="D88" s="221" t="str">
        <f>D9</f>
        <v>Arquiteto Sênior</v>
      </c>
      <c r="E88" s="190" t="s">
        <v>16</v>
      </c>
      <c r="F88" s="197">
        <f>'Insumos '!H11</f>
        <v>0</v>
      </c>
      <c r="G88" s="190">
        <v>24</v>
      </c>
      <c r="H88" s="195">
        <f>ROUND((F88*G88),2)</f>
        <v>0</v>
      </c>
      <c r="I88" s="430"/>
      <c r="J88" s="185"/>
    </row>
    <row r="89" spans="2:15" ht="27" customHeight="1" x14ac:dyDescent="0.25">
      <c r="B89" s="428"/>
      <c r="C89" s="429"/>
      <c r="D89" s="198" t="str">
        <f>D85</f>
        <v>Digitador</v>
      </c>
      <c r="E89" s="205" t="s">
        <v>16</v>
      </c>
      <c r="F89" s="206">
        <f>'Insumos '!H17</f>
        <v>0</v>
      </c>
      <c r="G89" s="207">
        <v>24</v>
      </c>
      <c r="H89" s="195">
        <f>ROUND((F89*G89),2)</f>
        <v>0</v>
      </c>
      <c r="I89" s="430"/>
      <c r="J89" s="185"/>
    </row>
    <row r="90" spans="2:15" ht="24" customHeight="1" x14ac:dyDescent="0.25">
      <c r="B90" s="428"/>
      <c r="C90" s="223" t="s">
        <v>91</v>
      </c>
      <c r="D90" s="223"/>
      <c r="E90" s="223"/>
      <c r="F90" s="223"/>
      <c r="G90" s="223"/>
      <c r="H90" s="223"/>
      <c r="I90" s="212">
        <f>SUM(I87)</f>
        <v>0</v>
      </c>
      <c r="J90" s="213"/>
    </row>
    <row r="91" spans="2:15" ht="24" customHeight="1" x14ac:dyDescent="0.25">
      <c r="B91" s="431" t="s">
        <v>92</v>
      </c>
      <c r="C91" s="432" t="s">
        <v>93</v>
      </c>
      <c r="D91" s="221" t="str">
        <f>'Insumos '!B10</f>
        <v>Coordenador Geral</v>
      </c>
      <c r="E91" s="190" t="s">
        <v>16</v>
      </c>
      <c r="F91" s="197">
        <f>'Insumos '!H10</f>
        <v>0</v>
      </c>
      <c r="G91" s="190">
        <v>1</v>
      </c>
      <c r="H91" s="195">
        <f t="shared" ref="H91:H116" si="2">ROUND((F91*G91),2)</f>
        <v>0</v>
      </c>
      <c r="I91" s="433">
        <f>SUM(H91:H95)</f>
        <v>0</v>
      </c>
      <c r="J91" s="185"/>
      <c r="N91" s="218"/>
    </row>
    <row r="92" spans="2:15" ht="24" customHeight="1" x14ac:dyDescent="0.25">
      <c r="B92" s="431"/>
      <c r="C92" s="432"/>
      <c r="D92" s="191" t="str">
        <f>D9</f>
        <v>Arquiteto Sênior</v>
      </c>
      <c r="E92" s="196" t="s">
        <v>16</v>
      </c>
      <c r="F92" s="197">
        <f>'Insumos '!H11</f>
        <v>0</v>
      </c>
      <c r="G92" s="194">
        <v>3</v>
      </c>
      <c r="H92" s="195">
        <f t="shared" si="2"/>
        <v>0</v>
      </c>
      <c r="I92" s="433"/>
      <c r="J92" s="185"/>
      <c r="N92" s="217"/>
    </row>
    <row r="93" spans="2:15" ht="24" customHeight="1" x14ac:dyDescent="0.25">
      <c r="B93" s="431"/>
      <c r="C93" s="432"/>
      <c r="D93" s="191" t="str">
        <f>D10</f>
        <v>Arquiteto Pleno</v>
      </c>
      <c r="E93" s="196" t="s">
        <v>16</v>
      </c>
      <c r="F93" s="197">
        <f>'Insumos '!H12</f>
        <v>0</v>
      </c>
      <c r="G93" s="194">
        <v>4</v>
      </c>
      <c r="H93" s="195">
        <f t="shared" si="2"/>
        <v>0</v>
      </c>
      <c r="I93" s="433"/>
      <c r="J93" s="185"/>
      <c r="N93" s="217"/>
    </row>
    <row r="94" spans="2:15" ht="24" customHeight="1" x14ac:dyDescent="0.25">
      <c r="B94" s="431"/>
      <c r="C94" s="432"/>
      <c r="D94" s="191" t="str">
        <f>D60</f>
        <v>Auxiliar de Serviços Gerais</v>
      </c>
      <c r="E94" s="196" t="s">
        <v>16</v>
      </c>
      <c r="F94" s="197">
        <f>'Insumos '!H15</f>
        <v>0</v>
      </c>
      <c r="G94" s="194">
        <v>3</v>
      </c>
      <c r="H94" s="195">
        <f t="shared" si="2"/>
        <v>0</v>
      </c>
      <c r="I94" s="433"/>
      <c r="J94" s="185"/>
      <c r="N94" s="217"/>
    </row>
    <row r="95" spans="2:15" ht="24" customHeight="1" x14ac:dyDescent="0.25">
      <c r="B95" s="431"/>
      <c r="C95" s="432"/>
      <c r="D95" s="224" t="str">
        <f>D89</f>
        <v>Digitador</v>
      </c>
      <c r="E95" s="225" t="s">
        <v>16</v>
      </c>
      <c r="F95" s="206">
        <f>'Insumos '!H17</f>
        <v>0</v>
      </c>
      <c r="G95" s="190">
        <v>5</v>
      </c>
      <c r="H95" s="195">
        <f t="shared" si="2"/>
        <v>0</v>
      </c>
      <c r="I95" s="433"/>
      <c r="J95" s="185"/>
      <c r="N95" s="218"/>
    </row>
    <row r="96" spans="2:15" ht="24" customHeight="1" x14ac:dyDescent="0.25">
      <c r="B96" s="431"/>
      <c r="C96" s="434" t="s">
        <v>94</v>
      </c>
      <c r="D96" s="226" t="str">
        <f>'Insumos '!B10</f>
        <v>Coordenador Geral</v>
      </c>
      <c r="E96" s="179" t="s">
        <v>16</v>
      </c>
      <c r="F96" s="182">
        <f>'Insumos '!H10</f>
        <v>0</v>
      </c>
      <c r="G96" s="201">
        <v>2</v>
      </c>
      <c r="H96" s="184">
        <f t="shared" si="2"/>
        <v>0</v>
      </c>
      <c r="I96" s="435">
        <f>SUM(H96:H98)</f>
        <v>0</v>
      </c>
      <c r="J96" s="185"/>
    </row>
    <row r="97" spans="2:10" ht="24" customHeight="1" x14ac:dyDescent="0.25">
      <c r="B97" s="431"/>
      <c r="C97" s="434"/>
      <c r="D97" s="186" t="str">
        <f>D9</f>
        <v>Arquiteto Sênior</v>
      </c>
      <c r="E97" s="181" t="s">
        <v>16</v>
      </c>
      <c r="F97" s="182">
        <f>'Insumos '!H11</f>
        <v>0</v>
      </c>
      <c r="G97" s="187">
        <v>8</v>
      </c>
      <c r="H97" s="184">
        <f t="shared" si="2"/>
        <v>0</v>
      </c>
      <c r="I97" s="435"/>
      <c r="J97" s="185"/>
    </row>
    <row r="98" spans="2:10" ht="24" customHeight="1" x14ac:dyDescent="0.25">
      <c r="B98" s="431"/>
      <c r="C98" s="434"/>
      <c r="D98" s="188" t="str">
        <f>D95</f>
        <v>Digitador</v>
      </c>
      <c r="E98" s="220" t="s">
        <v>16</v>
      </c>
      <c r="F98" s="209">
        <f>'Insumos '!H17</f>
        <v>0</v>
      </c>
      <c r="G98" s="187">
        <v>7</v>
      </c>
      <c r="H98" s="184">
        <f t="shared" si="2"/>
        <v>0</v>
      </c>
      <c r="I98" s="435"/>
      <c r="J98" s="185"/>
    </row>
    <row r="99" spans="2:10" ht="24" customHeight="1" x14ac:dyDescent="0.25">
      <c r="B99" s="431"/>
      <c r="C99" s="432" t="s">
        <v>95</v>
      </c>
      <c r="D99" s="221" t="s">
        <v>14</v>
      </c>
      <c r="E99" s="190" t="s">
        <v>16</v>
      </c>
      <c r="F99" s="197">
        <f>'Insumos '!H10</f>
        <v>0</v>
      </c>
      <c r="G99" s="192">
        <v>15</v>
      </c>
      <c r="H99" s="195">
        <f t="shared" si="2"/>
        <v>0</v>
      </c>
      <c r="I99" s="433">
        <f>SUM(H99:H104)</f>
        <v>0</v>
      </c>
      <c r="J99" s="185"/>
    </row>
    <row r="100" spans="2:10" ht="24" customHeight="1" x14ac:dyDescent="0.25">
      <c r="B100" s="431"/>
      <c r="C100" s="432"/>
      <c r="D100" s="191" t="s">
        <v>17</v>
      </c>
      <c r="E100" s="196" t="s">
        <v>16</v>
      </c>
      <c r="F100" s="197">
        <f>'Insumos '!H11</f>
        <v>0</v>
      </c>
      <c r="G100" s="194">
        <v>22</v>
      </c>
      <c r="H100" s="195">
        <f t="shared" si="2"/>
        <v>0</v>
      </c>
      <c r="I100" s="433"/>
      <c r="J100" s="185"/>
    </row>
    <row r="101" spans="2:10" ht="24" customHeight="1" x14ac:dyDescent="0.25">
      <c r="B101" s="431"/>
      <c r="C101" s="432"/>
      <c r="D101" s="198" t="str">
        <f>D14</f>
        <v>Advogado Sênior</v>
      </c>
      <c r="E101" s="196" t="s">
        <v>16</v>
      </c>
      <c r="F101" s="206">
        <f>'Insumos '!H14</f>
        <v>0</v>
      </c>
      <c r="G101" s="207">
        <v>7</v>
      </c>
      <c r="H101" s="195">
        <f t="shared" si="2"/>
        <v>0</v>
      </c>
      <c r="I101" s="433"/>
      <c r="J101" s="185"/>
    </row>
    <row r="102" spans="2:10" ht="24" customHeight="1" x14ac:dyDescent="0.25">
      <c r="B102" s="431"/>
      <c r="C102" s="432"/>
      <c r="D102" s="198" t="str">
        <f>D10</f>
        <v>Arquiteto Pleno</v>
      </c>
      <c r="E102" s="196" t="s">
        <v>16</v>
      </c>
      <c r="F102" s="206">
        <f>'Insumos '!H12</f>
        <v>0</v>
      </c>
      <c r="G102" s="207">
        <v>37</v>
      </c>
      <c r="H102" s="195">
        <f t="shared" si="2"/>
        <v>0</v>
      </c>
      <c r="I102" s="433"/>
      <c r="J102" s="185"/>
    </row>
    <row r="103" spans="2:10" ht="24" customHeight="1" x14ac:dyDescent="0.25">
      <c r="B103" s="431"/>
      <c r="C103" s="432"/>
      <c r="D103" s="198" t="str">
        <f>D34</f>
        <v>Assistente Social Pleno</v>
      </c>
      <c r="E103" s="196" t="s">
        <v>16</v>
      </c>
      <c r="F103" s="206">
        <f>'Insumos '!H16</f>
        <v>0</v>
      </c>
      <c r="G103" s="207">
        <v>37</v>
      </c>
      <c r="H103" s="195">
        <f t="shared" si="2"/>
        <v>0</v>
      </c>
      <c r="I103" s="433"/>
      <c r="J103" s="185"/>
    </row>
    <row r="104" spans="2:10" ht="24" customHeight="1" x14ac:dyDescent="0.25">
      <c r="B104" s="431"/>
      <c r="C104" s="432"/>
      <c r="D104" s="198" t="str">
        <f>D98</f>
        <v>Digitador</v>
      </c>
      <c r="E104" s="205" t="s">
        <v>16</v>
      </c>
      <c r="F104" s="206">
        <f>'Insumos '!H17</f>
        <v>0</v>
      </c>
      <c r="G104" s="207">
        <v>15</v>
      </c>
      <c r="H104" s="195">
        <f t="shared" si="2"/>
        <v>0</v>
      </c>
      <c r="I104" s="433"/>
      <c r="J104" s="185"/>
    </row>
    <row r="105" spans="2:10" ht="24" customHeight="1" x14ac:dyDescent="0.25">
      <c r="B105" s="431"/>
      <c r="C105" s="434" t="s">
        <v>96</v>
      </c>
      <c r="D105" s="226" t="s">
        <v>14</v>
      </c>
      <c r="E105" s="179" t="s">
        <v>16</v>
      </c>
      <c r="F105" s="182">
        <f>'Insumos '!H10</f>
        <v>0</v>
      </c>
      <c r="G105" s="179">
        <v>4</v>
      </c>
      <c r="H105" s="184">
        <f t="shared" si="2"/>
        <v>0</v>
      </c>
      <c r="I105" s="436">
        <f>H105+H106+H107+H108+H109+H110</f>
        <v>0</v>
      </c>
      <c r="J105" s="185"/>
    </row>
    <row r="106" spans="2:10" ht="24" customHeight="1" x14ac:dyDescent="0.25">
      <c r="B106" s="431"/>
      <c r="C106" s="434"/>
      <c r="D106" s="186" t="s">
        <v>17</v>
      </c>
      <c r="E106" s="181" t="s">
        <v>16</v>
      </c>
      <c r="F106" s="182">
        <f>'Insumos '!H11</f>
        <v>0</v>
      </c>
      <c r="G106" s="187">
        <v>9</v>
      </c>
      <c r="H106" s="184">
        <f t="shared" si="2"/>
        <v>0</v>
      </c>
      <c r="I106" s="436"/>
      <c r="J106" s="185"/>
    </row>
    <row r="107" spans="2:10" ht="24" customHeight="1" x14ac:dyDescent="0.25">
      <c r="B107" s="431"/>
      <c r="C107" s="434"/>
      <c r="D107" s="188" t="s">
        <v>24</v>
      </c>
      <c r="E107" s="181" t="s">
        <v>16</v>
      </c>
      <c r="F107" s="182">
        <f>'Insumos '!H14</f>
        <v>0</v>
      </c>
      <c r="G107" s="187">
        <v>10</v>
      </c>
      <c r="H107" s="184">
        <f t="shared" si="2"/>
        <v>0</v>
      </c>
      <c r="I107" s="436"/>
      <c r="J107" s="185"/>
    </row>
    <row r="108" spans="2:10" ht="24" customHeight="1" x14ac:dyDescent="0.25">
      <c r="B108" s="431"/>
      <c r="C108" s="434"/>
      <c r="D108" s="188" t="s">
        <v>20</v>
      </c>
      <c r="E108" s="181" t="s">
        <v>16</v>
      </c>
      <c r="F108" s="209">
        <f>'Insumos '!H12</f>
        <v>0</v>
      </c>
      <c r="G108" s="187">
        <v>13</v>
      </c>
      <c r="H108" s="184">
        <f t="shared" si="2"/>
        <v>0</v>
      </c>
      <c r="I108" s="436"/>
      <c r="J108" s="185"/>
    </row>
    <row r="109" spans="2:10" ht="24" customHeight="1" x14ac:dyDescent="0.25">
      <c r="B109" s="431"/>
      <c r="C109" s="434"/>
      <c r="D109" s="188" t="s">
        <v>29</v>
      </c>
      <c r="E109" s="181" t="s">
        <v>16</v>
      </c>
      <c r="F109" s="209">
        <f>'Insumos '!H16</f>
        <v>0</v>
      </c>
      <c r="G109" s="187">
        <v>24</v>
      </c>
      <c r="H109" s="184">
        <f t="shared" si="2"/>
        <v>0</v>
      </c>
      <c r="I109" s="436"/>
      <c r="J109" s="185"/>
    </row>
    <row r="110" spans="2:10" ht="24" customHeight="1" x14ac:dyDescent="0.25">
      <c r="B110" s="431"/>
      <c r="C110" s="434"/>
      <c r="D110" s="188" t="str">
        <f>D104</f>
        <v>Digitador</v>
      </c>
      <c r="E110" s="220" t="s">
        <v>16</v>
      </c>
      <c r="F110" s="209">
        <f>'Insumos '!H17</f>
        <v>0</v>
      </c>
      <c r="G110" s="187">
        <v>12</v>
      </c>
      <c r="H110" s="184">
        <f t="shared" si="2"/>
        <v>0</v>
      </c>
      <c r="I110" s="436"/>
      <c r="J110" s="185"/>
    </row>
    <row r="111" spans="2:10" ht="24" customHeight="1" x14ac:dyDescent="0.25">
      <c r="B111" s="431"/>
      <c r="C111" s="432" t="s">
        <v>97</v>
      </c>
      <c r="D111" s="221" t="s">
        <v>14</v>
      </c>
      <c r="E111" s="190" t="s">
        <v>16</v>
      </c>
      <c r="F111" s="197">
        <f>'Insumos '!H10</f>
        <v>0</v>
      </c>
      <c r="G111" s="192">
        <v>3</v>
      </c>
      <c r="H111" s="195">
        <f t="shared" si="2"/>
        <v>0</v>
      </c>
      <c r="I111" s="433">
        <f>H111+H112+H113+H114+H115+H116</f>
        <v>0</v>
      </c>
      <c r="J111" s="185"/>
    </row>
    <row r="112" spans="2:10" ht="24" customHeight="1" x14ac:dyDescent="0.25">
      <c r="B112" s="431"/>
      <c r="C112" s="432"/>
      <c r="D112" s="191" t="s">
        <v>17</v>
      </c>
      <c r="E112" s="196" t="s">
        <v>16</v>
      </c>
      <c r="F112" s="197">
        <f>'Insumos '!H11</f>
        <v>0</v>
      </c>
      <c r="G112" s="194">
        <v>6</v>
      </c>
      <c r="H112" s="195">
        <f t="shared" si="2"/>
        <v>0</v>
      </c>
      <c r="I112" s="433"/>
      <c r="J112" s="185"/>
    </row>
    <row r="113" spans="2:10" ht="24" customHeight="1" x14ac:dyDescent="0.25">
      <c r="B113" s="431"/>
      <c r="C113" s="432"/>
      <c r="D113" s="198" t="s">
        <v>24</v>
      </c>
      <c r="E113" s="205" t="s">
        <v>16</v>
      </c>
      <c r="F113" s="206">
        <f>'Insumos '!H14</f>
        <v>0</v>
      </c>
      <c r="G113" s="207">
        <v>6</v>
      </c>
      <c r="H113" s="195">
        <f t="shared" si="2"/>
        <v>0</v>
      </c>
      <c r="I113" s="433"/>
      <c r="J113" s="185"/>
    </row>
    <row r="114" spans="2:10" ht="24" customHeight="1" x14ac:dyDescent="0.25">
      <c r="B114" s="431"/>
      <c r="C114" s="432"/>
      <c r="D114" s="198" t="s">
        <v>20</v>
      </c>
      <c r="E114" s="205" t="s">
        <v>16</v>
      </c>
      <c r="F114" s="206">
        <f>'Insumos '!H12</f>
        <v>0</v>
      </c>
      <c r="G114" s="207">
        <v>5</v>
      </c>
      <c r="H114" s="195">
        <f t="shared" si="2"/>
        <v>0</v>
      </c>
      <c r="I114" s="433"/>
      <c r="J114" s="185"/>
    </row>
    <row r="115" spans="2:10" ht="24" customHeight="1" x14ac:dyDescent="0.25">
      <c r="B115" s="431"/>
      <c r="C115" s="432"/>
      <c r="D115" s="198" t="s">
        <v>29</v>
      </c>
      <c r="E115" s="205" t="s">
        <v>16</v>
      </c>
      <c r="F115" s="206">
        <f>'Insumos '!H16</f>
        <v>0</v>
      </c>
      <c r="G115" s="207">
        <v>5</v>
      </c>
      <c r="H115" s="195">
        <f t="shared" si="2"/>
        <v>0</v>
      </c>
      <c r="I115" s="433"/>
      <c r="J115" s="185"/>
    </row>
    <row r="116" spans="2:10" ht="24" customHeight="1" x14ac:dyDescent="0.25">
      <c r="B116" s="431"/>
      <c r="C116" s="432"/>
      <c r="D116" s="198" t="str">
        <f>D110</f>
        <v>Digitador</v>
      </c>
      <c r="E116" s="205" t="s">
        <v>16</v>
      </c>
      <c r="F116" s="206">
        <f>'Insumos '!H17</f>
        <v>0</v>
      </c>
      <c r="G116" s="207">
        <v>9</v>
      </c>
      <c r="H116" s="195">
        <f t="shared" si="2"/>
        <v>0</v>
      </c>
      <c r="I116" s="433"/>
      <c r="J116" s="185"/>
    </row>
    <row r="117" spans="2:10" ht="24" customHeight="1" x14ac:dyDescent="0.25">
      <c r="B117" s="431"/>
      <c r="C117" s="437" t="s">
        <v>98</v>
      </c>
      <c r="D117" s="437"/>
      <c r="E117" s="437"/>
      <c r="F117" s="437"/>
      <c r="G117" s="437"/>
      <c r="H117" s="437"/>
      <c r="I117" s="227">
        <f>I91+I96+I99+I105+I111</f>
        <v>0</v>
      </c>
      <c r="J117" s="185"/>
    </row>
    <row r="118" spans="2:10" ht="32.25" customHeight="1" x14ac:dyDescent="0.25">
      <c r="F118" s="427" t="s">
        <v>99</v>
      </c>
      <c r="G118" s="427"/>
      <c r="H118" s="427"/>
      <c r="I118" s="228">
        <f>I50+I86+I90+I117</f>
        <v>0</v>
      </c>
    </row>
    <row r="119" spans="2:10" ht="24" customHeight="1" x14ac:dyDescent="0.25"/>
    <row r="120" spans="2:10" ht="23.85" customHeight="1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5.9" customHeight="1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8749999999999998" bottom="0.39374999999999999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J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1" max="1" width="8.28515625" style="163"/>
    <col min="2" max="2" width="17.42578125" style="163" customWidth="1"/>
    <col min="3" max="3" width="35.42578125" style="163" customWidth="1"/>
    <col min="4" max="4" width="33.28515625" style="163" customWidth="1"/>
    <col min="5" max="5" width="5" style="164" customWidth="1"/>
    <col min="6" max="6" width="10.28515625" style="164" customWidth="1"/>
    <col min="7" max="7" width="9.42578125" style="165" customWidth="1"/>
    <col min="8" max="8" width="13.5703125" style="166" customWidth="1"/>
    <col min="9" max="9" width="15.42578125" style="166" customWidth="1"/>
    <col min="10" max="10" width="12.140625" style="166" hidden="1" customWidth="1"/>
    <col min="11" max="11" width="16.85546875" style="163" customWidth="1"/>
    <col min="12" max="12" width="16" style="167" customWidth="1"/>
    <col min="13" max="13" width="8.28515625" style="163"/>
    <col min="14" max="14" width="12.42578125" style="163" customWidth="1"/>
    <col min="15" max="15" width="8.42578125" style="163" customWidth="1"/>
    <col min="16" max="1024" width="8.28515625" style="163"/>
  </cols>
  <sheetData>
    <row r="1" spans="1:1024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024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  <c r="J2" s="229"/>
    </row>
    <row r="3" spans="1:1024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  <c r="J3" s="169"/>
    </row>
    <row r="4" spans="1:1024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  <c r="J4" s="169"/>
    </row>
    <row r="5" spans="1:1024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  <c r="J5" s="169"/>
    </row>
    <row r="6" spans="1:1024" ht="24" customHeight="1" x14ac:dyDescent="0.25">
      <c r="B6" s="440" t="s">
        <v>103</v>
      </c>
      <c r="C6" s="440"/>
      <c r="D6" s="440"/>
      <c r="E6" s="440"/>
      <c r="F6" s="440"/>
      <c r="G6" s="440"/>
      <c r="H6" s="440"/>
      <c r="I6" s="440"/>
      <c r="J6" s="169"/>
    </row>
    <row r="7" spans="1:1024" ht="36.75" customHeight="1" x14ac:dyDescent="0.25">
      <c r="A7" s="168"/>
      <c r="B7" s="169" t="s">
        <v>61</v>
      </c>
      <c r="C7" s="230" t="s">
        <v>62</v>
      </c>
      <c r="D7" s="231" t="s">
        <v>63</v>
      </c>
      <c r="E7" s="172" t="s">
        <v>10</v>
      </c>
      <c r="F7" s="173" t="s">
        <v>13</v>
      </c>
      <c r="G7" s="232" t="s">
        <v>64</v>
      </c>
      <c r="H7" s="233" t="s">
        <v>65</v>
      </c>
      <c r="I7" s="234" t="s">
        <v>66</v>
      </c>
      <c r="J7" s="235"/>
      <c r="K7" s="178"/>
      <c r="L7" s="17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8"/>
      <c r="BI7" s="168"/>
      <c r="BJ7" s="168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168"/>
      <c r="BZ7" s="168"/>
      <c r="CA7" s="168"/>
      <c r="CB7" s="168"/>
      <c r="CC7" s="168"/>
      <c r="CD7" s="168"/>
      <c r="CE7" s="168"/>
      <c r="CF7" s="168"/>
      <c r="CG7" s="168"/>
      <c r="CH7" s="168"/>
      <c r="CI7" s="168"/>
      <c r="CJ7" s="168"/>
      <c r="CK7" s="168"/>
      <c r="CL7" s="168"/>
      <c r="CM7" s="168"/>
      <c r="CN7" s="168"/>
      <c r="CO7" s="168"/>
      <c r="CP7" s="168"/>
      <c r="CQ7" s="168"/>
      <c r="CR7" s="168"/>
      <c r="CS7" s="168"/>
      <c r="CT7" s="168"/>
      <c r="CU7" s="168"/>
      <c r="CV7" s="168"/>
      <c r="CW7" s="168"/>
      <c r="CX7" s="168"/>
      <c r="CY7" s="168"/>
      <c r="CZ7" s="168"/>
      <c r="DA7" s="168"/>
      <c r="DB7" s="168"/>
      <c r="DC7" s="168"/>
      <c r="DD7" s="168"/>
      <c r="DE7" s="168"/>
      <c r="DF7" s="168"/>
      <c r="DG7" s="168"/>
      <c r="DH7" s="168"/>
      <c r="DI7" s="168"/>
      <c r="DJ7" s="168"/>
      <c r="DK7" s="168"/>
      <c r="DL7" s="168"/>
      <c r="DM7" s="168"/>
      <c r="DN7" s="168"/>
      <c r="DO7" s="168"/>
      <c r="DP7" s="168"/>
      <c r="DQ7" s="168"/>
      <c r="DR7" s="168"/>
      <c r="DS7" s="168"/>
      <c r="DT7" s="168"/>
      <c r="DU7" s="168"/>
      <c r="DV7" s="168"/>
      <c r="DW7" s="168"/>
      <c r="DX7" s="168"/>
      <c r="DY7" s="168"/>
      <c r="DZ7" s="168"/>
      <c r="EA7" s="168"/>
      <c r="EB7" s="168"/>
      <c r="EC7" s="168"/>
      <c r="ED7" s="168"/>
      <c r="EE7" s="168"/>
      <c r="EF7" s="168"/>
      <c r="EG7" s="168"/>
      <c r="EH7" s="168"/>
      <c r="EI7" s="168"/>
      <c r="EJ7" s="168"/>
      <c r="EK7" s="168"/>
      <c r="EL7" s="168"/>
      <c r="EM7" s="168"/>
      <c r="EN7" s="168"/>
      <c r="EO7" s="168"/>
      <c r="EP7" s="168"/>
      <c r="EQ7" s="168"/>
      <c r="ER7" s="168"/>
      <c r="ES7" s="168"/>
      <c r="ET7" s="168"/>
      <c r="EU7" s="168"/>
      <c r="EV7" s="168"/>
      <c r="EW7" s="168"/>
      <c r="EX7" s="168"/>
      <c r="EY7" s="168"/>
      <c r="EZ7" s="168"/>
      <c r="FA7" s="168"/>
      <c r="FB7" s="168"/>
      <c r="FC7" s="168"/>
      <c r="FD7" s="168"/>
      <c r="FE7" s="168"/>
      <c r="FF7" s="168"/>
      <c r="FG7" s="168"/>
      <c r="FH7" s="168"/>
      <c r="FI7" s="168"/>
      <c r="FJ7" s="168"/>
      <c r="FK7" s="168"/>
      <c r="FL7" s="168"/>
      <c r="FM7" s="168"/>
      <c r="FN7" s="168"/>
      <c r="FO7" s="168"/>
      <c r="FP7" s="168"/>
      <c r="FQ7" s="168"/>
      <c r="FR7" s="168"/>
      <c r="FS7" s="168"/>
      <c r="FT7" s="168"/>
      <c r="FU7" s="168"/>
      <c r="FV7" s="168"/>
      <c r="FW7" s="168"/>
      <c r="FX7" s="168"/>
      <c r="FY7" s="168"/>
      <c r="FZ7" s="168"/>
      <c r="GA7" s="168"/>
      <c r="GB7" s="168"/>
      <c r="GC7" s="168"/>
      <c r="GD7" s="168"/>
      <c r="GE7" s="168"/>
      <c r="GF7" s="168"/>
      <c r="GG7" s="168"/>
      <c r="GH7" s="168"/>
      <c r="GI7" s="168"/>
      <c r="GJ7" s="168"/>
      <c r="GK7" s="168"/>
      <c r="GL7" s="168"/>
      <c r="GM7" s="168"/>
      <c r="GN7" s="168"/>
      <c r="GO7" s="168"/>
      <c r="GP7" s="168"/>
      <c r="GQ7" s="168"/>
      <c r="GR7" s="168"/>
      <c r="GS7" s="168"/>
      <c r="GT7" s="168"/>
      <c r="GU7" s="168"/>
      <c r="GV7" s="168"/>
      <c r="GW7" s="168"/>
      <c r="GX7" s="168"/>
      <c r="GY7" s="168"/>
      <c r="GZ7" s="168"/>
      <c r="HA7" s="168"/>
      <c r="HB7" s="168"/>
      <c r="HC7" s="168"/>
      <c r="HD7" s="168"/>
      <c r="HE7" s="168"/>
      <c r="HF7" s="168"/>
      <c r="HG7" s="168"/>
      <c r="HH7" s="168"/>
      <c r="HI7" s="168"/>
      <c r="HJ7" s="168"/>
      <c r="HK7" s="168"/>
      <c r="HL7" s="168"/>
      <c r="HM7" s="168"/>
      <c r="HN7" s="168"/>
      <c r="HO7" s="168"/>
      <c r="HP7" s="168"/>
      <c r="HQ7" s="168"/>
      <c r="HR7" s="168"/>
      <c r="HS7" s="168"/>
      <c r="HT7" s="168"/>
      <c r="HU7" s="168"/>
      <c r="HV7" s="168"/>
      <c r="HW7" s="168"/>
      <c r="HX7" s="168"/>
      <c r="HY7" s="168"/>
      <c r="HZ7" s="168"/>
      <c r="IA7" s="168"/>
      <c r="IB7" s="168"/>
      <c r="IC7" s="168"/>
      <c r="ID7" s="168"/>
      <c r="IE7" s="168"/>
      <c r="IF7" s="168"/>
      <c r="IG7" s="168"/>
      <c r="IH7" s="168"/>
      <c r="II7" s="168"/>
      <c r="IJ7" s="168"/>
      <c r="IK7" s="168"/>
      <c r="IL7" s="168"/>
      <c r="IM7" s="168"/>
      <c r="IN7" s="168"/>
      <c r="IO7" s="168"/>
      <c r="IP7" s="168"/>
      <c r="IQ7" s="168"/>
      <c r="IR7" s="168"/>
      <c r="IS7" s="168"/>
      <c r="IT7" s="168"/>
      <c r="IU7" s="168"/>
      <c r="IV7" s="168"/>
      <c r="IW7" s="168"/>
      <c r="IX7" s="168"/>
      <c r="IY7" s="168"/>
      <c r="IZ7" s="168"/>
      <c r="JA7" s="168"/>
      <c r="JB7" s="168"/>
      <c r="JC7" s="168"/>
      <c r="JD7" s="168"/>
      <c r="JE7" s="168"/>
      <c r="JF7" s="168"/>
      <c r="JG7" s="168"/>
      <c r="JH7" s="168"/>
      <c r="JI7" s="168"/>
      <c r="JJ7" s="168"/>
      <c r="JK7" s="168"/>
      <c r="JL7" s="168"/>
      <c r="JM7" s="168"/>
      <c r="JN7" s="168"/>
      <c r="JO7" s="168"/>
      <c r="JP7" s="168"/>
      <c r="JQ7" s="168"/>
      <c r="JR7" s="168"/>
      <c r="JS7" s="168"/>
      <c r="JT7" s="168"/>
      <c r="JU7" s="168"/>
      <c r="JV7" s="168"/>
      <c r="JW7" s="168"/>
      <c r="JX7" s="168"/>
      <c r="JY7" s="168"/>
      <c r="JZ7" s="168"/>
      <c r="KA7" s="168"/>
      <c r="KB7" s="168"/>
      <c r="KC7" s="168"/>
      <c r="KD7" s="168"/>
      <c r="KE7" s="168"/>
      <c r="KF7" s="168"/>
      <c r="KG7" s="168"/>
      <c r="KH7" s="168"/>
      <c r="KI7" s="168"/>
      <c r="KJ7" s="168"/>
      <c r="KK7" s="168"/>
      <c r="KL7" s="168"/>
      <c r="KM7" s="168"/>
      <c r="KN7" s="168"/>
      <c r="KO7" s="168"/>
      <c r="KP7" s="168"/>
      <c r="KQ7" s="168"/>
      <c r="KR7" s="168"/>
      <c r="KS7" s="168"/>
      <c r="KT7" s="168"/>
      <c r="KU7" s="168"/>
      <c r="KV7" s="168"/>
      <c r="KW7" s="168"/>
      <c r="KX7" s="168"/>
      <c r="KY7" s="168"/>
      <c r="KZ7" s="168"/>
      <c r="LA7" s="168"/>
      <c r="LB7" s="168"/>
      <c r="LC7" s="168"/>
      <c r="LD7" s="168"/>
      <c r="LE7" s="168"/>
      <c r="LF7" s="168"/>
      <c r="LG7" s="168"/>
      <c r="LH7" s="168"/>
      <c r="LI7" s="168"/>
      <c r="LJ7" s="168"/>
      <c r="LK7" s="168"/>
      <c r="LL7" s="168"/>
      <c r="LM7" s="168"/>
      <c r="LN7" s="168"/>
      <c r="LO7" s="168"/>
      <c r="LP7" s="168"/>
      <c r="LQ7" s="168"/>
      <c r="LR7" s="168"/>
      <c r="LS7" s="168"/>
      <c r="LT7" s="168"/>
      <c r="LU7" s="168"/>
      <c r="LV7" s="168"/>
      <c r="LW7" s="168"/>
      <c r="LX7" s="168"/>
      <c r="LY7" s="168"/>
      <c r="LZ7" s="168"/>
      <c r="MA7" s="168"/>
      <c r="MB7" s="168"/>
      <c r="MC7" s="168"/>
      <c r="MD7" s="168"/>
      <c r="ME7" s="168"/>
      <c r="MF7" s="168"/>
      <c r="MG7" s="168"/>
      <c r="MH7" s="168"/>
      <c r="MI7" s="168"/>
      <c r="MJ7" s="168"/>
      <c r="MK7" s="168"/>
      <c r="ML7" s="168"/>
      <c r="MM7" s="168"/>
      <c r="MN7" s="168"/>
      <c r="MO7" s="168"/>
      <c r="MP7" s="168"/>
      <c r="MQ7" s="168"/>
      <c r="MR7" s="168"/>
      <c r="MS7" s="168"/>
      <c r="MT7" s="168"/>
      <c r="MU7" s="168"/>
      <c r="MV7" s="168"/>
      <c r="MW7" s="168"/>
      <c r="MX7" s="168"/>
      <c r="MY7" s="168"/>
      <c r="MZ7" s="168"/>
      <c r="NA7" s="168"/>
      <c r="NB7" s="168"/>
      <c r="NC7" s="168"/>
      <c r="ND7" s="168"/>
      <c r="NE7" s="168"/>
      <c r="NF7" s="168"/>
      <c r="NG7" s="168"/>
      <c r="NH7" s="168"/>
      <c r="NI7" s="168"/>
      <c r="NJ7" s="168"/>
      <c r="NK7" s="168"/>
      <c r="NL7" s="168"/>
      <c r="NM7" s="168"/>
      <c r="NN7" s="168"/>
      <c r="NO7" s="168"/>
      <c r="NP7" s="168"/>
      <c r="NQ7" s="168"/>
      <c r="NR7" s="168"/>
      <c r="NS7" s="168"/>
      <c r="NT7" s="168"/>
      <c r="NU7" s="168"/>
      <c r="NV7" s="168"/>
      <c r="NW7" s="168"/>
      <c r="NX7" s="168"/>
      <c r="NY7" s="168"/>
      <c r="NZ7" s="168"/>
      <c r="OA7" s="168"/>
      <c r="OB7" s="168"/>
      <c r="OC7" s="168"/>
      <c r="OD7" s="168"/>
      <c r="OE7" s="168"/>
      <c r="OF7" s="168"/>
      <c r="OG7" s="168"/>
      <c r="OH7" s="168"/>
      <c r="OI7" s="168"/>
      <c r="OJ7" s="168"/>
      <c r="OK7" s="168"/>
      <c r="OL7" s="168"/>
      <c r="OM7" s="168"/>
      <c r="ON7" s="168"/>
      <c r="OO7" s="168"/>
      <c r="OP7" s="168"/>
      <c r="OQ7" s="168"/>
      <c r="OR7" s="168"/>
      <c r="OS7" s="168"/>
      <c r="OT7" s="168"/>
      <c r="OU7" s="168"/>
      <c r="OV7" s="168"/>
      <c r="OW7" s="168"/>
      <c r="OX7" s="168"/>
      <c r="OY7" s="168"/>
      <c r="OZ7" s="168"/>
      <c r="PA7" s="168"/>
      <c r="PB7" s="168"/>
      <c r="PC7" s="168"/>
      <c r="PD7" s="168"/>
      <c r="PE7" s="168"/>
      <c r="PF7" s="168"/>
      <c r="PG7" s="168"/>
      <c r="PH7" s="168"/>
      <c r="PI7" s="168"/>
      <c r="PJ7" s="168"/>
      <c r="PK7" s="168"/>
      <c r="PL7" s="168"/>
      <c r="PM7" s="168"/>
      <c r="PN7" s="168"/>
      <c r="PO7" s="168"/>
      <c r="PP7" s="168"/>
      <c r="PQ7" s="168"/>
      <c r="PR7" s="168"/>
      <c r="PS7" s="168"/>
      <c r="PT7" s="168"/>
      <c r="PU7" s="168"/>
      <c r="PV7" s="168"/>
      <c r="PW7" s="168"/>
      <c r="PX7" s="168"/>
      <c r="PY7" s="168"/>
      <c r="PZ7" s="168"/>
      <c r="QA7" s="168"/>
      <c r="QB7" s="168"/>
      <c r="QC7" s="168"/>
      <c r="QD7" s="168"/>
      <c r="QE7" s="168"/>
      <c r="QF7" s="168"/>
      <c r="QG7" s="168"/>
      <c r="QH7" s="168"/>
      <c r="QI7" s="168"/>
      <c r="QJ7" s="168"/>
      <c r="QK7" s="168"/>
      <c r="QL7" s="168"/>
      <c r="QM7" s="168"/>
      <c r="QN7" s="168"/>
      <c r="QO7" s="168"/>
      <c r="QP7" s="168"/>
      <c r="QQ7" s="168"/>
      <c r="QR7" s="168"/>
      <c r="QS7" s="168"/>
      <c r="QT7" s="168"/>
      <c r="QU7" s="168"/>
      <c r="QV7" s="168"/>
      <c r="QW7" s="168"/>
      <c r="QX7" s="168"/>
      <c r="QY7" s="168"/>
      <c r="QZ7" s="168"/>
      <c r="RA7" s="168"/>
      <c r="RB7" s="168"/>
      <c r="RC7" s="168"/>
      <c r="RD7" s="168"/>
      <c r="RE7" s="168"/>
      <c r="RF7" s="168"/>
      <c r="RG7" s="168"/>
      <c r="RH7" s="168"/>
      <c r="RI7" s="168"/>
      <c r="RJ7" s="168"/>
      <c r="RK7" s="168"/>
      <c r="RL7" s="168"/>
      <c r="RM7" s="168"/>
      <c r="RN7" s="168"/>
      <c r="RO7" s="168"/>
      <c r="RP7" s="168"/>
      <c r="RQ7" s="168"/>
      <c r="RR7" s="168"/>
      <c r="RS7" s="168"/>
      <c r="RT7" s="168"/>
      <c r="RU7" s="168"/>
      <c r="RV7" s="168"/>
      <c r="RW7" s="168"/>
      <c r="RX7" s="168"/>
      <c r="RY7" s="168"/>
      <c r="RZ7" s="168"/>
      <c r="SA7" s="168"/>
      <c r="SB7" s="168"/>
      <c r="SC7" s="168"/>
      <c r="SD7" s="168"/>
      <c r="SE7" s="168"/>
      <c r="SF7" s="168"/>
      <c r="SG7" s="168"/>
      <c r="SH7" s="168"/>
      <c r="SI7" s="168"/>
      <c r="SJ7" s="168"/>
      <c r="SK7" s="168"/>
      <c r="SL7" s="168"/>
      <c r="SM7" s="168"/>
      <c r="SN7" s="168"/>
      <c r="SO7" s="168"/>
      <c r="SP7" s="168"/>
      <c r="SQ7" s="168"/>
      <c r="SR7" s="168"/>
      <c r="SS7" s="168"/>
      <c r="ST7" s="168"/>
      <c r="SU7" s="168"/>
      <c r="SV7" s="168"/>
      <c r="SW7" s="168"/>
      <c r="SX7" s="168"/>
      <c r="SY7" s="168"/>
      <c r="SZ7" s="168"/>
      <c r="TA7" s="168"/>
      <c r="TB7" s="168"/>
      <c r="TC7" s="168"/>
      <c r="TD7" s="168"/>
      <c r="TE7" s="168"/>
      <c r="TF7" s="168"/>
      <c r="TG7" s="168"/>
      <c r="TH7" s="168"/>
      <c r="TI7" s="168"/>
      <c r="TJ7" s="168"/>
      <c r="TK7" s="168"/>
      <c r="TL7" s="168"/>
      <c r="TM7" s="168"/>
      <c r="TN7" s="168"/>
      <c r="TO7" s="168"/>
      <c r="TP7" s="168"/>
      <c r="TQ7" s="168"/>
      <c r="TR7" s="168"/>
      <c r="TS7" s="168"/>
      <c r="TT7" s="168"/>
      <c r="TU7" s="168"/>
      <c r="TV7" s="168"/>
      <c r="TW7" s="168"/>
      <c r="TX7" s="168"/>
      <c r="TY7" s="168"/>
      <c r="TZ7" s="168"/>
      <c r="UA7" s="168"/>
      <c r="UB7" s="168"/>
      <c r="UC7" s="168"/>
      <c r="UD7" s="168"/>
      <c r="UE7" s="168"/>
      <c r="UF7" s="168"/>
      <c r="UG7" s="168"/>
      <c r="UH7" s="168"/>
      <c r="UI7" s="168"/>
      <c r="UJ7" s="168"/>
      <c r="UK7" s="168"/>
      <c r="UL7" s="168"/>
      <c r="UM7" s="168"/>
      <c r="UN7" s="168"/>
      <c r="UO7" s="168"/>
      <c r="UP7" s="168"/>
      <c r="UQ7" s="168"/>
      <c r="UR7" s="168"/>
      <c r="US7" s="168"/>
      <c r="UT7" s="168"/>
      <c r="UU7" s="168"/>
      <c r="UV7" s="168"/>
      <c r="UW7" s="168"/>
      <c r="UX7" s="168"/>
      <c r="UY7" s="168"/>
      <c r="UZ7" s="168"/>
      <c r="VA7" s="168"/>
      <c r="VB7" s="168"/>
      <c r="VC7" s="168"/>
      <c r="VD7" s="168"/>
      <c r="VE7" s="168"/>
      <c r="VF7" s="168"/>
      <c r="VG7" s="168"/>
      <c r="VH7" s="168"/>
      <c r="VI7" s="168"/>
      <c r="VJ7" s="168"/>
      <c r="VK7" s="168"/>
      <c r="VL7" s="168"/>
      <c r="VM7" s="168"/>
      <c r="VN7" s="168"/>
      <c r="VO7" s="168"/>
      <c r="VP7" s="168"/>
      <c r="VQ7" s="168"/>
      <c r="VR7" s="168"/>
      <c r="VS7" s="168"/>
      <c r="VT7" s="168"/>
      <c r="VU7" s="168"/>
      <c r="VV7" s="168"/>
      <c r="VW7" s="168"/>
      <c r="VX7" s="168"/>
      <c r="VY7" s="168"/>
      <c r="VZ7" s="168"/>
      <c r="WA7" s="168"/>
      <c r="WB7" s="168"/>
      <c r="WC7" s="168"/>
      <c r="WD7" s="168"/>
      <c r="WE7" s="168"/>
      <c r="WF7" s="168"/>
      <c r="WG7" s="168"/>
      <c r="WH7" s="168"/>
      <c r="WI7" s="168"/>
      <c r="WJ7" s="168"/>
      <c r="WK7" s="168"/>
      <c r="WL7" s="168"/>
      <c r="WM7" s="168"/>
      <c r="WN7" s="168"/>
      <c r="WO7" s="168"/>
      <c r="WP7" s="168"/>
      <c r="WQ7" s="168"/>
      <c r="WR7" s="168"/>
      <c r="WS7" s="168"/>
      <c r="WT7" s="168"/>
      <c r="WU7" s="168"/>
      <c r="WV7" s="168"/>
      <c r="WW7" s="168"/>
      <c r="WX7" s="168"/>
      <c r="WY7" s="168"/>
      <c r="WZ7" s="168"/>
      <c r="XA7" s="168"/>
      <c r="XB7" s="168"/>
      <c r="XC7" s="168"/>
      <c r="XD7" s="168"/>
      <c r="XE7" s="168"/>
      <c r="XF7" s="168"/>
      <c r="XG7" s="168"/>
      <c r="XH7" s="168"/>
      <c r="XI7" s="168"/>
      <c r="XJ7" s="168"/>
      <c r="XK7" s="168"/>
      <c r="XL7" s="168"/>
      <c r="XM7" s="168"/>
      <c r="XN7" s="168"/>
      <c r="XO7" s="168"/>
      <c r="XP7" s="168"/>
      <c r="XQ7" s="168"/>
      <c r="XR7" s="168"/>
      <c r="XS7" s="168"/>
      <c r="XT7" s="168"/>
      <c r="XU7" s="168"/>
      <c r="XV7" s="168"/>
      <c r="XW7" s="168"/>
      <c r="XX7" s="168"/>
      <c r="XY7" s="168"/>
      <c r="XZ7" s="168"/>
      <c r="YA7" s="168"/>
      <c r="YB7" s="168"/>
      <c r="YC7" s="168"/>
      <c r="YD7" s="168"/>
      <c r="YE7" s="168"/>
      <c r="YF7" s="168"/>
      <c r="YG7" s="168"/>
      <c r="YH7" s="168"/>
      <c r="YI7" s="168"/>
      <c r="YJ7" s="168"/>
      <c r="YK7" s="168"/>
      <c r="YL7" s="168"/>
      <c r="YM7" s="168"/>
      <c r="YN7" s="168"/>
      <c r="YO7" s="168"/>
      <c r="YP7" s="168"/>
      <c r="YQ7" s="168"/>
      <c r="YR7" s="168"/>
      <c r="YS7" s="168"/>
      <c r="YT7" s="168"/>
      <c r="YU7" s="168"/>
      <c r="YV7" s="168"/>
      <c r="YW7" s="168"/>
      <c r="YX7" s="168"/>
      <c r="YY7" s="168"/>
      <c r="YZ7" s="168"/>
      <c r="ZA7" s="168"/>
      <c r="ZB7" s="168"/>
      <c r="ZC7" s="168"/>
      <c r="ZD7" s="168"/>
      <c r="ZE7" s="168"/>
      <c r="ZF7" s="168"/>
      <c r="ZG7" s="168"/>
      <c r="ZH7" s="168"/>
      <c r="ZI7" s="168"/>
      <c r="ZJ7" s="168"/>
      <c r="ZK7" s="168"/>
      <c r="ZL7" s="168"/>
      <c r="ZM7" s="168"/>
      <c r="ZN7" s="168"/>
      <c r="ZO7" s="168"/>
      <c r="ZP7" s="168"/>
      <c r="ZQ7" s="168"/>
      <c r="ZR7" s="168"/>
      <c r="ZS7" s="168"/>
      <c r="ZT7" s="168"/>
      <c r="ZU7" s="168"/>
      <c r="ZV7" s="168"/>
      <c r="ZW7" s="168"/>
      <c r="ZX7" s="168"/>
      <c r="ZY7" s="168"/>
      <c r="ZZ7" s="168"/>
      <c r="AAA7" s="168"/>
      <c r="AAB7" s="168"/>
      <c r="AAC7" s="168"/>
      <c r="AAD7" s="168"/>
      <c r="AAE7" s="168"/>
      <c r="AAF7" s="168"/>
      <c r="AAG7" s="168"/>
      <c r="AAH7" s="168"/>
      <c r="AAI7" s="168"/>
      <c r="AAJ7" s="168"/>
      <c r="AAK7" s="168"/>
      <c r="AAL7" s="168"/>
      <c r="AAM7" s="168"/>
      <c r="AAN7" s="168"/>
      <c r="AAO7" s="168"/>
      <c r="AAP7" s="168"/>
      <c r="AAQ7" s="168"/>
      <c r="AAR7" s="168"/>
      <c r="AAS7" s="168"/>
      <c r="AAT7" s="168"/>
      <c r="AAU7" s="168"/>
      <c r="AAV7" s="168"/>
      <c r="AAW7" s="168"/>
      <c r="AAX7" s="168"/>
      <c r="AAY7" s="168"/>
      <c r="AAZ7" s="168"/>
      <c r="ABA7" s="168"/>
      <c r="ABB7" s="168"/>
      <c r="ABC7" s="168"/>
      <c r="ABD7" s="168"/>
      <c r="ABE7" s="168"/>
      <c r="ABF7" s="168"/>
      <c r="ABG7" s="168"/>
      <c r="ABH7" s="168"/>
      <c r="ABI7" s="168"/>
      <c r="ABJ7" s="168"/>
      <c r="ABK7" s="168"/>
      <c r="ABL7" s="168"/>
      <c r="ABM7" s="168"/>
      <c r="ABN7" s="168"/>
      <c r="ABO7" s="168"/>
      <c r="ABP7" s="168"/>
      <c r="ABQ7" s="168"/>
      <c r="ABR7" s="168"/>
      <c r="ABS7" s="168"/>
      <c r="ABT7" s="168"/>
      <c r="ABU7" s="168"/>
      <c r="ABV7" s="168"/>
      <c r="ABW7" s="168"/>
      <c r="ABX7" s="168"/>
      <c r="ABY7" s="168"/>
      <c r="ABZ7" s="168"/>
      <c r="ACA7" s="168"/>
      <c r="ACB7" s="168"/>
      <c r="ACC7" s="168"/>
      <c r="ACD7" s="168"/>
      <c r="ACE7" s="168"/>
      <c r="ACF7" s="168"/>
      <c r="ACG7" s="168"/>
      <c r="ACH7" s="168"/>
      <c r="ACI7" s="168"/>
      <c r="ACJ7" s="168"/>
      <c r="ACK7" s="168"/>
      <c r="ACL7" s="168"/>
      <c r="ACM7" s="168"/>
      <c r="ACN7" s="168"/>
      <c r="ACO7" s="168"/>
      <c r="ACP7" s="168"/>
      <c r="ACQ7" s="168"/>
      <c r="ACR7" s="168"/>
      <c r="ACS7" s="168"/>
      <c r="ACT7" s="168"/>
      <c r="ACU7" s="168"/>
      <c r="ACV7" s="168"/>
      <c r="ACW7" s="168"/>
      <c r="ACX7" s="168"/>
      <c r="ACY7" s="168"/>
      <c r="ACZ7" s="168"/>
      <c r="ADA7" s="168"/>
      <c r="ADB7" s="168"/>
      <c r="ADC7" s="168"/>
      <c r="ADD7" s="168"/>
      <c r="ADE7" s="168"/>
      <c r="ADF7" s="168"/>
      <c r="ADG7" s="168"/>
      <c r="ADH7" s="168"/>
      <c r="ADI7" s="168"/>
      <c r="ADJ7" s="168"/>
      <c r="ADK7" s="168"/>
      <c r="ADL7" s="168"/>
      <c r="ADM7" s="168"/>
      <c r="ADN7" s="168"/>
      <c r="ADO7" s="168"/>
      <c r="ADP7" s="168"/>
      <c r="ADQ7" s="168"/>
      <c r="ADR7" s="168"/>
      <c r="ADS7" s="168"/>
      <c r="ADT7" s="168"/>
      <c r="ADU7" s="168"/>
      <c r="ADV7" s="168"/>
      <c r="ADW7" s="168"/>
      <c r="ADX7" s="168"/>
      <c r="ADY7" s="168"/>
      <c r="ADZ7" s="168"/>
      <c r="AEA7" s="168"/>
      <c r="AEB7" s="168"/>
      <c r="AEC7" s="168"/>
      <c r="AED7" s="168"/>
      <c r="AEE7" s="168"/>
      <c r="AEF7" s="168"/>
      <c r="AEG7" s="168"/>
      <c r="AEH7" s="168"/>
      <c r="AEI7" s="168"/>
      <c r="AEJ7" s="168"/>
      <c r="AEK7" s="168"/>
      <c r="AEL7" s="168"/>
      <c r="AEM7" s="168"/>
      <c r="AEN7" s="168"/>
      <c r="AEO7" s="168"/>
      <c r="AEP7" s="168"/>
      <c r="AEQ7" s="168"/>
      <c r="AER7" s="168"/>
      <c r="AES7" s="168"/>
      <c r="AET7" s="168"/>
      <c r="AEU7" s="168"/>
      <c r="AEV7" s="168"/>
      <c r="AEW7" s="168"/>
      <c r="AEX7" s="168"/>
      <c r="AEY7" s="168"/>
      <c r="AEZ7" s="168"/>
      <c r="AFA7" s="168"/>
      <c r="AFB7" s="168"/>
      <c r="AFC7" s="168"/>
      <c r="AFD7" s="168"/>
      <c r="AFE7" s="168"/>
      <c r="AFF7" s="168"/>
      <c r="AFG7" s="168"/>
      <c r="AFH7" s="168"/>
      <c r="AFI7" s="168"/>
      <c r="AFJ7" s="168"/>
      <c r="AFK7" s="168"/>
      <c r="AFL7" s="168"/>
      <c r="AFM7" s="168"/>
      <c r="AFN7" s="168"/>
      <c r="AFO7" s="168"/>
      <c r="AFP7" s="168"/>
      <c r="AFQ7" s="168"/>
      <c r="AFR7" s="168"/>
      <c r="AFS7" s="168"/>
      <c r="AFT7" s="168"/>
      <c r="AFU7" s="168"/>
      <c r="AFV7" s="168"/>
      <c r="AFW7" s="168"/>
      <c r="AFX7" s="168"/>
      <c r="AFY7" s="168"/>
      <c r="AFZ7" s="168"/>
      <c r="AGA7" s="168"/>
      <c r="AGB7" s="168"/>
      <c r="AGC7" s="168"/>
      <c r="AGD7" s="168"/>
      <c r="AGE7" s="168"/>
      <c r="AGF7" s="168"/>
      <c r="AGG7" s="168"/>
      <c r="AGH7" s="168"/>
      <c r="AGI7" s="168"/>
      <c r="AGJ7" s="168"/>
      <c r="AGK7" s="168"/>
      <c r="AGL7" s="168"/>
      <c r="AGM7" s="168"/>
      <c r="AGN7" s="168"/>
      <c r="AGO7" s="168"/>
      <c r="AGP7" s="168"/>
      <c r="AGQ7" s="168"/>
      <c r="AGR7" s="168"/>
      <c r="AGS7" s="168"/>
      <c r="AGT7" s="168"/>
      <c r="AGU7" s="168"/>
      <c r="AGV7" s="168"/>
      <c r="AGW7" s="168"/>
      <c r="AGX7" s="168"/>
      <c r="AGY7" s="168"/>
      <c r="AGZ7" s="168"/>
      <c r="AHA7" s="168"/>
      <c r="AHB7" s="168"/>
      <c r="AHC7" s="168"/>
      <c r="AHD7" s="168"/>
      <c r="AHE7" s="168"/>
      <c r="AHF7" s="168"/>
      <c r="AHG7" s="168"/>
      <c r="AHH7" s="168"/>
      <c r="AHI7" s="168"/>
      <c r="AHJ7" s="168"/>
      <c r="AHK7" s="168"/>
      <c r="AHL7" s="168"/>
      <c r="AHM7" s="168"/>
      <c r="AHN7" s="168"/>
      <c r="AHO7" s="168"/>
      <c r="AHP7" s="168"/>
      <c r="AHQ7" s="168"/>
      <c r="AHR7" s="168"/>
      <c r="AHS7" s="168"/>
      <c r="AHT7" s="168"/>
      <c r="AHU7" s="168"/>
      <c r="AHV7" s="168"/>
      <c r="AHW7" s="168"/>
      <c r="AHX7" s="168"/>
      <c r="AHY7" s="168"/>
      <c r="AHZ7" s="168"/>
      <c r="AIA7" s="168"/>
      <c r="AIB7" s="168"/>
      <c r="AIC7" s="168"/>
      <c r="AID7" s="168"/>
      <c r="AIE7" s="168"/>
      <c r="AIF7" s="168"/>
      <c r="AIG7" s="168"/>
      <c r="AIH7" s="168"/>
      <c r="AII7" s="168"/>
      <c r="AIJ7" s="168"/>
      <c r="AIK7" s="168"/>
      <c r="AIL7" s="168"/>
      <c r="AIM7" s="168"/>
      <c r="AIN7" s="168"/>
      <c r="AIO7" s="168"/>
      <c r="AIP7" s="168"/>
      <c r="AIQ7" s="168"/>
      <c r="AIR7" s="168"/>
      <c r="AIS7" s="168"/>
      <c r="AIT7" s="168"/>
      <c r="AIU7" s="168"/>
      <c r="AIV7" s="168"/>
      <c r="AIW7" s="168"/>
      <c r="AIX7" s="168"/>
      <c r="AIY7" s="168"/>
      <c r="AIZ7" s="168"/>
      <c r="AJA7" s="168"/>
      <c r="AJB7" s="168"/>
      <c r="AJC7" s="168"/>
      <c r="AJD7" s="168"/>
      <c r="AJE7" s="168"/>
      <c r="AJF7" s="168"/>
      <c r="AJG7" s="168"/>
      <c r="AJH7" s="168"/>
      <c r="AJI7" s="168"/>
      <c r="AJJ7" s="168"/>
      <c r="AJK7" s="168"/>
      <c r="AJL7" s="168"/>
      <c r="AJM7" s="168"/>
      <c r="AJN7" s="168"/>
      <c r="AJO7" s="168"/>
      <c r="AJP7" s="168"/>
      <c r="AJQ7" s="168"/>
      <c r="AJR7" s="168"/>
      <c r="AJS7" s="168"/>
      <c r="AJT7" s="168"/>
      <c r="AJU7" s="168"/>
      <c r="AJV7" s="168"/>
      <c r="AJW7" s="168"/>
      <c r="AJX7" s="168"/>
      <c r="AJY7" s="168"/>
      <c r="AJZ7" s="168"/>
      <c r="AKA7" s="168"/>
      <c r="AKB7" s="168"/>
      <c r="AKC7" s="168"/>
      <c r="AKD7" s="168"/>
      <c r="AKE7" s="168"/>
      <c r="AKF7" s="168"/>
      <c r="AKG7" s="168"/>
      <c r="AKH7" s="168"/>
      <c r="AKI7" s="168"/>
      <c r="AKJ7" s="168"/>
      <c r="AKK7" s="168"/>
      <c r="AKL7" s="168"/>
      <c r="AKM7" s="168"/>
      <c r="AKN7" s="168"/>
      <c r="AKO7" s="168"/>
      <c r="AKP7" s="168"/>
      <c r="AKQ7" s="168"/>
      <c r="AKR7" s="168"/>
      <c r="AKS7" s="168"/>
      <c r="AKT7" s="168"/>
      <c r="AKU7" s="168"/>
      <c r="AKV7" s="168"/>
      <c r="AKW7" s="168"/>
      <c r="AKX7" s="168"/>
      <c r="AKY7" s="168"/>
      <c r="AKZ7" s="168"/>
      <c r="ALA7" s="168"/>
      <c r="ALB7" s="168"/>
      <c r="ALC7" s="168"/>
      <c r="ALD7" s="168"/>
      <c r="ALE7" s="168"/>
      <c r="ALF7" s="168"/>
      <c r="ALG7" s="168"/>
      <c r="ALH7" s="168"/>
      <c r="ALI7" s="168"/>
      <c r="ALJ7" s="168"/>
      <c r="ALK7" s="168"/>
      <c r="ALL7" s="168"/>
      <c r="ALM7" s="168"/>
      <c r="ALN7" s="168"/>
      <c r="ALO7" s="168"/>
      <c r="ALP7" s="168"/>
      <c r="ALQ7" s="168"/>
      <c r="ALR7" s="168"/>
      <c r="ALS7" s="168"/>
      <c r="ALT7" s="168"/>
      <c r="ALU7" s="168"/>
      <c r="ALV7" s="168"/>
      <c r="ALW7" s="168"/>
      <c r="ALX7" s="168"/>
      <c r="ALY7" s="168"/>
      <c r="ALZ7" s="168"/>
      <c r="AMA7" s="168"/>
      <c r="AMB7" s="168"/>
      <c r="AMC7" s="168"/>
      <c r="AMD7" s="168"/>
      <c r="AME7" s="168"/>
      <c r="AMF7" s="168"/>
      <c r="AMG7" s="168"/>
      <c r="AMH7" s="168"/>
      <c r="AMI7" s="168"/>
      <c r="AMJ7" s="168"/>
    </row>
    <row r="8" spans="1:1024" ht="24" customHeight="1" x14ac:dyDescent="0.25">
      <c r="B8" s="438" t="s">
        <v>67</v>
      </c>
      <c r="C8" s="434" t="s">
        <v>102</v>
      </c>
      <c r="D8" s="180" t="str">
        <f>'Insumos '!B10</f>
        <v>Coordenador Geral</v>
      </c>
      <c r="E8" s="181" t="s">
        <v>16</v>
      </c>
      <c r="F8" s="182">
        <f>'Insumos '!H10</f>
        <v>0</v>
      </c>
      <c r="G8" s="183">
        <v>4</v>
      </c>
      <c r="H8" s="184">
        <f t="shared" ref="H8:H49" si="0">ROUND((F8*G8),2)</f>
        <v>0</v>
      </c>
      <c r="I8" s="436">
        <f>SUM(H8:H11)</f>
        <v>0</v>
      </c>
      <c r="J8" s="236">
        <f>I8</f>
        <v>0</v>
      </c>
    </row>
    <row r="9" spans="1:1024" ht="24" customHeight="1" x14ac:dyDescent="0.25">
      <c r="B9" s="438"/>
      <c r="C9" s="434"/>
      <c r="D9" s="186" t="str">
        <f>'Insumos '!B11</f>
        <v>Arquiteto Sênior</v>
      </c>
      <c r="E9" s="181" t="s">
        <v>16</v>
      </c>
      <c r="F9" s="182">
        <f>'Insumos '!H11</f>
        <v>0</v>
      </c>
      <c r="G9" s="187">
        <v>7</v>
      </c>
      <c r="H9" s="184">
        <f t="shared" si="0"/>
        <v>0</v>
      </c>
      <c r="I9" s="436"/>
      <c r="J9" s="237"/>
    </row>
    <row r="10" spans="1:1024" ht="24" customHeight="1" x14ac:dyDescent="0.25">
      <c r="B10" s="438"/>
      <c r="C10" s="434"/>
      <c r="D10" s="186" t="str">
        <f>'Insumos '!B12</f>
        <v>Arquiteto Pleno</v>
      </c>
      <c r="E10" s="181" t="s">
        <v>16</v>
      </c>
      <c r="F10" s="182">
        <f>'Insumos '!H12</f>
        <v>0</v>
      </c>
      <c r="G10" s="187">
        <v>9</v>
      </c>
      <c r="H10" s="184">
        <f t="shared" si="0"/>
        <v>0</v>
      </c>
      <c r="I10" s="436"/>
      <c r="J10" s="237"/>
    </row>
    <row r="11" spans="1:1024" ht="24" customHeight="1" x14ac:dyDescent="0.25">
      <c r="B11" s="438"/>
      <c r="C11" s="434"/>
      <c r="D11" s="188" t="str">
        <f>'Insumos '!B17</f>
        <v>Digitador</v>
      </c>
      <c r="E11" s="181" t="s">
        <v>16</v>
      </c>
      <c r="F11" s="182">
        <f>'Insumos '!H17</f>
        <v>0</v>
      </c>
      <c r="G11" s="189">
        <v>7</v>
      </c>
      <c r="H11" s="184">
        <f t="shared" si="0"/>
        <v>0</v>
      </c>
      <c r="I11" s="436"/>
      <c r="J11" s="238"/>
    </row>
    <row r="12" spans="1:1024" ht="24" customHeight="1" x14ac:dyDescent="0.25">
      <c r="B12" s="438"/>
      <c r="C12" s="432" t="s">
        <v>69</v>
      </c>
      <c r="D12" s="191" t="str">
        <f>'Insumos '!B10</f>
        <v>Coordenador Geral</v>
      </c>
      <c r="E12" s="192" t="s">
        <v>16</v>
      </c>
      <c r="F12" s="193">
        <f>'Insumos '!H10</f>
        <v>0</v>
      </c>
      <c r="G12" s="194">
        <v>1</v>
      </c>
      <c r="H12" s="195">
        <f t="shared" si="0"/>
        <v>0</v>
      </c>
      <c r="I12" s="439">
        <f>SUM(H12:H16)</f>
        <v>0</v>
      </c>
      <c r="J12" s="239">
        <f>I12</f>
        <v>0</v>
      </c>
    </row>
    <row r="13" spans="1:1024" ht="24" customHeight="1" x14ac:dyDescent="0.25">
      <c r="B13" s="438"/>
      <c r="C13" s="432"/>
      <c r="D13" s="191" t="str">
        <f>D9</f>
        <v>Arquiteto Sênior</v>
      </c>
      <c r="E13" s="196" t="s">
        <v>16</v>
      </c>
      <c r="F13" s="197">
        <f>'Insumos '!H11</f>
        <v>0</v>
      </c>
      <c r="G13" s="194">
        <v>1</v>
      </c>
      <c r="H13" s="195">
        <f t="shared" si="0"/>
        <v>0</v>
      </c>
      <c r="I13" s="439"/>
      <c r="J13" s="185"/>
    </row>
    <row r="14" spans="1:1024" ht="24" customHeight="1" x14ac:dyDescent="0.25">
      <c r="B14" s="438"/>
      <c r="C14" s="432"/>
      <c r="D14" s="191" t="str">
        <f>'Insumos '!B14</f>
        <v>Advogado Sênior</v>
      </c>
      <c r="E14" s="196" t="s">
        <v>16</v>
      </c>
      <c r="F14" s="197">
        <f>'Insumos '!H14</f>
        <v>0</v>
      </c>
      <c r="G14" s="194">
        <v>2</v>
      </c>
      <c r="H14" s="195">
        <f t="shared" si="0"/>
        <v>0</v>
      </c>
      <c r="I14" s="439"/>
      <c r="J14" s="185"/>
    </row>
    <row r="15" spans="1:1024" ht="24" customHeight="1" x14ac:dyDescent="0.25">
      <c r="B15" s="438"/>
      <c r="C15" s="432"/>
      <c r="D15" s="191" t="str">
        <f>D10</f>
        <v>Arquiteto Pleno</v>
      </c>
      <c r="E15" s="196" t="s">
        <v>16</v>
      </c>
      <c r="F15" s="197">
        <f>'Insumos '!H12</f>
        <v>0</v>
      </c>
      <c r="G15" s="194">
        <v>2</v>
      </c>
      <c r="H15" s="195">
        <f t="shared" si="0"/>
        <v>0</v>
      </c>
      <c r="I15" s="439"/>
      <c r="J15" s="185"/>
    </row>
    <row r="16" spans="1:1024" ht="24" customHeight="1" x14ac:dyDescent="0.25">
      <c r="B16" s="438"/>
      <c r="C16" s="432"/>
      <c r="D16" s="198" t="str">
        <f>'Insumos '!B15</f>
        <v>Auxiliar de Serviços Gerais</v>
      </c>
      <c r="E16" s="196" t="s">
        <v>16</v>
      </c>
      <c r="F16" s="197">
        <f>'Insumos '!H15</f>
        <v>0</v>
      </c>
      <c r="G16" s="194">
        <v>2</v>
      </c>
      <c r="H16" s="195">
        <f t="shared" si="0"/>
        <v>0</v>
      </c>
      <c r="I16" s="439"/>
      <c r="J16" s="240"/>
    </row>
    <row r="17" spans="2:10" ht="24" customHeight="1" x14ac:dyDescent="0.25">
      <c r="B17" s="438"/>
      <c r="C17" s="434" t="s">
        <v>70</v>
      </c>
      <c r="D17" s="186" t="str">
        <f>'Insumos '!B10</f>
        <v>Coordenador Geral</v>
      </c>
      <c r="E17" s="181" t="s">
        <v>16</v>
      </c>
      <c r="F17" s="182">
        <f>'Insumos '!H10</f>
        <v>0</v>
      </c>
      <c r="G17" s="187">
        <v>1</v>
      </c>
      <c r="H17" s="184">
        <f t="shared" si="0"/>
        <v>0</v>
      </c>
      <c r="I17" s="436">
        <f>SUM(H17:H20)</f>
        <v>0</v>
      </c>
      <c r="J17" s="239">
        <f>I17</f>
        <v>0</v>
      </c>
    </row>
    <row r="18" spans="2:10" ht="23.25" customHeight="1" x14ac:dyDescent="0.25">
      <c r="B18" s="438"/>
      <c r="C18" s="434"/>
      <c r="D18" s="186" t="str">
        <f>D9</f>
        <v>Arquiteto Sênior</v>
      </c>
      <c r="E18" s="181" t="s">
        <v>16</v>
      </c>
      <c r="F18" s="182">
        <f>'Insumos '!H11</f>
        <v>0</v>
      </c>
      <c r="G18" s="187">
        <v>4</v>
      </c>
      <c r="H18" s="184">
        <f t="shared" si="0"/>
        <v>0</v>
      </c>
      <c r="I18" s="436"/>
      <c r="J18" s="185"/>
    </row>
    <row r="19" spans="2:10" ht="23.25" customHeight="1" x14ac:dyDescent="0.25">
      <c r="B19" s="438"/>
      <c r="C19" s="434"/>
      <c r="D19" s="186" t="str">
        <f>D14</f>
        <v>Advogado Sênior</v>
      </c>
      <c r="E19" s="181" t="s">
        <v>16</v>
      </c>
      <c r="F19" s="182">
        <f>'Insumos '!H14</f>
        <v>0</v>
      </c>
      <c r="G19" s="187">
        <v>7</v>
      </c>
      <c r="H19" s="184">
        <f t="shared" si="0"/>
        <v>0</v>
      </c>
      <c r="I19" s="436"/>
      <c r="J19" s="185"/>
    </row>
    <row r="20" spans="2:10" ht="23.25" customHeight="1" x14ac:dyDescent="0.25">
      <c r="B20" s="438"/>
      <c r="C20" s="434"/>
      <c r="D20" s="186" t="str">
        <f>D11</f>
        <v>Digitador</v>
      </c>
      <c r="E20" s="181" t="s">
        <v>16</v>
      </c>
      <c r="F20" s="182">
        <f>'Insumos '!H17</f>
        <v>0</v>
      </c>
      <c r="G20" s="187">
        <v>4</v>
      </c>
      <c r="H20" s="184">
        <f t="shared" si="0"/>
        <v>0</v>
      </c>
      <c r="I20" s="436"/>
      <c r="J20" s="240"/>
    </row>
    <row r="21" spans="2:10" ht="52.5" customHeight="1" x14ac:dyDescent="0.25">
      <c r="B21" s="438"/>
      <c r="C21" s="190" t="s">
        <v>71</v>
      </c>
      <c r="D21" s="241" t="str">
        <f>'Insumos '!B20</f>
        <v>Levantamento Planialtimétrico Cadastral</v>
      </c>
      <c r="E21" s="196" t="s">
        <v>37</v>
      </c>
      <c r="F21" s="197">
        <f>'Insumos '!H20</f>
        <v>0</v>
      </c>
      <c r="G21" s="199">
        <v>3892.61</v>
      </c>
      <c r="H21" s="195">
        <f t="shared" si="0"/>
        <v>0</v>
      </c>
      <c r="I21" s="200">
        <f>SUM(H21)</f>
        <v>0</v>
      </c>
      <c r="J21" s="242">
        <f>I21</f>
        <v>0</v>
      </c>
    </row>
    <row r="22" spans="2:10" ht="30" customHeight="1" x14ac:dyDescent="0.25">
      <c r="B22" s="438"/>
      <c r="C22" s="434" t="s">
        <v>72</v>
      </c>
      <c r="D22" s="180" t="str">
        <f>'Insumos '!B10</f>
        <v>Coordenador Geral</v>
      </c>
      <c r="E22" s="201" t="s">
        <v>16</v>
      </c>
      <c r="F22" s="202">
        <f>'Insumos '!H10</f>
        <v>0</v>
      </c>
      <c r="G22" s="183">
        <v>1</v>
      </c>
      <c r="H22" s="184">
        <f t="shared" si="0"/>
        <v>0</v>
      </c>
      <c r="I22" s="436">
        <f>SUM(H22:H25)</f>
        <v>0</v>
      </c>
      <c r="J22" s="239">
        <f>I22</f>
        <v>0</v>
      </c>
    </row>
    <row r="23" spans="2:10" ht="30" customHeight="1" x14ac:dyDescent="0.25">
      <c r="B23" s="438"/>
      <c r="C23" s="434"/>
      <c r="D23" s="186" t="str">
        <f>D9</f>
        <v>Arquiteto Sênior</v>
      </c>
      <c r="E23" s="181" t="s">
        <v>16</v>
      </c>
      <c r="F23" s="182">
        <f>'Insumos '!H11</f>
        <v>0</v>
      </c>
      <c r="G23" s="187">
        <v>4</v>
      </c>
      <c r="H23" s="184">
        <f t="shared" si="0"/>
        <v>0</v>
      </c>
      <c r="I23" s="436"/>
      <c r="J23" s="185"/>
    </row>
    <row r="24" spans="2:10" ht="30" customHeight="1" x14ac:dyDescent="0.25">
      <c r="B24" s="438"/>
      <c r="C24" s="434"/>
      <c r="D24" s="186" t="str">
        <f>D14</f>
        <v>Advogado Sênior</v>
      </c>
      <c r="E24" s="181" t="s">
        <v>16</v>
      </c>
      <c r="F24" s="182">
        <f>'Insumos '!H14</f>
        <v>0</v>
      </c>
      <c r="G24" s="187">
        <v>6</v>
      </c>
      <c r="H24" s="184">
        <f t="shared" si="0"/>
        <v>0</v>
      </c>
      <c r="I24" s="436"/>
      <c r="J24" s="185"/>
    </row>
    <row r="25" spans="2:10" ht="24" customHeight="1" x14ac:dyDescent="0.25">
      <c r="B25" s="438"/>
      <c r="C25" s="434"/>
      <c r="D25" s="186" t="str">
        <f>D11</f>
        <v>Digitador</v>
      </c>
      <c r="E25" s="181" t="s">
        <v>16</v>
      </c>
      <c r="F25" s="182">
        <f>'Insumos '!H17</f>
        <v>0</v>
      </c>
      <c r="G25" s="187">
        <v>4</v>
      </c>
      <c r="H25" s="184">
        <f t="shared" si="0"/>
        <v>0</v>
      </c>
      <c r="I25" s="436"/>
      <c r="J25" s="240"/>
    </row>
    <row r="26" spans="2:10" ht="24" customHeight="1" x14ac:dyDescent="0.25">
      <c r="B26" s="438"/>
      <c r="C26" s="432" t="s">
        <v>73</v>
      </c>
      <c r="D26" s="203" t="str">
        <f>'Insumos '!B10</f>
        <v>Coordenador Geral</v>
      </c>
      <c r="E26" s="192" t="s">
        <v>16</v>
      </c>
      <c r="F26" s="193">
        <f>'Insumos '!H10</f>
        <v>0</v>
      </c>
      <c r="G26" s="204">
        <v>1</v>
      </c>
      <c r="H26" s="195">
        <f t="shared" si="0"/>
        <v>0</v>
      </c>
      <c r="I26" s="439">
        <f>SUM(H26:H30)</f>
        <v>0</v>
      </c>
      <c r="J26" s="239">
        <f>I26</f>
        <v>0</v>
      </c>
    </row>
    <row r="27" spans="2:10" ht="24" customHeight="1" x14ac:dyDescent="0.25">
      <c r="B27" s="438"/>
      <c r="C27" s="432"/>
      <c r="D27" s="191" t="str">
        <f>D9</f>
        <v>Arquiteto Sênior</v>
      </c>
      <c r="E27" s="196" t="s">
        <v>16</v>
      </c>
      <c r="F27" s="197">
        <f>'Insumos '!H11</f>
        <v>0</v>
      </c>
      <c r="G27" s="194">
        <v>1</v>
      </c>
      <c r="H27" s="195">
        <f t="shared" si="0"/>
        <v>0</v>
      </c>
      <c r="I27" s="439"/>
      <c r="J27" s="185"/>
    </row>
    <row r="28" spans="2:10" ht="24" customHeight="1" x14ac:dyDescent="0.25">
      <c r="B28" s="438"/>
      <c r="C28" s="432"/>
      <c r="D28" s="191" t="str">
        <f>D24</f>
        <v>Advogado Sênior</v>
      </c>
      <c r="E28" s="196" t="s">
        <v>16</v>
      </c>
      <c r="F28" s="197">
        <f>'Insumos '!H14</f>
        <v>0</v>
      </c>
      <c r="G28" s="194">
        <v>2</v>
      </c>
      <c r="H28" s="195">
        <f t="shared" si="0"/>
        <v>0</v>
      </c>
      <c r="I28" s="439"/>
      <c r="J28" s="185"/>
    </row>
    <row r="29" spans="2:10" ht="24" customHeight="1" x14ac:dyDescent="0.25">
      <c r="B29" s="438"/>
      <c r="C29" s="432"/>
      <c r="D29" s="191" t="str">
        <f>D16</f>
        <v>Auxiliar de Serviços Gerais</v>
      </c>
      <c r="E29" s="196" t="s">
        <v>16</v>
      </c>
      <c r="F29" s="197">
        <f>'Insumos '!H15</f>
        <v>0</v>
      </c>
      <c r="G29" s="194">
        <v>1</v>
      </c>
      <c r="H29" s="195">
        <f t="shared" si="0"/>
        <v>0</v>
      </c>
      <c r="I29" s="439"/>
      <c r="J29" s="185"/>
    </row>
    <row r="30" spans="2:10" ht="24" customHeight="1" x14ac:dyDescent="0.25">
      <c r="B30" s="438"/>
      <c r="C30" s="432"/>
      <c r="D30" s="198" t="str">
        <f>D25</f>
        <v>Digitador</v>
      </c>
      <c r="E30" s="205" t="s">
        <v>16</v>
      </c>
      <c r="F30" s="206">
        <f>'Insumos '!H17</f>
        <v>0</v>
      </c>
      <c r="G30" s="207">
        <v>2</v>
      </c>
      <c r="H30" s="195">
        <f t="shared" si="0"/>
        <v>0</v>
      </c>
      <c r="I30" s="439"/>
      <c r="J30" s="240"/>
    </row>
    <row r="31" spans="2:10" ht="24" customHeight="1" x14ac:dyDescent="0.25">
      <c r="B31" s="438"/>
      <c r="C31" s="434" t="s">
        <v>74</v>
      </c>
      <c r="D31" s="186" t="str">
        <f>'Insumos '!B10</f>
        <v>Coordenador Geral</v>
      </c>
      <c r="E31" s="181" t="s">
        <v>16</v>
      </c>
      <c r="F31" s="182">
        <f>'Insumos '!H10</f>
        <v>0</v>
      </c>
      <c r="G31" s="187">
        <v>1</v>
      </c>
      <c r="H31" s="184">
        <f t="shared" si="0"/>
        <v>0</v>
      </c>
      <c r="I31" s="436">
        <f>SUM(H31:H35)</f>
        <v>0</v>
      </c>
      <c r="J31" s="239">
        <f>I31</f>
        <v>0</v>
      </c>
    </row>
    <row r="32" spans="2:10" ht="24" customHeight="1" x14ac:dyDescent="0.25">
      <c r="B32" s="438"/>
      <c r="C32" s="434"/>
      <c r="D32" s="186" t="str">
        <f>D9</f>
        <v>Arquiteto Sênior</v>
      </c>
      <c r="E32" s="181" t="s">
        <v>16</v>
      </c>
      <c r="F32" s="182">
        <f>'Insumos '!H11</f>
        <v>0</v>
      </c>
      <c r="G32" s="187">
        <v>2</v>
      </c>
      <c r="H32" s="184">
        <f t="shared" si="0"/>
        <v>0</v>
      </c>
      <c r="I32" s="436"/>
      <c r="J32" s="185"/>
    </row>
    <row r="33" spans="2:10" ht="24" customHeight="1" x14ac:dyDescent="0.25">
      <c r="B33" s="438"/>
      <c r="C33" s="434"/>
      <c r="D33" s="186" t="str">
        <f>D28</f>
        <v>Advogado Sênior</v>
      </c>
      <c r="E33" s="181" t="s">
        <v>16</v>
      </c>
      <c r="F33" s="182">
        <f>'Insumos '!H14</f>
        <v>0</v>
      </c>
      <c r="G33" s="187">
        <v>6</v>
      </c>
      <c r="H33" s="184">
        <f t="shared" si="0"/>
        <v>0</v>
      </c>
      <c r="I33" s="436"/>
      <c r="J33" s="185"/>
    </row>
    <row r="34" spans="2:10" ht="24" customHeight="1" x14ac:dyDescent="0.25">
      <c r="B34" s="438"/>
      <c r="C34" s="434"/>
      <c r="D34" s="186" t="str">
        <f>'Insumos '!B16</f>
        <v>Assistente Social Pleno</v>
      </c>
      <c r="E34" s="181" t="s">
        <v>16</v>
      </c>
      <c r="F34" s="182">
        <f>'Insumos '!H16</f>
        <v>0</v>
      </c>
      <c r="G34" s="187">
        <v>10</v>
      </c>
      <c r="H34" s="184">
        <f t="shared" si="0"/>
        <v>0</v>
      </c>
      <c r="I34" s="436"/>
      <c r="J34" s="185"/>
    </row>
    <row r="35" spans="2:10" ht="24" customHeight="1" x14ac:dyDescent="0.25">
      <c r="B35" s="438"/>
      <c r="C35" s="434"/>
      <c r="D35" s="186" t="str">
        <f>D30</f>
        <v>Digitador</v>
      </c>
      <c r="E35" s="181" t="s">
        <v>16</v>
      </c>
      <c r="F35" s="182">
        <f>'Insumos '!H17</f>
        <v>0</v>
      </c>
      <c r="G35" s="187">
        <v>5</v>
      </c>
      <c r="H35" s="184">
        <f t="shared" si="0"/>
        <v>0</v>
      </c>
      <c r="I35" s="436"/>
      <c r="J35" s="240"/>
    </row>
    <row r="36" spans="2:10" ht="24" customHeight="1" x14ac:dyDescent="0.25">
      <c r="B36" s="438"/>
      <c r="C36" s="432" t="s">
        <v>75</v>
      </c>
      <c r="D36" s="203" t="str">
        <f>'Insumos '!B10</f>
        <v>Coordenador Geral</v>
      </c>
      <c r="E36" s="192" t="s">
        <v>16</v>
      </c>
      <c r="F36" s="193">
        <f>'Insumos '!H10</f>
        <v>0</v>
      </c>
      <c r="G36" s="204">
        <v>3</v>
      </c>
      <c r="H36" s="195">
        <f t="shared" si="0"/>
        <v>0</v>
      </c>
      <c r="I36" s="433">
        <f>SUM(H36:H39)</f>
        <v>0</v>
      </c>
      <c r="J36" s="239">
        <f>I36</f>
        <v>0</v>
      </c>
    </row>
    <row r="37" spans="2:10" ht="24" customHeight="1" x14ac:dyDescent="0.25">
      <c r="B37" s="438"/>
      <c r="C37" s="432"/>
      <c r="D37" s="191" t="str">
        <f>D9</f>
        <v>Arquiteto Sênior</v>
      </c>
      <c r="E37" s="196" t="s">
        <v>16</v>
      </c>
      <c r="F37" s="197">
        <f>'Insumos '!H11</f>
        <v>0</v>
      </c>
      <c r="G37" s="194">
        <v>10</v>
      </c>
      <c r="H37" s="195">
        <f t="shared" si="0"/>
        <v>0</v>
      </c>
      <c r="I37" s="433"/>
      <c r="J37" s="185"/>
    </row>
    <row r="38" spans="2:10" ht="24" customHeight="1" x14ac:dyDescent="0.25">
      <c r="B38" s="438"/>
      <c r="C38" s="432"/>
      <c r="D38" s="191" t="str">
        <f>'Insumos '!B13</f>
        <v>Desenhista Projetista</v>
      </c>
      <c r="E38" s="196" t="s">
        <v>16</v>
      </c>
      <c r="F38" s="197">
        <f>'Insumos '!H13</f>
        <v>0</v>
      </c>
      <c r="G38" s="194">
        <v>19</v>
      </c>
      <c r="H38" s="195">
        <f t="shared" si="0"/>
        <v>0</v>
      </c>
      <c r="I38" s="433"/>
      <c r="J38" s="185"/>
    </row>
    <row r="39" spans="2:10" ht="24" customHeight="1" x14ac:dyDescent="0.25">
      <c r="B39" s="438"/>
      <c r="C39" s="432"/>
      <c r="D39" s="198" t="str">
        <f>D34</f>
        <v>Assistente Social Pleno</v>
      </c>
      <c r="E39" s="196" t="s">
        <v>16</v>
      </c>
      <c r="F39" s="197">
        <f>'Insumos '!H16</f>
        <v>0</v>
      </c>
      <c r="G39" s="207">
        <v>38</v>
      </c>
      <c r="H39" s="195">
        <f t="shared" si="0"/>
        <v>0</v>
      </c>
      <c r="I39" s="433"/>
      <c r="J39" s="240"/>
    </row>
    <row r="40" spans="2:10" ht="24" customHeight="1" x14ac:dyDescent="0.25">
      <c r="B40" s="438"/>
      <c r="C40" s="434" t="s">
        <v>76</v>
      </c>
      <c r="D40" s="186" t="str">
        <f>'Insumos '!B10</f>
        <v>Coordenador Geral</v>
      </c>
      <c r="E40" s="201" t="s">
        <v>16</v>
      </c>
      <c r="F40" s="202">
        <f>'Insumos '!H10</f>
        <v>0</v>
      </c>
      <c r="G40" s="187">
        <v>3</v>
      </c>
      <c r="H40" s="184">
        <f t="shared" si="0"/>
        <v>0</v>
      </c>
      <c r="I40" s="436">
        <f>SUM(H40:H44)</f>
        <v>0</v>
      </c>
      <c r="J40" s="239">
        <f>I40</f>
        <v>0</v>
      </c>
    </row>
    <row r="41" spans="2:10" ht="24" customHeight="1" x14ac:dyDescent="0.25">
      <c r="B41" s="438"/>
      <c r="C41" s="434"/>
      <c r="D41" s="186" t="str">
        <f>D9</f>
        <v>Arquiteto Sênior</v>
      </c>
      <c r="E41" s="181" t="s">
        <v>16</v>
      </c>
      <c r="F41" s="182">
        <f>'Insumos '!H11</f>
        <v>0</v>
      </c>
      <c r="G41" s="187">
        <v>3</v>
      </c>
      <c r="H41" s="184">
        <f t="shared" si="0"/>
        <v>0</v>
      </c>
      <c r="I41" s="436"/>
      <c r="J41" s="185"/>
    </row>
    <row r="42" spans="2:10" ht="24" customHeight="1" x14ac:dyDescent="0.25">
      <c r="B42" s="438"/>
      <c r="C42" s="434"/>
      <c r="D42" s="186" t="str">
        <f>D33</f>
        <v>Advogado Sênior</v>
      </c>
      <c r="E42" s="181" t="s">
        <v>16</v>
      </c>
      <c r="F42" s="182">
        <f>'Insumos '!H14</f>
        <v>0</v>
      </c>
      <c r="G42" s="187">
        <v>23</v>
      </c>
      <c r="H42" s="184">
        <f t="shared" si="0"/>
        <v>0</v>
      </c>
      <c r="I42" s="436"/>
      <c r="J42" s="185"/>
    </row>
    <row r="43" spans="2:10" ht="24" customHeight="1" x14ac:dyDescent="0.25">
      <c r="B43" s="438"/>
      <c r="C43" s="434"/>
      <c r="D43" s="186" t="str">
        <f>D39</f>
        <v>Assistente Social Pleno</v>
      </c>
      <c r="E43" s="181" t="s">
        <v>16</v>
      </c>
      <c r="F43" s="182">
        <f>'Insumos '!H16</f>
        <v>0</v>
      </c>
      <c r="G43" s="187">
        <v>30</v>
      </c>
      <c r="H43" s="184">
        <f t="shared" si="0"/>
        <v>0</v>
      </c>
      <c r="I43" s="436"/>
      <c r="J43" s="185"/>
    </row>
    <row r="44" spans="2:10" ht="24" customHeight="1" x14ac:dyDescent="0.25">
      <c r="B44" s="438"/>
      <c r="C44" s="434"/>
      <c r="D44" s="188" t="str">
        <f>D35</f>
        <v>Digitador</v>
      </c>
      <c r="E44" s="181" t="s">
        <v>16</v>
      </c>
      <c r="F44" s="209">
        <f>'Insumos '!H17</f>
        <v>0</v>
      </c>
      <c r="G44" s="189">
        <v>38</v>
      </c>
      <c r="H44" s="184">
        <f t="shared" si="0"/>
        <v>0</v>
      </c>
      <c r="I44" s="436"/>
      <c r="J44" s="240"/>
    </row>
    <row r="45" spans="2:10" ht="24" customHeight="1" x14ac:dyDescent="0.25">
      <c r="B45" s="438"/>
      <c r="C45" s="432" t="s">
        <v>77</v>
      </c>
      <c r="D45" s="191" t="str">
        <f>'Insumos '!B10</f>
        <v>Coordenador Geral</v>
      </c>
      <c r="E45" s="192" t="s">
        <v>16</v>
      </c>
      <c r="F45" s="197">
        <f>'Insumos '!H10</f>
        <v>0</v>
      </c>
      <c r="G45" s="194">
        <v>2</v>
      </c>
      <c r="H45" s="195">
        <f t="shared" si="0"/>
        <v>0</v>
      </c>
      <c r="I45" s="433">
        <f>SUM(H45:H49)</f>
        <v>0</v>
      </c>
      <c r="J45" s="239">
        <f>I45</f>
        <v>0</v>
      </c>
    </row>
    <row r="46" spans="2:10" ht="24" customHeight="1" x14ac:dyDescent="0.25">
      <c r="B46" s="438"/>
      <c r="C46" s="432"/>
      <c r="D46" s="191" t="str">
        <f>D9</f>
        <v>Arquiteto Sênior</v>
      </c>
      <c r="E46" s="196" t="s">
        <v>16</v>
      </c>
      <c r="F46" s="197">
        <f>'Insumos '!H11</f>
        <v>0</v>
      </c>
      <c r="G46" s="194">
        <v>7</v>
      </c>
      <c r="H46" s="195">
        <f t="shared" si="0"/>
        <v>0</v>
      </c>
      <c r="I46" s="433"/>
      <c r="J46" s="185"/>
    </row>
    <row r="47" spans="2:10" ht="24" customHeight="1" x14ac:dyDescent="0.25">
      <c r="B47" s="438"/>
      <c r="C47" s="432"/>
      <c r="D47" s="191" t="str">
        <f>D10</f>
        <v>Arquiteto Pleno</v>
      </c>
      <c r="E47" s="196" t="s">
        <v>16</v>
      </c>
      <c r="F47" s="197">
        <f>'Insumos '!H12</f>
        <v>0</v>
      </c>
      <c r="G47" s="194">
        <v>12</v>
      </c>
      <c r="H47" s="195">
        <f t="shared" si="0"/>
        <v>0</v>
      </c>
      <c r="I47" s="433"/>
      <c r="J47" s="185"/>
    </row>
    <row r="48" spans="2:10" ht="24" customHeight="1" x14ac:dyDescent="0.25">
      <c r="B48" s="438"/>
      <c r="C48" s="432"/>
      <c r="D48" s="191" t="str">
        <f>D38</f>
        <v>Desenhista Projetista</v>
      </c>
      <c r="E48" s="196" t="s">
        <v>16</v>
      </c>
      <c r="F48" s="197">
        <f>'Insumos '!H13</f>
        <v>0</v>
      </c>
      <c r="G48" s="194">
        <v>12</v>
      </c>
      <c r="H48" s="195">
        <f t="shared" si="0"/>
        <v>0</v>
      </c>
      <c r="I48" s="433"/>
      <c r="J48" s="185"/>
    </row>
    <row r="49" spans="2:10" ht="24" customHeight="1" x14ac:dyDescent="0.25">
      <c r="B49" s="438"/>
      <c r="C49" s="432"/>
      <c r="D49" s="198" t="str">
        <f>D44</f>
        <v>Digitador</v>
      </c>
      <c r="E49" s="205" t="s">
        <v>16</v>
      </c>
      <c r="F49" s="206">
        <f>'Insumos '!H17</f>
        <v>0</v>
      </c>
      <c r="G49" s="207">
        <v>7</v>
      </c>
      <c r="H49" s="195">
        <f t="shared" si="0"/>
        <v>0</v>
      </c>
      <c r="I49" s="433"/>
      <c r="J49" s="240"/>
    </row>
    <row r="50" spans="2:10" ht="24" customHeight="1" x14ac:dyDescent="0.25">
      <c r="B50" s="438"/>
      <c r="C50" s="210" t="s">
        <v>78</v>
      </c>
      <c r="D50" s="211"/>
      <c r="E50" s="211"/>
      <c r="F50" s="211"/>
      <c r="G50" s="211"/>
      <c r="H50" s="210"/>
      <c r="I50" s="212">
        <f>SUM(I8:I49)</f>
        <v>0</v>
      </c>
      <c r="J50" s="243"/>
    </row>
    <row r="51" spans="2:10" ht="24" customHeight="1" x14ac:dyDescent="0.25">
      <c r="B51" s="438" t="s">
        <v>79</v>
      </c>
      <c r="C51" s="432" t="s">
        <v>80</v>
      </c>
      <c r="D51" s="214" t="str">
        <f>'Insumos '!B10</f>
        <v>Coordenador Geral</v>
      </c>
      <c r="E51" s="190" t="s">
        <v>16</v>
      </c>
      <c r="F51" s="193">
        <f>'Insumos '!H10</f>
        <v>0</v>
      </c>
      <c r="G51" s="192">
        <v>1</v>
      </c>
      <c r="H51" s="195">
        <f t="shared" ref="H51:H85" si="1">ROUND((F51*G51),2)</f>
        <v>0</v>
      </c>
      <c r="I51" s="430">
        <f>SUM(H51:H56)</f>
        <v>0</v>
      </c>
      <c r="J51" s="239">
        <f>I51</f>
        <v>0</v>
      </c>
    </row>
    <row r="52" spans="2:10" ht="24" customHeight="1" x14ac:dyDescent="0.25">
      <c r="B52" s="438"/>
      <c r="C52" s="432"/>
      <c r="D52" s="191" t="str">
        <f>D9</f>
        <v>Arquiteto Sênior</v>
      </c>
      <c r="E52" s="196" t="s">
        <v>16</v>
      </c>
      <c r="F52" s="197">
        <f>'Insumos '!H11</f>
        <v>0</v>
      </c>
      <c r="G52" s="194">
        <v>2</v>
      </c>
      <c r="H52" s="195">
        <f t="shared" si="1"/>
        <v>0</v>
      </c>
      <c r="I52" s="430"/>
      <c r="J52" s="185"/>
    </row>
    <row r="53" spans="2:10" ht="24" customHeight="1" x14ac:dyDescent="0.25">
      <c r="B53" s="438"/>
      <c r="C53" s="432"/>
      <c r="D53" s="191" t="str">
        <f>D42</f>
        <v>Advogado Sênior</v>
      </c>
      <c r="E53" s="196" t="s">
        <v>16</v>
      </c>
      <c r="F53" s="197">
        <f>'Insumos '!H14</f>
        <v>0</v>
      </c>
      <c r="G53" s="194">
        <v>2</v>
      </c>
      <c r="H53" s="195">
        <f t="shared" si="1"/>
        <v>0</v>
      </c>
      <c r="I53" s="430"/>
      <c r="J53" s="185"/>
    </row>
    <row r="54" spans="2:10" ht="24" customHeight="1" x14ac:dyDescent="0.25">
      <c r="B54" s="438"/>
      <c r="C54" s="432"/>
      <c r="D54" s="191" t="str">
        <f>D10</f>
        <v>Arquiteto Pleno</v>
      </c>
      <c r="E54" s="196" t="s">
        <v>16</v>
      </c>
      <c r="F54" s="197">
        <f>'Insumos '!H12</f>
        <v>0</v>
      </c>
      <c r="G54" s="194">
        <v>3</v>
      </c>
      <c r="H54" s="195">
        <f t="shared" si="1"/>
        <v>0</v>
      </c>
      <c r="I54" s="430"/>
      <c r="J54" s="185"/>
    </row>
    <row r="55" spans="2:10" ht="24" customHeight="1" x14ac:dyDescent="0.25">
      <c r="B55" s="438"/>
      <c r="C55" s="432"/>
      <c r="D55" s="191" t="str">
        <f>D16</f>
        <v>Auxiliar de Serviços Gerais</v>
      </c>
      <c r="E55" s="196" t="s">
        <v>16</v>
      </c>
      <c r="F55" s="197">
        <f>'Insumos '!H15</f>
        <v>0</v>
      </c>
      <c r="G55" s="194">
        <v>2</v>
      </c>
      <c r="H55" s="195">
        <f t="shared" si="1"/>
        <v>0</v>
      </c>
      <c r="I55" s="430"/>
      <c r="J55" s="185"/>
    </row>
    <row r="56" spans="2:10" ht="24" customHeight="1" x14ac:dyDescent="0.25">
      <c r="B56" s="438"/>
      <c r="C56" s="432"/>
      <c r="D56" s="198" t="str">
        <f>D49</f>
        <v>Digitador</v>
      </c>
      <c r="E56" s="205" t="s">
        <v>16</v>
      </c>
      <c r="F56" s="206">
        <f>'Insumos '!H17</f>
        <v>0</v>
      </c>
      <c r="G56" s="207">
        <v>2</v>
      </c>
      <c r="H56" s="195">
        <f t="shared" si="1"/>
        <v>0</v>
      </c>
      <c r="I56" s="430"/>
      <c r="J56" s="240"/>
    </row>
    <row r="57" spans="2:10" ht="24" customHeight="1" x14ac:dyDescent="0.25">
      <c r="B57" s="438"/>
      <c r="C57" s="434" t="s">
        <v>81</v>
      </c>
      <c r="D57" s="186" t="str">
        <f>'Insumos '!B10</f>
        <v>Coordenador Geral</v>
      </c>
      <c r="E57" s="181" t="s">
        <v>16</v>
      </c>
      <c r="F57" s="182">
        <f>'Insumos '!H10</f>
        <v>0</v>
      </c>
      <c r="G57" s="187">
        <v>1</v>
      </c>
      <c r="H57" s="184">
        <f t="shared" si="1"/>
        <v>0</v>
      </c>
      <c r="I57" s="436">
        <f>SUM(H57:H61)</f>
        <v>0</v>
      </c>
      <c r="J57" s="239">
        <f>I57</f>
        <v>0</v>
      </c>
    </row>
    <row r="58" spans="2:10" ht="24" customHeight="1" x14ac:dyDescent="0.25">
      <c r="B58" s="438"/>
      <c r="C58" s="434"/>
      <c r="D58" s="186" t="str">
        <f>D9</f>
        <v>Arquiteto Sênior</v>
      </c>
      <c r="E58" s="181" t="s">
        <v>16</v>
      </c>
      <c r="F58" s="182">
        <f>'Insumos '!H11</f>
        <v>0</v>
      </c>
      <c r="G58" s="187">
        <v>2</v>
      </c>
      <c r="H58" s="184">
        <f t="shared" si="1"/>
        <v>0</v>
      </c>
      <c r="I58" s="436"/>
      <c r="J58" s="185"/>
    </row>
    <row r="59" spans="2:10" ht="24" customHeight="1" x14ac:dyDescent="0.25">
      <c r="B59" s="438"/>
      <c r="C59" s="434"/>
      <c r="D59" s="186" t="str">
        <f>D10</f>
        <v>Arquiteto Pleno</v>
      </c>
      <c r="E59" s="179" t="s">
        <v>16</v>
      </c>
      <c r="F59" s="182">
        <f>'Insumos '!H12</f>
        <v>0</v>
      </c>
      <c r="G59" s="179">
        <v>3</v>
      </c>
      <c r="H59" s="184">
        <f t="shared" si="1"/>
        <v>0</v>
      </c>
      <c r="I59" s="436"/>
      <c r="J59" s="185"/>
    </row>
    <row r="60" spans="2:10" ht="24" customHeight="1" x14ac:dyDescent="0.25">
      <c r="B60" s="438"/>
      <c r="C60" s="434"/>
      <c r="D60" s="186" t="str">
        <f>D55</f>
        <v>Auxiliar de Serviços Gerais</v>
      </c>
      <c r="E60" s="181" t="s">
        <v>16</v>
      </c>
      <c r="F60" s="182">
        <f>'Insumos '!H15</f>
        <v>0</v>
      </c>
      <c r="G60" s="187">
        <v>2</v>
      </c>
      <c r="H60" s="184">
        <f t="shared" si="1"/>
        <v>0</v>
      </c>
      <c r="I60" s="436"/>
      <c r="J60" s="185"/>
    </row>
    <row r="61" spans="2:10" ht="24" customHeight="1" x14ac:dyDescent="0.25">
      <c r="B61" s="438"/>
      <c r="C61" s="434"/>
      <c r="D61" s="186" t="str">
        <f>D56</f>
        <v>Digitador</v>
      </c>
      <c r="E61" s="181" t="s">
        <v>16</v>
      </c>
      <c r="F61" s="182">
        <f>'Insumos '!H17</f>
        <v>0</v>
      </c>
      <c r="G61" s="187">
        <v>3</v>
      </c>
      <c r="H61" s="184">
        <f t="shared" si="1"/>
        <v>0</v>
      </c>
      <c r="I61" s="436"/>
      <c r="J61" s="240"/>
    </row>
    <row r="62" spans="2:10" ht="24" customHeight="1" x14ac:dyDescent="0.25">
      <c r="B62" s="438"/>
      <c r="C62" s="432" t="s">
        <v>82</v>
      </c>
      <c r="D62" s="203" t="str">
        <f>'Insumos '!B10</f>
        <v>Coordenador Geral</v>
      </c>
      <c r="E62" s="192" t="s">
        <v>16</v>
      </c>
      <c r="F62" s="193">
        <f>'Insumos '!H10</f>
        <v>0</v>
      </c>
      <c r="G62" s="204">
        <v>2</v>
      </c>
      <c r="H62" s="195">
        <f t="shared" si="1"/>
        <v>0</v>
      </c>
      <c r="I62" s="439">
        <f>SUM(H62:H64)</f>
        <v>0</v>
      </c>
      <c r="J62" s="239">
        <f>I62</f>
        <v>0</v>
      </c>
    </row>
    <row r="63" spans="2:10" ht="24" customHeight="1" x14ac:dyDescent="0.25">
      <c r="B63" s="438"/>
      <c r="C63" s="432"/>
      <c r="D63" s="191" t="str">
        <f>D9</f>
        <v>Arquiteto Sênior</v>
      </c>
      <c r="E63" s="190" t="s">
        <v>16</v>
      </c>
      <c r="F63" s="197">
        <f>'Insumos '!H11</f>
        <v>0</v>
      </c>
      <c r="G63" s="190">
        <v>9</v>
      </c>
      <c r="H63" s="195">
        <f t="shared" si="1"/>
        <v>0</v>
      </c>
      <c r="I63" s="439"/>
      <c r="J63" s="185"/>
    </row>
    <row r="64" spans="2:10" ht="24" customHeight="1" x14ac:dyDescent="0.25">
      <c r="B64" s="438"/>
      <c r="C64" s="432"/>
      <c r="D64" s="198" t="str">
        <f>D48</f>
        <v>Desenhista Projetista</v>
      </c>
      <c r="E64" s="205" t="s">
        <v>16</v>
      </c>
      <c r="F64" s="206">
        <f>'Insumos '!H13</f>
        <v>0</v>
      </c>
      <c r="G64" s="207">
        <v>9</v>
      </c>
      <c r="H64" s="195">
        <f t="shared" si="1"/>
        <v>0</v>
      </c>
      <c r="I64" s="439"/>
      <c r="J64" s="240"/>
    </row>
    <row r="65" spans="2:10" ht="24" customHeight="1" x14ac:dyDescent="0.25">
      <c r="B65" s="438"/>
      <c r="C65" s="434" t="s">
        <v>83</v>
      </c>
      <c r="D65" s="186" t="str">
        <f>'Insumos '!B10</f>
        <v>Coordenador Geral</v>
      </c>
      <c r="E65" s="181" t="s">
        <v>16</v>
      </c>
      <c r="F65" s="182">
        <f>'Insumos '!H10</f>
        <v>0</v>
      </c>
      <c r="G65" s="187">
        <v>2</v>
      </c>
      <c r="H65" s="184">
        <f t="shared" si="1"/>
        <v>0</v>
      </c>
      <c r="I65" s="436">
        <f>SUM(H65:H67)</f>
        <v>0</v>
      </c>
      <c r="J65" s="239">
        <f>I65</f>
        <v>0</v>
      </c>
    </row>
    <row r="66" spans="2:10" ht="24" customHeight="1" x14ac:dyDescent="0.25">
      <c r="B66" s="438"/>
      <c r="C66" s="434"/>
      <c r="D66" s="186" t="str">
        <f>D9</f>
        <v>Arquiteto Sênior</v>
      </c>
      <c r="E66" s="181" t="s">
        <v>16</v>
      </c>
      <c r="F66" s="182">
        <f>'Insumos '!H11</f>
        <v>0</v>
      </c>
      <c r="G66" s="187">
        <v>6</v>
      </c>
      <c r="H66" s="184">
        <f t="shared" si="1"/>
        <v>0</v>
      </c>
      <c r="I66" s="436"/>
      <c r="J66" s="185"/>
    </row>
    <row r="67" spans="2:10" ht="24" customHeight="1" x14ac:dyDescent="0.25">
      <c r="B67" s="438"/>
      <c r="C67" s="434"/>
      <c r="D67" s="186" t="str">
        <f>D64</f>
        <v>Desenhista Projetista</v>
      </c>
      <c r="E67" s="181" t="s">
        <v>16</v>
      </c>
      <c r="F67" s="182">
        <f>'Insumos '!H13</f>
        <v>0</v>
      </c>
      <c r="G67" s="187">
        <v>6</v>
      </c>
      <c r="H67" s="184">
        <f t="shared" si="1"/>
        <v>0</v>
      </c>
      <c r="I67" s="436"/>
      <c r="J67" s="240"/>
    </row>
    <row r="68" spans="2:10" ht="24" customHeight="1" x14ac:dyDescent="0.25">
      <c r="B68" s="438"/>
      <c r="C68" s="432" t="s">
        <v>84</v>
      </c>
      <c r="D68" s="203" t="str">
        <f>'Insumos '!B10</f>
        <v>Coordenador Geral</v>
      </c>
      <c r="E68" s="192" t="s">
        <v>16</v>
      </c>
      <c r="F68" s="193">
        <f>'Insumos '!H10</f>
        <v>0</v>
      </c>
      <c r="G68" s="204">
        <v>2</v>
      </c>
      <c r="H68" s="195">
        <f t="shared" si="1"/>
        <v>0</v>
      </c>
      <c r="I68" s="439">
        <f>SUM(H68:H71)</f>
        <v>0</v>
      </c>
      <c r="J68" s="239">
        <f>I68</f>
        <v>0</v>
      </c>
    </row>
    <row r="69" spans="2:10" ht="24" customHeight="1" x14ac:dyDescent="0.25">
      <c r="B69" s="438"/>
      <c r="C69" s="432"/>
      <c r="D69" s="191" t="str">
        <f>D9</f>
        <v>Arquiteto Sênior</v>
      </c>
      <c r="E69" s="196" t="s">
        <v>16</v>
      </c>
      <c r="F69" s="197">
        <f>'Insumos '!H11</f>
        <v>0</v>
      </c>
      <c r="G69" s="194">
        <v>10</v>
      </c>
      <c r="H69" s="195">
        <f t="shared" si="1"/>
        <v>0</v>
      </c>
      <c r="I69" s="439"/>
      <c r="J69" s="185"/>
    </row>
    <row r="70" spans="2:10" ht="24" customHeight="1" x14ac:dyDescent="0.25">
      <c r="B70" s="438"/>
      <c r="C70" s="432"/>
      <c r="D70" s="191" t="str">
        <f>D10</f>
        <v>Arquiteto Pleno</v>
      </c>
      <c r="E70" s="196" t="s">
        <v>16</v>
      </c>
      <c r="F70" s="197">
        <f>'Insumos '!H12</f>
        <v>0</v>
      </c>
      <c r="G70" s="194">
        <v>24</v>
      </c>
      <c r="H70" s="195">
        <f t="shared" si="1"/>
        <v>0</v>
      </c>
      <c r="I70" s="439"/>
      <c r="J70" s="185"/>
    </row>
    <row r="71" spans="2:10" ht="24" customHeight="1" x14ac:dyDescent="0.25">
      <c r="B71" s="438"/>
      <c r="C71" s="432"/>
      <c r="D71" s="191" t="str">
        <f>D61</f>
        <v>Digitador</v>
      </c>
      <c r="E71" s="196" t="s">
        <v>16</v>
      </c>
      <c r="F71" s="197">
        <f>'Insumos '!H17</f>
        <v>0</v>
      </c>
      <c r="G71" s="194">
        <v>16</v>
      </c>
      <c r="H71" s="195">
        <f t="shared" si="1"/>
        <v>0</v>
      </c>
      <c r="I71" s="439"/>
      <c r="J71" s="240"/>
    </row>
    <row r="72" spans="2:10" ht="24" customHeight="1" x14ac:dyDescent="0.25">
      <c r="B72" s="438"/>
      <c r="C72" s="434" t="s">
        <v>85</v>
      </c>
      <c r="D72" s="180" t="str">
        <f>'Insumos '!B10</f>
        <v>Coordenador Geral</v>
      </c>
      <c r="E72" s="201" t="s">
        <v>16</v>
      </c>
      <c r="F72" s="202">
        <f>'Insumos '!H10</f>
        <v>0</v>
      </c>
      <c r="G72" s="183">
        <v>2</v>
      </c>
      <c r="H72" s="184">
        <f t="shared" si="1"/>
        <v>0</v>
      </c>
      <c r="I72" s="436">
        <f>SUM(H72:H76)</f>
        <v>0</v>
      </c>
      <c r="J72" s="239">
        <f>I72</f>
        <v>0</v>
      </c>
    </row>
    <row r="73" spans="2:10" ht="24" customHeight="1" x14ac:dyDescent="0.25">
      <c r="B73" s="438"/>
      <c r="C73" s="434"/>
      <c r="D73" s="186" t="str">
        <f>D9</f>
        <v>Arquiteto Sênior</v>
      </c>
      <c r="E73" s="181" t="s">
        <v>16</v>
      </c>
      <c r="F73" s="182">
        <f>'Insumos '!H11</f>
        <v>0</v>
      </c>
      <c r="G73" s="187">
        <v>10</v>
      </c>
      <c r="H73" s="184">
        <f t="shared" si="1"/>
        <v>0</v>
      </c>
      <c r="I73" s="436"/>
      <c r="J73" s="185"/>
    </row>
    <row r="74" spans="2:10" ht="24" customHeight="1" x14ac:dyDescent="0.25">
      <c r="B74" s="438"/>
      <c r="C74" s="434"/>
      <c r="D74" s="186" t="str">
        <f>D53</f>
        <v>Advogado Sênior</v>
      </c>
      <c r="E74" s="181" t="s">
        <v>16</v>
      </c>
      <c r="F74" s="182">
        <f>'Insumos '!H14</f>
        <v>0</v>
      </c>
      <c r="G74" s="187">
        <v>23</v>
      </c>
      <c r="H74" s="184">
        <f t="shared" si="1"/>
        <v>0</v>
      </c>
      <c r="I74" s="436"/>
      <c r="J74" s="185"/>
    </row>
    <row r="75" spans="2:10" ht="24" customHeight="1" x14ac:dyDescent="0.25">
      <c r="B75" s="438"/>
      <c r="C75" s="434"/>
      <c r="D75" s="186" t="str">
        <f>D43</f>
        <v>Assistente Social Pleno</v>
      </c>
      <c r="E75" s="181" t="s">
        <v>16</v>
      </c>
      <c r="F75" s="182">
        <f>'Insumos '!H16</f>
        <v>0</v>
      </c>
      <c r="G75" s="187">
        <v>23</v>
      </c>
      <c r="H75" s="184">
        <f t="shared" si="1"/>
        <v>0</v>
      </c>
      <c r="I75" s="436"/>
      <c r="J75" s="185"/>
    </row>
    <row r="76" spans="2:10" ht="24" customHeight="1" x14ac:dyDescent="0.25">
      <c r="B76" s="438"/>
      <c r="C76" s="434"/>
      <c r="D76" s="219" t="str">
        <f>D71</f>
        <v>Digitador</v>
      </c>
      <c r="E76" s="179" t="s">
        <v>16</v>
      </c>
      <c r="F76" s="209">
        <f>'Insumos '!H17</f>
        <v>0</v>
      </c>
      <c r="G76" s="220">
        <v>7</v>
      </c>
      <c r="H76" s="184">
        <f t="shared" si="1"/>
        <v>0</v>
      </c>
      <c r="I76" s="436"/>
      <c r="J76" s="240"/>
    </row>
    <row r="77" spans="2:10" ht="24" customHeight="1" x14ac:dyDescent="0.25">
      <c r="B77" s="438"/>
      <c r="C77" s="432" t="s">
        <v>86</v>
      </c>
      <c r="D77" s="221" t="str">
        <f>'Insumos '!B10</f>
        <v>Coordenador Geral</v>
      </c>
      <c r="E77" s="222" t="s">
        <v>16</v>
      </c>
      <c r="F77" s="197">
        <f>'Insumos '!H10</f>
        <v>0</v>
      </c>
      <c r="G77" s="190">
        <v>1</v>
      </c>
      <c r="H77" s="195">
        <f t="shared" si="1"/>
        <v>0</v>
      </c>
      <c r="I77" s="433">
        <f>SUM(H77:H81)</f>
        <v>0</v>
      </c>
      <c r="J77" s="239">
        <f>I77</f>
        <v>0</v>
      </c>
    </row>
    <row r="78" spans="2:10" ht="24" customHeight="1" x14ac:dyDescent="0.25">
      <c r="B78" s="438"/>
      <c r="C78" s="432"/>
      <c r="D78" s="191" t="str">
        <f>D9</f>
        <v>Arquiteto Sênior</v>
      </c>
      <c r="E78" s="196" t="s">
        <v>16</v>
      </c>
      <c r="F78" s="197">
        <f>'Insumos '!H11</f>
        <v>0</v>
      </c>
      <c r="G78" s="194">
        <v>2</v>
      </c>
      <c r="H78" s="195">
        <f t="shared" si="1"/>
        <v>0</v>
      </c>
      <c r="I78" s="433"/>
      <c r="J78" s="185"/>
    </row>
    <row r="79" spans="2:10" ht="24" customHeight="1" x14ac:dyDescent="0.25">
      <c r="B79" s="438"/>
      <c r="C79" s="432"/>
      <c r="D79" s="191" t="str">
        <f>D74</f>
        <v>Advogado Sênior</v>
      </c>
      <c r="E79" s="196" t="s">
        <v>16</v>
      </c>
      <c r="F79" s="197">
        <f>'Insumos '!H14</f>
        <v>0</v>
      </c>
      <c r="G79" s="194">
        <v>4</v>
      </c>
      <c r="H79" s="195">
        <f t="shared" si="1"/>
        <v>0</v>
      </c>
      <c r="I79" s="433"/>
      <c r="J79" s="185"/>
    </row>
    <row r="80" spans="2:10" ht="22.5" customHeight="1" x14ac:dyDescent="0.25">
      <c r="B80" s="438"/>
      <c r="C80" s="432"/>
      <c r="D80" s="221" t="str">
        <f>D75</f>
        <v>Assistente Social Pleno</v>
      </c>
      <c r="E80" s="190" t="s">
        <v>16</v>
      </c>
      <c r="F80" s="197">
        <f>'Insumos '!H16</f>
        <v>0</v>
      </c>
      <c r="G80" s="190">
        <v>8</v>
      </c>
      <c r="H80" s="195">
        <f t="shared" si="1"/>
        <v>0</v>
      </c>
      <c r="I80" s="433"/>
      <c r="J80" s="185"/>
    </row>
    <row r="81" spans="2:14" ht="24" customHeight="1" x14ac:dyDescent="0.25">
      <c r="B81" s="438"/>
      <c r="C81" s="432"/>
      <c r="D81" s="191" t="str">
        <f>D76</f>
        <v>Digitador</v>
      </c>
      <c r="E81" s="205" t="s">
        <v>16</v>
      </c>
      <c r="F81" s="206">
        <f>'Insumos '!H17</f>
        <v>0</v>
      </c>
      <c r="G81" s="207">
        <v>8</v>
      </c>
      <c r="H81" s="195">
        <f t="shared" si="1"/>
        <v>0</v>
      </c>
      <c r="I81" s="433"/>
      <c r="J81" s="240"/>
    </row>
    <row r="82" spans="2:14" ht="24" customHeight="1" x14ac:dyDescent="0.25">
      <c r="B82" s="438"/>
      <c r="C82" s="434" t="s">
        <v>87</v>
      </c>
      <c r="D82" s="180" t="str">
        <f>'Insumos '!B10</f>
        <v>Coordenador Geral</v>
      </c>
      <c r="E82" s="181" t="s">
        <v>16</v>
      </c>
      <c r="F82" s="182">
        <f>'Insumos '!H10</f>
        <v>0</v>
      </c>
      <c r="G82" s="187">
        <v>1</v>
      </c>
      <c r="H82" s="184">
        <f t="shared" si="1"/>
        <v>0</v>
      </c>
      <c r="I82" s="436">
        <f>SUM(H82:H85)</f>
        <v>0</v>
      </c>
      <c r="J82" s="239">
        <f>I82</f>
        <v>0</v>
      </c>
      <c r="N82" s="244"/>
    </row>
    <row r="83" spans="2:14" ht="24" customHeight="1" x14ac:dyDescent="0.25">
      <c r="B83" s="438"/>
      <c r="C83" s="434"/>
      <c r="D83" s="186" t="str">
        <f>D9</f>
        <v>Arquiteto Sênior</v>
      </c>
      <c r="E83" s="181" t="s">
        <v>16</v>
      </c>
      <c r="F83" s="182">
        <f>'Insumos '!H11</f>
        <v>0</v>
      </c>
      <c r="G83" s="187">
        <v>2</v>
      </c>
      <c r="H83" s="184">
        <f t="shared" si="1"/>
        <v>0</v>
      </c>
      <c r="I83" s="436"/>
      <c r="J83" s="185"/>
      <c r="N83" s="244"/>
    </row>
    <row r="84" spans="2:14" ht="24" customHeight="1" x14ac:dyDescent="0.25">
      <c r="B84" s="438"/>
      <c r="C84" s="434"/>
      <c r="D84" s="186" t="str">
        <f>D10</f>
        <v>Arquiteto Pleno</v>
      </c>
      <c r="E84" s="181" t="s">
        <v>16</v>
      </c>
      <c r="F84" s="182">
        <f>'Insumos '!H12</f>
        <v>0</v>
      </c>
      <c r="G84" s="187">
        <v>5</v>
      </c>
      <c r="H84" s="184">
        <f t="shared" si="1"/>
        <v>0</v>
      </c>
      <c r="I84" s="436"/>
      <c r="J84" s="185"/>
      <c r="N84" s="244"/>
    </row>
    <row r="85" spans="2:14" ht="24" customHeight="1" x14ac:dyDescent="0.25">
      <c r="B85" s="438"/>
      <c r="C85" s="434"/>
      <c r="D85" s="188" t="str">
        <f>D81</f>
        <v>Digitador</v>
      </c>
      <c r="E85" s="220" t="s">
        <v>16</v>
      </c>
      <c r="F85" s="209">
        <f>'Insumos '!H17</f>
        <v>0</v>
      </c>
      <c r="G85" s="189">
        <v>3</v>
      </c>
      <c r="H85" s="184">
        <f t="shared" si="1"/>
        <v>0</v>
      </c>
      <c r="I85" s="436"/>
      <c r="J85" s="240"/>
      <c r="N85" s="244"/>
    </row>
    <row r="86" spans="2:14" ht="24" customHeight="1" x14ac:dyDescent="0.25">
      <c r="B86" s="438"/>
      <c r="C86" s="210" t="s">
        <v>88</v>
      </c>
      <c r="D86" s="210"/>
      <c r="E86" s="210"/>
      <c r="F86" s="210"/>
      <c r="G86" s="210"/>
      <c r="H86" s="210"/>
      <c r="I86" s="212">
        <f>SUM(I51:I85)</f>
        <v>0</v>
      </c>
      <c r="J86" s="243"/>
    </row>
    <row r="87" spans="2:14" ht="27" customHeight="1" x14ac:dyDescent="0.25">
      <c r="B87" s="428" t="s">
        <v>89</v>
      </c>
      <c r="C87" s="429" t="s">
        <v>90</v>
      </c>
      <c r="D87" s="214" t="str">
        <f>'Insumos '!B10</f>
        <v>Coordenador Geral</v>
      </c>
      <c r="E87" s="222" t="s">
        <v>16</v>
      </c>
      <c r="F87" s="193">
        <f>'Insumos '!H10</f>
        <v>0</v>
      </c>
      <c r="G87" s="192">
        <v>4</v>
      </c>
      <c r="H87" s="195">
        <f>ROUND((F87*G87),2)</f>
        <v>0</v>
      </c>
      <c r="I87" s="430">
        <f>SUM(H87:H89)</f>
        <v>0</v>
      </c>
      <c r="J87" s="185">
        <f>I87</f>
        <v>0</v>
      </c>
    </row>
    <row r="88" spans="2:14" ht="27" customHeight="1" x14ac:dyDescent="0.25">
      <c r="B88" s="428"/>
      <c r="C88" s="429"/>
      <c r="D88" s="221" t="str">
        <f>D9</f>
        <v>Arquiteto Sênior</v>
      </c>
      <c r="E88" s="190" t="s">
        <v>16</v>
      </c>
      <c r="F88" s="197">
        <f>'Insumos '!H11</f>
        <v>0</v>
      </c>
      <c r="G88" s="190">
        <v>15</v>
      </c>
      <c r="H88" s="195">
        <f>ROUND((F88*G88),2)</f>
        <v>0</v>
      </c>
      <c r="I88" s="430"/>
      <c r="J88" s="185"/>
    </row>
    <row r="89" spans="2:14" ht="27" customHeight="1" x14ac:dyDescent="0.25">
      <c r="B89" s="428"/>
      <c r="C89" s="429"/>
      <c r="D89" s="198" t="str">
        <f>D85</f>
        <v>Digitador</v>
      </c>
      <c r="E89" s="205" t="s">
        <v>16</v>
      </c>
      <c r="F89" s="206">
        <f>'Insumos '!H17</f>
        <v>0</v>
      </c>
      <c r="G89" s="207">
        <v>15</v>
      </c>
      <c r="H89" s="195">
        <f>ROUND((F89*G89),2)</f>
        <v>0</v>
      </c>
      <c r="I89" s="430"/>
      <c r="J89" s="240"/>
    </row>
    <row r="90" spans="2:14" ht="24" customHeight="1" x14ac:dyDescent="0.25">
      <c r="B90" s="428"/>
      <c r="C90" s="223" t="s">
        <v>91</v>
      </c>
      <c r="D90" s="210"/>
      <c r="E90" s="210"/>
      <c r="F90" s="210"/>
      <c r="G90" s="223"/>
      <c r="H90" s="210"/>
      <c r="I90" s="212">
        <f>SUM(I87)</f>
        <v>0</v>
      </c>
      <c r="J90" s="243"/>
    </row>
    <row r="91" spans="2:14" ht="24" customHeight="1" x14ac:dyDescent="0.25">
      <c r="B91" s="431" t="s">
        <v>92</v>
      </c>
      <c r="C91" s="432" t="s">
        <v>93</v>
      </c>
      <c r="D91" s="221" t="str">
        <f>'Insumos '!B10</f>
        <v>Coordenador Geral</v>
      </c>
      <c r="E91" s="190" t="s">
        <v>16</v>
      </c>
      <c r="F91" s="197">
        <f>'Insumos '!H10</f>
        <v>0</v>
      </c>
      <c r="G91" s="190">
        <v>1</v>
      </c>
      <c r="H91" s="195">
        <f t="shared" ref="H91:H116" si="2">ROUND((F91*G91),2)</f>
        <v>0</v>
      </c>
      <c r="I91" s="433">
        <f>SUM(H91:H95)</f>
        <v>0</v>
      </c>
      <c r="J91" s="185">
        <f>I91</f>
        <v>0</v>
      </c>
      <c r="N91" s="218"/>
    </row>
    <row r="92" spans="2:14" ht="24" customHeight="1" x14ac:dyDescent="0.25">
      <c r="B92" s="431"/>
      <c r="C92" s="432"/>
      <c r="D92" s="191" t="str">
        <f>D9</f>
        <v>Arquiteto Sênior</v>
      </c>
      <c r="E92" s="196" t="s">
        <v>16</v>
      </c>
      <c r="F92" s="197">
        <f>'Insumos '!H11</f>
        <v>0</v>
      </c>
      <c r="G92" s="194">
        <v>1</v>
      </c>
      <c r="H92" s="195">
        <f t="shared" si="2"/>
        <v>0</v>
      </c>
      <c r="I92" s="433"/>
      <c r="J92" s="185"/>
      <c r="N92" s="217"/>
    </row>
    <row r="93" spans="2:14" ht="24" customHeight="1" x14ac:dyDescent="0.25">
      <c r="B93" s="431"/>
      <c r="C93" s="432"/>
      <c r="D93" s="191" t="str">
        <f>D10</f>
        <v>Arquiteto Pleno</v>
      </c>
      <c r="E93" s="196" t="s">
        <v>16</v>
      </c>
      <c r="F93" s="197">
        <f>'Insumos '!H12</f>
        <v>0</v>
      </c>
      <c r="G93" s="194">
        <v>2</v>
      </c>
      <c r="H93" s="195">
        <f t="shared" si="2"/>
        <v>0</v>
      </c>
      <c r="I93" s="433"/>
      <c r="J93" s="185"/>
      <c r="N93" s="217"/>
    </row>
    <row r="94" spans="2:14" ht="24" customHeight="1" x14ac:dyDescent="0.25">
      <c r="B94" s="431"/>
      <c r="C94" s="432"/>
      <c r="D94" s="191" t="str">
        <f>D60</f>
        <v>Auxiliar de Serviços Gerais</v>
      </c>
      <c r="E94" s="196" t="s">
        <v>16</v>
      </c>
      <c r="F94" s="197">
        <f>'Insumos '!H15</f>
        <v>0</v>
      </c>
      <c r="G94" s="194">
        <v>1</v>
      </c>
      <c r="H94" s="195">
        <f t="shared" si="2"/>
        <v>0</v>
      </c>
      <c r="I94" s="433"/>
      <c r="J94" s="185"/>
      <c r="N94" s="217"/>
    </row>
    <row r="95" spans="2:14" ht="24" customHeight="1" x14ac:dyDescent="0.25">
      <c r="B95" s="431"/>
      <c r="C95" s="432"/>
      <c r="D95" s="224" t="str">
        <f>D89</f>
        <v>Digitador</v>
      </c>
      <c r="E95" s="225" t="s">
        <v>16</v>
      </c>
      <c r="F95" s="206">
        <f>'Insumos '!H17</f>
        <v>0</v>
      </c>
      <c r="G95" s="190">
        <v>2</v>
      </c>
      <c r="H95" s="195">
        <f t="shared" si="2"/>
        <v>0</v>
      </c>
      <c r="I95" s="433"/>
      <c r="J95" s="240"/>
      <c r="N95" s="218"/>
    </row>
    <row r="96" spans="2:14" ht="24" customHeight="1" x14ac:dyDescent="0.25">
      <c r="B96" s="431"/>
      <c r="C96" s="434" t="s">
        <v>94</v>
      </c>
      <c r="D96" s="226" t="str">
        <f>'Insumos '!B10</f>
        <v>Coordenador Geral</v>
      </c>
      <c r="E96" s="179" t="s">
        <v>16</v>
      </c>
      <c r="F96" s="182">
        <f>'Insumos '!H10</f>
        <v>0</v>
      </c>
      <c r="G96" s="201">
        <v>2</v>
      </c>
      <c r="H96" s="184">
        <f t="shared" si="2"/>
        <v>0</v>
      </c>
      <c r="I96" s="435">
        <f>SUM(H96:H98)</f>
        <v>0</v>
      </c>
      <c r="J96" s="239">
        <f>I96</f>
        <v>0</v>
      </c>
    </row>
    <row r="97" spans="2:10" ht="24" customHeight="1" x14ac:dyDescent="0.25">
      <c r="B97" s="431"/>
      <c r="C97" s="434"/>
      <c r="D97" s="186" t="str">
        <f>D9</f>
        <v>Arquiteto Sênior</v>
      </c>
      <c r="E97" s="181" t="s">
        <v>16</v>
      </c>
      <c r="F97" s="182">
        <f>'Insumos '!H11</f>
        <v>0</v>
      </c>
      <c r="G97" s="187">
        <v>5</v>
      </c>
      <c r="H97" s="184">
        <f t="shared" si="2"/>
        <v>0</v>
      </c>
      <c r="I97" s="435"/>
      <c r="J97" s="185"/>
    </row>
    <row r="98" spans="2:10" ht="24" customHeight="1" x14ac:dyDescent="0.25">
      <c r="B98" s="431"/>
      <c r="C98" s="434"/>
      <c r="D98" s="188" t="str">
        <f>D95</f>
        <v>Digitador</v>
      </c>
      <c r="E98" s="220" t="s">
        <v>16</v>
      </c>
      <c r="F98" s="209">
        <f>'Insumos '!H17</f>
        <v>0</v>
      </c>
      <c r="G98" s="187">
        <v>5</v>
      </c>
      <c r="H98" s="184">
        <f t="shared" si="2"/>
        <v>0</v>
      </c>
      <c r="I98" s="435"/>
      <c r="J98" s="240"/>
    </row>
    <row r="99" spans="2:10" ht="24" customHeight="1" x14ac:dyDescent="0.25">
      <c r="B99" s="431"/>
      <c r="C99" s="432" t="s">
        <v>95</v>
      </c>
      <c r="D99" s="221" t="s">
        <v>14</v>
      </c>
      <c r="E99" s="190" t="s">
        <v>16</v>
      </c>
      <c r="F99" s="197">
        <f>'Insumos '!H10</f>
        <v>0</v>
      </c>
      <c r="G99" s="192">
        <v>9</v>
      </c>
      <c r="H99" s="195">
        <f t="shared" si="2"/>
        <v>0</v>
      </c>
      <c r="I99" s="433">
        <f>SUM(H99:H104)</f>
        <v>0</v>
      </c>
      <c r="J99" s="240"/>
    </row>
    <row r="100" spans="2:10" ht="24" customHeight="1" x14ac:dyDescent="0.25">
      <c r="B100" s="431"/>
      <c r="C100" s="432"/>
      <c r="D100" s="191" t="s">
        <v>17</v>
      </c>
      <c r="E100" s="196" t="s">
        <v>16</v>
      </c>
      <c r="F100" s="197">
        <f>'Insumos '!H11</f>
        <v>0</v>
      </c>
      <c r="G100" s="194">
        <v>14</v>
      </c>
      <c r="H100" s="195">
        <f t="shared" si="2"/>
        <v>0</v>
      </c>
      <c r="I100" s="433"/>
      <c r="J100" s="240"/>
    </row>
    <row r="101" spans="2:10" ht="24" customHeight="1" x14ac:dyDescent="0.25">
      <c r="B101" s="431"/>
      <c r="C101" s="432"/>
      <c r="D101" s="198" t="str">
        <f>D14</f>
        <v>Advogado Sênior</v>
      </c>
      <c r="E101" s="196" t="s">
        <v>16</v>
      </c>
      <c r="F101" s="206">
        <f>'Insumos '!H14</f>
        <v>0</v>
      </c>
      <c r="G101" s="207">
        <v>5</v>
      </c>
      <c r="H101" s="195">
        <f t="shared" si="2"/>
        <v>0</v>
      </c>
      <c r="I101" s="433"/>
      <c r="J101" s="240"/>
    </row>
    <row r="102" spans="2:10" ht="24" customHeight="1" x14ac:dyDescent="0.25">
      <c r="B102" s="431"/>
      <c r="C102" s="432"/>
      <c r="D102" s="198" t="str">
        <f>D10</f>
        <v>Arquiteto Pleno</v>
      </c>
      <c r="E102" s="196" t="s">
        <v>16</v>
      </c>
      <c r="F102" s="206">
        <f>'Insumos '!H12</f>
        <v>0</v>
      </c>
      <c r="G102" s="207">
        <v>25</v>
      </c>
      <c r="H102" s="195">
        <f t="shared" si="2"/>
        <v>0</v>
      </c>
      <c r="I102" s="433"/>
      <c r="J102" s="240"/>
    </row>
    <row r="103" spans="2:10" ht="24" customHeight="1" x14ac:dyDescent="0.25">
      <c r="B103" s="431"/>
      <c r="C103" s="432"/>
      <c r="D103" s="198" t="str">
        <f>D34</f>
        <v>Assistente Social Pleno</v>
      </c>
      <c r="E103" s="196" t="s">
        <v>16</v>
      </c>
      <c r="F103" s="206">
        <f>'Insumos '!H16</f>
        <v>0</v>
      </c>
      <c r="G103" s="207">
        <v>23</v>
      </c>
      <c r="H103" s="195">
        <f t="shared" si="2"/>
        <v>0</v>
      </c>
      <c r="I103" s="433"/>
      <c r="J103" s="240"/>
    </row>
    <row r="104" spans="2:10" ht="24" customHeight="1" x14ac:dyDescent="0.25">
      <c r="B104" s="431"/>
      <c r="C104" s="432"/>
      <c r="D104" s="198" t="str">
        <f>D98</f>
        <v>Digitador</v>
      </c>
      <c r="E104" s="205" t="s">
        <v>16</v>
      </c>
      <c r="F104" s="206">
        <f>'Insumos '!H17</f>
        <v>0</v>
      </c>
      <c r="G104" s="207">
        <v>9</v>
      </c>
      <c r="H104" s="195">
        <f t="shared" si="2"/>
        <v>0</v>
      </c>
      <c r="I104" s="433"/>
      <c r="J104" s="240"/>
    </row>
    <row r="105" spans="2:10" ht="24" customHeight="1" x14ac:dyDescent="0.25">
      <c r="B105" s="431"/>
      <c r="C105" s="434" t="s">
        <v>96</v>
      </c>
      <c r="D105" s="226" t="s">
        <v>14</v>
      </c>
      <c r="E105" s="179" t="s">
        <v>16</v>
      </c>
      <c r="F105" s="182">
        <f>'Insumos '!H10</f>
        <v>0</v>
      </c>
      <c r="G105" s="179">
        <v>2</v>
      </c>
      <c r="H105" s="184">
        <f t="shared" si="2"/>
        <v>0</v>
      </c>
      <c r="I105" s="436">
        <f>H105+H106+H107+H108+H109+H110</f>
        <v>0</v>
      </c>
      <c r="J105" s="240"/>
    </row>
    <row r="106" spans="2:10" ht="24" customHeight="1" x14ac:dyDescent="0.25">
      <c r="B106" s="431"/>
      <c r="C106" s="434"/>
      <c r="D106" s="186" t="s">
        <v>17</v>
      </c>
      <c r="E106" s="181" t="s">
        <v>16</v>
      </c>
      <c r="F106" s="182">
        <f>'Insumos '!H11</f>
        <v>0</v>
      </c>
      <c r="G106" s="187">
        <v>6</v>
      </c>
      <c r="H106" s="184">
        <f t="shared" si="2"/>
        <v>0</v>
      </c>
      <c r="I106" s="436"/>
      <c r="J106" s="240"/>
    </row>
    <row r="107" spans="2:10" ht="24" customHeight="1" x14ac:dyDescent="0.25">
      <c r="B107" s="431"/>
      <c r="C107" s="434"/>
      <c r="D107" s="188" t="s">
        <v>24</v>
      </c>
      <c r="E107" s="181" t="s">
        <v>16</v>
      </c>
      <c r="F107" s="182">
        <f>'Insumos '!H14</f>
        <v>0</v>
      </c>
      <c r="G107" s="187">
        <v>6</v>
      </c>
      <c r="H107" s="184">
        <f t="shared" si="2"/>
        <v>0</v>
      </c>
      <c r="I107" s="436"/>
      <c r="J107" s="240"/>
    </row>
    <row r="108" spans="2:10" ht="24" customHeight="1" x14ac:dyDescent="0.25">
      <c r="B108" s="431"/>
      <c r="C108" s="434"/>
      <c r="D108" s="188" t="s">
        <v>20</v>
      </c>
      <c r="E108" s="181" t="s">
        <v>16</v>
      </c>
      <c r="F108" s="209">
        <f>'Insumos '!H12</f>
        <v>0</v>
      </c>
      <c r="G108" s="187">
        <v>8</v>
      </c>
      <c r="H108" s="184">
        <f t="shared" si="2"/>
        <v>0</v>
      </c>
      <c r="I108" s="436"/>
      <c r="J108" s="240"/>
    </row>
    <row r="109" spans="2:10" ht="24" customHeight="1" x14ac:dyDescent="0.25">
      <c r="B109" s="431"/>
      <c r="C109" s="434"/>
      <c r="D109" s="188" t="s">
        <v>29</v>
      </c>
      <c r="E109" s="181" t="s">
        <v>16</v>
      </c>
      <c r="F109" s="209">
        <f>'Insumos '!H16</f>
        <v>0</v>
      </c>
      <c r="G109" s="187">
        <v>15</v>
      </c>
      <c r="H109" s="184">
        <f t="shared" si="2"/>
        <v>0</v>
      </c>
      <c r="I109" s="436"/>
      <c r="J109" s="240"/>
    </row>
    <row r="110" spans="2:10" ht="24" customHeight="1" x14ac:dyDescent="0.25">
      <c r="B110" s="431"/>
      <c r="C110" s="434"/>
      <c r="D110" s="188" t="str">
        <f>D104</f>
        <v>Digitador</v>
      </c>
      <c r="E110" s="220" t="s">
        <v>16</v>
      </c>
      <c r="F110" s="209">
        <f>'Insumos '!H17</f>
        <v>0</v>
      </c>
      <c r="G110" s="187">
        <v>8</v>
      </c>
      <c r="H110" s="184">
        <f t="shared" si="2"/>
        <v>0</v>
      </c>
      <c r="I110" s="436"/>
      <c r="J110" s="240"/>
    </row>
    <row r="111" spans="2:10" ht="24" customHeight="1" x14ac:dyDescent="0.25">
      <c r="B111" s="431"/>
      <c r="C111" s="432" t="s">
        <v>97</v>
      </c>
      <c r="D111" s="221" t="s">
        <v>14</v>
      </c>
      <c r="E111" s="190" t="s">
        <v>16</v>
      </c>
      <c r="F111" s="197">
        <f>'Insumos '!H10</f>
        <v>0</v>
      </c>
      <c r="G111" s="192">
        <v>2</v>
      </c>
      <c r="H111" s="195">
        <f t="shared" si="2"/>
        <v>0</v>
      </c>
      <c r="I111" s="433">
        <f>H111+H112+H113+H114+H115+H116</f>
        <v>0</v>
      </c>
      <c r="J111" s="240"/>
    </row>
    <row r="112" spans="2:10" ht="24" customHeight="1" x14ac:dyDescent="0.25">
      <c r="B112" s="431"/>
      <c r="C112" s="432"/>
      <c r="D112" s="191" t="s">
        <v>17</v>
      </c>
      <c r="E112" s="196" t="s">
        <v>16</v>
      </c>
      <c r="F112" s="197">
        <f>'Insumos '!H11</f>
        <v>0</v>
      </c>
      <c r="G112" s="194">
        <v>4</v>
      </c>
      <c r="H112" s="195">
        <f t="shared" si="2"/>
        <v>0</v>
      </c>
      <c r="I112" s="433"/>
      <c r="J112" s="240"/>
    </row>
    <row r="113" spans="2:10" ht="24" customHeight="1" x14ac:dyDescent="0.25">
      <c r="B113" s="431"/>
      <c r="C113" s="432"/>
      <c r="D113" s="198" t="s">
        <v>24</v>
      </c>
      <c r="E113" s="205" t="s">
        <v>16</v>
      </c>
      <c r="F113" s="206">
        <f>'Insumos '!H14</f>
        <v>0</v>
      </c>
      <c r="G113" s="207">
        <v>4</v>
      </c>
      <c r="H113" s="195">
        <f t="shared" si="2"/>
        <v>0</v>
      </c>
      <c r="I113" s="433"/>
      <c r="J113" s="240"/>
    </row>
    <row r="114" spans="2:10" ht="24" customHeight="1" x14ac:dyDescent="0.25">
      <c r="B114" s="431"/>
      <c r="C114" s="432"/>
      <c r="D114" s="198" t="s">
        <v>20</v>
      </c>
      <c r="E114" s="205" t="s">
        <v>16</v>
      </c>
      <c r="F114" s="206">
        <f>'Insumos '!H12</f>
        <v>0</v>
      </c>
      <c r="G114" s="207">
        <v>3</v>
      </c>
      <c r="H114" s="195">
        <f t="shared" si="2"/>
        <v>0</v>
      </c>
      <c r="I114" s="433"/>
      <c r="J114" s="240"/>
    </row>
    <row r="115" spans="2:10" ht="24" customHeight="1" x14ac:dyDescent="0.25">
      <c r="B115" s="431"/>
      <c r="C115" s="432"/>
      <c r="D115" s="198" t="s">
        <v>29</v>
      </c>
      <c r="E115" s="205" t="s">
        <v>16</v>
      </c>
      <c r="F115" s="206">
        <f>'Insumos '!H16</f>
        <v>0</v>
      </c>
      <c r="G115" s="207">
        <v>3</v>
      </c>
      <c r="H115" s="195">
        <f t="shared" si="2"/>
        <v>0</v>
      </c>
      <c r="I115" s="433"/>
      <c r="J115" s="240"/>
    </row>
    <row r="116" spans="2:10" ht="24" customHeight="1" x14ac:dyDescent="0.25">
      <c r="B116" s="431"/>
      <c r="C116" s="432"/>
      <c r="D116" s="198" t="str">
        <f>D110</f>
        <v>Digitador</v>
      </c>
      <c r="E116" s="205" t="s">
        <v>16</v>
      </c>
      <c r="F116" s="206">
        <f>'Insumos '!H17</f>
        <v>0</v>
      </c>
      <c r="G116" s="207">
        <v>6</v>
      </c>
      <c r="H116" s="195">
        <f t="shared" si="2"/>
        <v>0</v>
      </c>
      <c r="I116" s="433"/>
      <c r="J116" s="240"/>
    </row>
    <row r="117" spans="2:10" ht="24" customHeight="1" x14ac:dyDescent="0.25">
      <c r="B117" s="431"/>
      <c r="C117" s="437" t="s">
        <v>98</v>
      </c>
      <c r="D117" s="437"/>
      <c r="E117" s="437"/>
      <c r="F117" s="437"/>
      <c r="G117" s="437"/>
      <c r="H117" s="437"/>
      <c r="I117" s="227">
        <f>I91+I96+I99+I105+I111</f>
        <v>0</v>
      </c>
      <c r="J117" s="240"/>
    </row>
    <row r="118" spans="2:10" ht="32.25" customHeight="1" x14ac:dyDescent="0.25">
      <c r="B118" s="245"/>
      <c r="C118" s="246"/>
      <c r="D118" s="246"/>
      <c r="E118" s="247"/>
      <c r="F118" s="441" t="s">
        <v>99</v>
      </c>
      <c r="G118" s="441"/>
      <c r="H118" s="441"/>
      <c r="I118" s="248">
        <f>I50+I86+I90+I117</f>
        <v>0</v>
      </c>
    </row>
    <row r="119" spans="2:10" ht="24" customHeight="1" x14ac:dyDescent="0.25"/>
    <row r="120" spans="2:10" ht="23.85" customHeight="1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5.9" customHeight="1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8749999999999998" bottom="0.39374999999999999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J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1" max="1" width="8.28515625" style="163"/>
    <col min="2" max="2" width="17.42578125" style="163" customWidth="1"/>
    <col min="3" max="3" width="35.42578125" style="163" customWidth="1"/>
    <col min="4" max="4" width="33.28515625" style="163" customWidth="1"/>
    <col min="5" max="5" width="5.140625" style="164" customWidth="1"/>
    <col min="6" max="6" width="10.28515625" style="164" customWidth="1"/>
    <col min="7" max="7" width="13.5703125" style="165" customWidth="1"/>
    <col min="8" max="8" width="13.5703125" style="166" customWidth="1"/>
    <col min="9" max="9" width="18" style="166" customWidth="1"/>
    <col min="10" max="10" width="12.140625" style="166" hidden="1" customWidth="1"/>
    <col min="11" max="11" width="16.85546875" style="163" customWidth="1"/>
    <col min="12" max="12" width="16" style="167" customWidth="1"/>
    <col min="13" max="13" width="8.28515625" style="163"/>
    <col min="14" max="14" width="12.42578125" style="163" customWidth="1"/>
    <col min="15" max="15" width="8.42578125" style="163" customWidth="1"/>
    <col min="16" max="1024" width="8.28515625" style="163"/>
  </cols>
  <sheetData>
    <row r="1" spans="1:1024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024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  <c r="J2" s="249"/>
    </row>
    <row r="3" spans="1:1024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024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024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024" ht="24" customHeight="1" x14ac:dyDescent="0.25">
      <c r="B6" s="440" t="s">
        <v>104</v>
      </c>
      <c r="C6" s="440"/>
      <c r="D6" s="440"/>
      <c r="E6" s="440"/>
      <c r="F6" s="440"/>
      <c r="G6" s="440"/>
      <c r="H6" s="440"/>
      <c r="I6" s="440"/>
    </row>
    <row r="7" spans="1:1024" ht="36.75" customHeight="1" x14ac:dyDescent="0.25">
      <c r="A7" s="168"/>
      <c r="B7" s="169" t="s">
        <v>61</v>
      </c>
      <c r="C7" s="170" t="s">
        <v>62</v>
      </c>
      <c r="D7" s="171" t="s">
        <v>63</v>
      </c>
      <c r="E7" s="172" t="s">
        <v>10</v>
      </c>
      <c r="F7" s="173" t="s">
        <v>13</v>
      </c>
      <c r="G7" s="174" t="s">
        <v>64</v>
      </c>
      <c r="H7" s="175" t="s">
        <v>65</v>
      </c>
      <c r="I7" s="176" t="s">
        <v>66</v>
      </c>
      <c r="J7" s="250"/>
      <c r="K7" s="178"/>
      <c r="L7" s="17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8"/>
      <c r="BI7" s="168"/>
      <c r="BJ7" s="168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168"/>
      <c r="BZ7" s="168"/>
      <c r="CA7" s="168"/>
      <c r="CB7" s="168"/>
      <c r="CC7" s="168"/>
      <c r="CD7" s="168"/>
      <c r="CE7" s="168"/>
      <c r="CF7" s="168"/>
      <c r="CG7" s="168"/>
      <c r="CH7" s="168"/>
      <c r="CI7" s="168"/>
      <c r="CJ7" s="168"/>
      <c r="CK7" s="168"/>
      <c r="CL7" s="168"/>
      <c r="CM7" s="168"/>
      <c r="CN7" s="168"/>
      <c r="CO7" s="168"/>
      <c r="CP7" s="168"/>
      <c r="CQ7" s="168"/>
      <c r="CR7" s="168"/>
      <c r="CS7" s="168"/>
      <c r="CT7" s="168"/>
      <c r="CU7" s="168"/>
      <c r="CV7" s="168"/>
      <c r="CW7" s="168"/>
      <c r="CX7" s="168"/>
      <c r="CY7" s="168"/>
      <c r="CZ7" s="168"/>
      <c r="DA7" s="168"/>
      <c r="DB7" s="168"/>
      <c r="DC7" s="168"/>
      <c r="DD7" s="168"/>
      <c r="DE7" s="168"/>
      <c r="DF7" s="168"/>
      <c r="DG7" s="168"/>
      <c r="DH7" s="168"/>
      <c r="DI7" s="168"/>
      <c r="DJ7" s="168"/>
      <c r="DK7" s="168"/>
      <c r="DL7" s="168"/>
      <c r="DM7" s="168"/>
      <c r="DN7" s="168"/>
      <c r="DO7" s="168"/>
      <c r="DP7" s="168"/>
      <c r="DQ7" s="168"/>
      <c r="DR7" s="168"/>
      <c r="DS7" s="168"/>
      <c r="DT7" s="168"/>
      <c r="DU7" s="168"/>
      <c r="DV7" s="168"/>
      <c r="DW7" s="168"/>
      <c r="DX7" s="168"/>
      <c r="DY7" s="168"/>
      <c r="DZ7" s="168"/>
      <c r="EA7" s="168"/>
      <c r="EB7" s="168"/>
      <c r="EC7" s="168"/>
      <c r="ED7" s="168"/>
      <c r="EE7" s="168"/>
      <c r="EF7" s="168"/>
      <c r="EG7" s="168"/>
      <c r="EH7" s="168"/>
      <c r="EI7" s="168"/>
      <c r="EJ7" s="168"/>
      <c r="EK7" s="168"/>
      <c r="EL7" s="168"/>
      <c r="EM7" s="168"/>
      <c r="EN7" s="168"/>
      <c r="EO7" s="168"/>
      <c r="EP7" s="168"/>
      <c r="EQ7" s="168"/>
      <c r="ER7" s="168"/>
      <c r="ES7" s="168"/>
      <c r="ET7" s="168"/>
      <c r="EU7" s="168"/>
      <c r="EV7" s="168"/>
      <c r="EW7" s="168"/>
      <c r="EX7" s="168"/>
      <c r="EY7" s="168"/>
      <c r="EZ7" s="168"/>
      <c r="FA7" s="168"/>
      <c r="FB7" s="168"/>
      <c r="FC7" s="168"/>
      <c r="FD7" s="168"/>
      <c r="FE7" s="168"/>
      <c r="FF7" s="168"/>
      <c r="FG7" s="168"/>
      <c r="FH7" s="168"/>
      <c r="FI7" s="168"/>
      <c r="FJ7" s="168"/>
      <c r="FK7" s="168"/>
      <c r="FL7" s="168"/>
      <c r="FM7" s="168"/>
      <c r="FN7" s="168"/>
      <c r="FO7" s="168"/>
      <c r="FP7" s="168"/>
      <c r="FQ7" s="168"/>
      <c r="FR7" s="168"/>
      <c r="FS7" s="168"/>
      <c r="FT7" s="168"/>
      <c r="FU7" s="168"/>
      <c r="FV7" s="168"/>
      <c r="FW7" s="168"/>
      <c r="FX7" s="168"/>
      <c r="FY7" s="168"/>
      <c r="FZ7" s="168"/>
      <c r="GA7" s="168"/>
      <c r="GB7" s="168"/>
      <c r="GC7" s="168"/>
      <c r="GD7" s="168"/>
      <c r="GE7" s="168"/>
      <c r="GF7" s="168"/>
      <c r="GG7" s="168"/>
      <c r="GH7" s="168"/>
      <c r="GI7" s="168"/>
      <c r="GJ7" s="168"/>
      <c r="GK7" s="168"/>
      <c r="GL7" s="168"/>
      <c r="GM7" s="168"/>
      <c r="GN7" s="168"/>
      <c r="GO7" s="168"/>
      <c r="GP7" s="168"/>
      <c r="GQ7" s="168"/>
      <c r="GR7" s="168"/>
      <c r="GS7" s="168"/>
      <c r="GT7" s="168"/>
      <c r="GU7" s="168"/>
      <c r="GV7" s="168"/>
      <c r="GW7" s="168"/>
      <c r="GX7" s="168"/>
      <c r="GY7" s="168"/>
      <c r="GZ7" s="168"/>
      <c r="HA7" s="168"/>
      <c r="HB7" s="168"/>
      <c r="HC7" s="168"/>
      <c r="HD7" s="168"/>
      <c r="HE7" s="168"/>
      <c r="HF7" s="168"/>
      <c r="HG7" s="168"/>
      <c r="HH7" s="168"/>
      <c r="HI7" s="168"/>
      <c r="HJ7" s="168"/>
      <c r="HK7" s="168"/>
      <c r="HL7" s="168"/>
      <c r="HM7" s="168"/>
      <c r="HN7" s="168"/>
      <c r="HO7" s="168"/>
      <c r="HP7" s="168"/>
      <c r="HQ7" s="168"/>
      <c r="HR7" s="168"/>
      <c r="HS7" s="168"/>
      <c r="HT7" s="168"/>
      <c r="HU7" s="168"/>
      <c r="HV7" s="168"/>
      <c r="HW7" s="168"/>
      <c r="HX7" s="168"/>
      <c r="HY7" s="168"/>
      <c r="HZ7" s="168"/>
      <c r="IA7" s="168"/>
      <c r="IB7" s="168"/>
      <c r="IC7" s="168"/>
      <c r="ID7" s="168"/>
      <c r="IE7" s="168"/>
      <c r="IF7" s="168"/>
      <c r="IG7" s="168"/>
      <c r="IH7" s="168"/>
      <c r="II7" s="168"/>
      <c r="IJ7" s="168"/>
      <c r="IK7" s="168"/>
      <c r="IL7" s="168"/>
      <c r="IM7" s="168"/>
      <c r="IN7" s="168"/>
      <c r="IO7" s="168"/>
      <c r="IP7" s="168"/>
      <c r="IQ7" s="168"/>
      <c r="IR7" s="168"/>
      <c r="IS7" s="168"/>
      <c r="IT7" s="168"/>
      <c r="IU7" s="168"/>
      <c r="IV7" s="168"/>
      <c r="IW7" s="168"/>
      <c r="IX7" s="168"/>
      <c r="IY7" s="168"/>
      <c r="IZ7" s="168"/>
      <c r="JA7" s="168"/>
      <c r="JB7" s="168"/>
      <c r="JC7" s="168"/>
      <c r="JD7" s="168"/>
      <c r="JE7" s="168"/>
      <c r="JF7" s="168"/>
      <c r="JG7" s="168"/>
      <c r="JH7" s="168"/>
      <c r="JI7" s="168"/>
      <c r="JJ7" s="168"/>
      <c r="JK7" s="168"/>
      <c r="JL7" s="168"/>
      <c r="JM7" s="168"/>
      <c r="JN7" s="168"/>
      <c r="JO7" s="168"/>
      <c r="JP7" s="168"/>
      <c r="JQ7" s="168"/>
      <c r="JR7" s="168"/>
      <c r="JS7" s="168"/>
      <c r="JT7" s="168"/>
      <c r="JU7" s="168"/>
      <c r="JV7" s="168"/>
      <c r="JW7" s="168"/>
      <c r="JX7" s="168"/>
      <c r="JY7" s="168"/>
      <c r="JZ7" s="168"/>
      <c r="KA7" s="168"/>
      <c r="KB7" s="168"/>
      <c r="KC7" s="168"/>
      <c r="KD7" s="168"/>
      <c r="KE7" s="168"/>
      <c r="KF7" s="168"/>
      <c r="KG7" s="168"/>
      <c r="KH7" s="168"/>
      <c r="KI7" s="168"/>
      <c r="KJ7" s="168"/>
      <c r="KK7" s="168"/>
      <c r="KL7" s="168"/>
      <c r="KM7" s="168"/>
      <c r="KN7" s="168"/>
      <c r="KO7" s="168"/>
      <c r="KP7" s="168"/>
      <c r="KQ7" s="168"/>
      <c r="KR7" s="168"/>
      <c r="KS7" s="168"/>
      <c r="KT7" s="168"/>
      <c r="KU7" s="168"/>
      <c r="KV7" s="168"/>
      <c r="KW7" s="168"/>
      <c r="KX7" s="168"/>
      <c r="KY7" s="168"/>
      <c r="KZ7" s="168"/>
      <c r="LA7" s="168"/>
      <c r="LB7" s="168"/>
      <c r="LC7" s="168"/>
      <c r="LD7" s="168"/>
      <c r="LE7" s="168"/>
      <c r="LF7" s="168"/>
      <c r="LG7" s="168"/>
      <c r="LH7" s="168"/>
      <c r="LI7" s="168"/>
      <c r="LJ7" s="168"/>
      <c r="LK7" s="168"/>
      <c r="LL7" s="168"/>
      <c r="LM7" s="168"/>
      <c r="LN7" s="168"/>
      <c r="LO7" s="168"/>
      <c r="LP7" s="168"/>
      <c r="LQ7" s="168"/>
      <c r="LR7" s="168"/>
      <c r="LS7" s="168"/>
      <c r="LT7" s="168"/>
      <c r="LU7" s="168"/>
      <c r="LV7" s="168"/>
      <c r="LW7" s="168"/>
      <c r="LX7" s="168"/>
      <c r="LY7" s="168"/>
      <c r="LZ7" s="168"/>
      <c r="MA7" s="168"/>
      <c r="MB7" s="168"/>
      <c r="MC7" s="168"/>
      <c r="MD7" s="168"/>
      <c r="ME7" s="168"/>
      <c r="MF7" s="168"/>
      <c r="MG7" s="168"/>
      <c r="MH7" s="168"/>
      <c r="MI7" s="168"/>
      <c r="MJ7" s="168"/>
      <c r="MK7" s="168"/>
      <c r="ML7" s="168"/>
      <c r="MM7" s="168"/>
      <c r="MN7" s="168"/>
      <c r="MO7" s="168"/>
      <c r="MP7" s="168"/>
      <c r="MQ7" s="168"/>
      <c r="MR7" s="168"/>
      <c r="MS7" s="168"/>
      <c r="MT7" s="168"/>
      <c r="MU7" s="168"/>
      <c r="MV7" s="168"/>
      <c r="MW7" s="168"/>
      <c r="MX7" s="168"/>
      <c r="MY7" s="168"/>
      <c r="MZ7" s="168"/>
      <c r="NA7" s="168"/>
      <c r="NB7" s="168"/>
      <c r="NC7" s="168"/>
      <c r="ND7" s="168"/>
      <c r="NE7" s="168"/>
      <c r="NF7" s="168"/>
      <c r="NG7" s="168"/>
      <c r="NH7" s="168"/>
      <c r="NI7" s="168"/>
      <c r="NJ7" s="168"/>
      <c r="NK7" s="168"/>
      <c r="NL7" s="168"/>
      <c r="NM7" s="168"/>
      <c r="NN7" s="168"/>
      <c r="NO7" s="168"/>
      <c r="NP7" s="168"/>
      <c r="NQ7" s="168"/>
      <c r="NR7" s="168"/>
      <c r="NS7" s="168"/>
      <c r="NT7" s="168"/>
      <c r="NU7" s="168"/>
      <c r="NV7" s="168"/>
      <c r="NW7" s="168"/>
      <c r="NX7" s="168"/>
      <c r="NY7" s="168"/>
      <c r="NZ7" s="168"/>
      <c r="OA7" s="168"/>
      <c r="OB7" s="168"/>
      <c r="OC7" s="168"/>
      <c r="OD7" s="168"/>
      <c r="OE7" s="168"/>
      <c r="OF7" s="168"/>
      <c r="OG7" s="168"/>
      <c r="OH7" s="168"/>
      <c r="OI7" s="168"/>
      <c r="OJ7" s="168"/>
      <c r="OK7" s="168"/>
      <c r="OL7" s="168"/>
      <c r="OM7" s="168"/>
      <c r="ON7" s="168"/>
      <c r="OO7" s="168"/>
      <c r="OP7" s="168"/>
      <c r="OQ7" s="168"/>
      <c r="OR7" s="168"/>
      <c r="OS7" s="168"/>
      <c r="OT7" s="168"/>
      <c r="OU7" s="168"/>
      <c r="OV7" s="168"/>
      <c r="OW7" s="168"/>
      <c r="OX7" s="168"/>
      <c r="OY7" s="168"/>
      <c r="OZ7" s="168"/>
      <c r="PA7" s="168"/>
      <c r="PB7" s="168"/>
      <c r="PC7" s="168"/>
      <c r="PD7" s="168"/>
      <c r="PE7" s="168"/>
      <c r="PF7" s="168"/>
      <c r="PG7" s="168"/>
      <c r="PH7" s="168"/>
      <c r="PI7" s="168"/>
      <c r="PJ7" s="168"/>
      <c r="PK7" s="168"/>
      <c r="PL7" s="168"/>
      <c r="PM7" s="168"/>
      <c r="PN7" s="168"/>
      <c r="PO7" s="168"/>
      <c r="PP7" s="168"/>
      <c r="PQ7" s="168"/>
      <c r="PR7" s="168"/>
      <c r="PS7" s="168"/>
      <c r="PT7" s="168"/>
      <c r="PU7" s="168"/>
      <c r="PV7" s="168"/>
      <c r="PW7" s="168"/>
      <c r="PX7" s="168"/>
      <c r="PY7" s="168"/>
      <c r="PZ7" s="168"/>
      <c r="QA7" s="168"/>
      <c r="QB7" s="168"/>
      <c r="QC7" s="168"/>
      <c r="QD7" s="168"/>
      <c r="QE7" s="168"/>
      <c r="QF7" s="168"/>
      <c r="QG7" s="168"/>
      <c r="QH7" s="168"/>
      <c r="QI7" s="168"/>
      <c r="QJ7" s="168"/>
      <c r="QK7" s="168"/>
      <c r="QL7" s="168"/>
      <c r="QM7" s="168"/>
      <c r="QN7" s="168"/>
      <c r="QO7" s="168"/>
      <c r="QP7" s="168"/>
      <c r="QQ7" s="168"/>
      <c r="QR7" s="168"/>
      <c r="QS7" s="168"/>
      <c r="QT7" s="168"/>
      <c r="QU7" s="168"/>
      <c r="QV7" s="168"/>
      <c r="QW7" s="168"/>
      <c r="QX7" s="168"/>
      <c r="QY7" s="168"/>
      <c r="QZ7" s="168"/>
      <c r="RA7" s="168"/>
      <c r="RB7" s="168"/>
      <c r="RC7" s="168"/>
      <c r="RD7" s="168"/>
      <c r="RE7" s="168"/>
      <c r="RF7" s="168"/>
      <c r="RG7" s="168"/>
      <c r="RH7" s="168"/>
      <c r="RI7" s="168"/>
      <c r="RJ7" s="168"/>
      <c r="RK7" s="168"/>
      <c r="RL7" s="168"/>
      <c r="RM7" s="168"/>
      <c r="RN7" s="168"/>
      <c r="RO7" s="168"/>
      <c r="RP7" s="168"/>
      <c r="RQ7" s="168"/>
      <c r="RR7" s="168"/>
      <c r="RS7" s="168"/>
      <c r="RT7" s="168"/>
      <c r="RU7" s="168"/>
      <c r="RV7" s="168"/>
      <c r="RW7" s="168"/>
      <c r="RX7" s="168"/>
      <c r="RY7" s="168"/>
      <c r="RZ7" s="168"/>
      <c r="SA7" s="168"/>
      <c r="SB7" s="168"/>
      <c r="SC7" s="168"/>
      <c r="SD7" s="168"/>
      <c r="SE7" s="168"/>
      <c r="SF7" s="168"/>
      <c r="SG7" s="168"/>
      <c r="SH7" s="168"/>
      <c r="SI7" s="168"/>
      <c r="SJ7" s="168"/>
      <c r="SK7" s="168"/>
      <c r="SL7" s="168"/>
      <c r="SM7" s="168"/>
      <c r="SN7" s="168"/>
      <c r="SO7" s="168"/>
      <c r="SP7" s="168"/>
      <c r="SQ7" s="168"/>
      <c r="SR7" s="168"/>
      <c r="SS7" s="168"/>
      <c r="ST7" s="168"/>
      <c r="SU7" s="168"/>
      <c r="SV7" s="168"/>
      <c r="SW7" s="168"/>
      <c r="SX7" s="168"/>
      <c r="SY7" s="168"/>
      <c r="SZ7" s="168"/>
      <c r="TA7" s="168"/>
      <c r="TB7" s="168"/>
      <c r="TC7" s="168"/>
      <c r="TD7" s="168"/>
      <c r="TE7" s="168"/>
      <c r="TF7" s="168"/>
      <c r="TG7" s="168"/>
      <c r="TH7" s="168"/>
      <c r="TI7" s="168"/>
      <c r="TJ7" s="168"/>
      <c r="TK7" s="168"/>
      <c r="TL7" s="168"/>
      <c r="TM7" s="168"/>
      <c r="TN7" s="168"/>
      <c r="TO7" s="168"/>
      <c r="TP7" s="168"/>
      <c r="TQ7" s="168"/>
      <c r="TR7" s="168"/>
      <c r="TS7" s="168"/>
      <c r="TT7" s="168"/>
      <c r="TU7" s="168"/>
      <c r="TV7" s="168"/>
      <c r="TW7" s="168"/>
      <c r="TX7" s="168"/>
      <c r="TY7" s="168"/>
      <c r="TZ7" s="168"/>
      <c r="UA7" s="168"/>
      <c r="UB7" s="168"/>
      <c r="UC7" s="168"/>
      <c r="UD7" s="168"/>
      <c r="UE7" s="168"/>
      <c r="UF7" s="168"/>
      <c r="UG7" s="168"/>
      <c r="UH7" s="168"/>
      <c r="UI7" s="168"/>
      <c r="UJ7" s="168"/>
      <c r="UK7" s="168"/>
      <c r="UL7" s="168"/>
      <c r="UM7" s="168"/>
      <c r="UN7" s="168"/>
      <c r="UO7" s="168"/>
      <c r="UP7" s="168"/>
      <c r="UQ7" s="168"/>
      <c r="UR7" s="168"/>
      <c r="US7" s="168"/>
      <c r="UT7" s="168"/>
      <c r="UU7" s="168"/>
      <c r="UV7" s="168"/>
      <c r="UW7" s="168"/>
      <c r="UX7" s="168"/>
      <c r="UY7" s="168"/>
      <c r="UZ7" s="168"/>
      <c r="VA7" s="168"/>
      <c r="VB7" s="168"/>
      <c r="VC7" s="168"/>
      <c r="VD7" s="168"/>
      <c r="VE7" s="168"/>
      <c r="VF7" s="168"/>
      <c r="VG7" s="168"/>
      <c r="VH7" s="168"/>
      <c r="VI7" s="168"/>
      <c r="VJ7" s="168"/>
      <c r="VK7" s="168"/>
      <c r="VL7" s="168"/>
      <c r="VM7" s="168"/>
      <c r="VN7" s="168"/>
      <c r="VO7" s="168"/>
      <c r="VP7" s="168"/>
      <c r="VQ7" s="168"/>
      <c r="VR7" s="168"/>
      <c r="VS7" s="168"/>
      <c r="VT7" s="168"/>
      <c r="VU7" s="168"/>
      <c r="VV7" s="168"/>
      <c r="VW7" s="168"/>
      <c r="VX7" s="168"/>
      <c r="VY7" s="168"/>
      <c r="VZ7" s="168"/>
      <c r="WA7" s="168"/>
      <c r="WB7" s="168"/>
      <c r="WC7" s="168"/>
      <c r="WD7" s="168"/>
      <c r="WE7" s="168"/>
      <c r="WF7" s="168"/>
      <c r="WG7" s="168"/>
      <c r="WH7" s="168"/>
      <c r="WI7" s="168"/>
      <c r="WJ7" s="168"/>
      <c r="WK7" s="168"/>
      <c r="WL7" s="168"/>
      <c r="WM7" s="168"/>
      <c r="WN7" s="168"/>
      <c r="WO7" s="168"/>
      <c r="WP7" s="168"/>
      <c r="WQ7" s="168"/>
      <c r="WR7" s="168"/>
      <c r="WS7" s="168"/>
      <c r="WT7" s="168"/>
      <c r="WU7" s="168"/>
      <c r="WV7" s="168"/>
      <c r="WW7" s="168"/>
      <c r="WX7" s="168"/>
      <c r="WY7" s="168"/>
      <c r="WZ7" s="168"/>
      <c r="XA7" s="168"/>
      <c r="XB7" s="168"/>
      <c r="XC7" s="168"/>
      <c r="XD7" s="168"/>
      <c r="XE7" s="168"/>
      <c r="XF7" s="168"/>
      <c r="XG7" s="168"/>
      <c r="XH7" s="168"/>
      <c r="XI7" s="168"/>
      <c r="XJ7" s="168"/>
      <c r="XK7" s="168"/>
      <c r="XL7" s="168"/>
      <c r="XM7" s="168"/>
      <c r="XN7" s="168"/>
      <c r="XO7" s="168"/>
      <c r="XP7" s="168"/>
      <c r="XQ7" s="168"/>
      <c r="XR7" s="168"/>
      <c r="XS7" s="168"/>
      <c r="XT7" s="168"/>
      <c r="XU7" s="168"/>
      <c r="XV7" s="168"/>
      <c r="XW7" s="168"/>
      <c r="XX7" s="168"/>
      <c r="XY7" s="168"/>
      <c r="XZ7" s="168"/>
      <c r="YA7" s="168"/>
      <c r="YB7" s="168"/>
      <c r="YC7" s="168"/>
      <c r="YD7" s="168"/>
      <c r="YE7" s="168"/>
      <c r="YF7" s="168"/>
      <c r="YG7" s="168"/>
      <c r="YH7" s="168"/>
      <c r="YI7" s="168"/>
      <c r="YJ7" s="168"/>
      <c r="YK7" s="168"/>
      <c r="YL7" s="168"/>
      <c r="YM7" s="168"/>
      <c r="YN7" s="168"/>
      <c r="YO7" s="168"/>
      <c r="YP7" s="168"/>
      <c r="YQ7" s="168"/>
      <c r="YR7" s="168"/>
      <c r="YS7" s="168"/>
      <c r="YT7" s="168"/>
      <c r="YU7" s="168"/>
      <c r="YV7" s="168"/>
      <c r="YW7" s="168"/>
      <c r="YX7" s="168"/>
      <c r="YY7" s="168"/>
      <c r="YZ7" s="168"/>
      <c r="ZA7" s="168"/>
      <c r="ZB7" s="168"/>
      <c r="ZC7" s="168"/>
      <c r="ZD7" s="168"/>
      <c r="ZE7" s="168"/>
      <c r="ZF7" s="168"/>
      <c r="ZG7" s="168"/>
      <c r="ZH7" s="168"/>
      <c r="ZI7" s="168"/>
      <c r="ZJ7" s="168"/>
      <c r="ZK7" s="168"/>
      <c r="ZL7" s="168"/>
      <c r="ZM7" s="168"/>
      <c r="ZN7" s="168"/>
      <c r="ZO7" s="168"/>
      <c r="ZP7" s="168"/>
      <c r="ZQ7" s="168"/>
      <c r="ZR7" s="168"/>
      <c r="ZS7" s="168"/>
      <c r="ZT7" s="168"/>
      <c r="ZU7" s="168"/>
      <c r="ZV7" s="168"/>
      <c r="ZW7" s="168"/>
      <c r="ZX7" s="168"/>
      <c r="ZY7" s="168"/>
      <c r="ZZ7" s="168"/>
      <c r="AAA7" s="168"/>
      <c r="AAB7" s="168"/>
      <c r="AAC7" s="168"/>
      <c r="AAD7" s="168"/>
      <c r="AAE7" s="168"/>
      <c r="AAF7" s="168"/>
      <c r="AAG7" s="168"/>
      <c r="AAH7" s="168"/>
      <c r="AAI7" s="168"/>
      <c r="AAJ7" s="168"/>
      <c r="AAK7" s="168"/>
      <c r="AAL7" s="168"/>
      <c r="AAM7" s="168"/>
      <c r="AAN7" s="168"/>
      <c r="AAO7" s="168"/>
      <c r="AAP7" s="168"/>
      <c r="AAQ7" s="168"/>
      <c r="AAR7" s="168"/>
      <c r="AAS7" s="168"/>
      <c r="AAT7" s="168"/>
      <c r="AAU7" s="168"/>
      <c r="AAV7" s="168"/>
      <c r="AAW7" s="168"/>
      <c r="AAX7" s="168"/>
      <c r="AAY7" s="168"/>
      <c r="AAZ7" s="168"/>
      <c r="ABA7" s="168"/>
      <c r="ABB7" s="168"/>
      <c r="ABC7" s="168"/>
      <c r="ABD7" s="168"/>
      <c r="ABE7" s="168"/>
      <c r="ABF7" s="168"/>
      <c r="ABG7" s="168"/>
      <c r="ABH7" s="168"/>
      <c r="ABI7" s="168"/>
      <c r="ABJ7" s="168"/>
      <c r="ABK7" s="168"/>
      <c r="ABL7" s="168"/>
      <c r="ABM7" s="168"/>
      <c r="ABN7" s="168"/>
      <c r="ABO7" s="168"/>
      <c r="ABP7" s="168"/>
      <c r="ABQ7" s="168"/>
      <c r="ABR7" s="168"/>
      <c r="ABS7" s="168"/>
      <c r="ABT7" s="168"/>
      <c r="ABU7" s="168"/>
      <c r="ABV7" s="168"/>
      <c r="ABW7" s="168"/>
      <c r="ABX7" s="168"/>
      <c r="ABY7" s="168"/>
      <c r="ABZ7" s="168"/>
      <c r="ACA7" s="168"/>
      <c r="ACB7" s="168"/>
      <c r="ACC7" s="168"/>
      <c r="ACD7" s="168"/>
      <c r="ACE7" s="168"/>
      <c r="ACF7" s="168"/>
      <c r="ACG7" s="168"/>
      <c r="ACH7" s="168"/>
      <c r="ACI7" s="168"/>
      <c r="ACJ7" s="168"/>
      <c r="ACK7" s="168"/>
      <c r="ACL7" s="168"/>
      <c r="ACM7" s="168"/>
      <c r="ACN7" s="168"/>
      <c r="ACO7" s="168"/>
      <c r="ACP7" s="168"/>
      <c r="ACQ7" s="168"/>
      <c r="ACR7" s="168"/>
      <c r="ACS7" s="168"/>
      <c r="ACT7" s="168"/>
      <c r="ACU7" s="168"/>
      <c r="ACV7" s="168"/>
      <c r="ACW7" s="168"/>
      <c r="ACX7" s="168"/>
      <c r="ACY7" s="168"/>
      <c r="ACZ7" s="168"/>
      <c r="ADA7" s="168"/>
      <c r="ADB7" s="168"/>
      <c r="ADC7" s="168"/>
      <c r="ADD7" s="168"/>
      <c r="ADE7" s="168"/>
      <c r="ADF7" s="168"/>
      <c r="ADG7" s="168"/>
      <c r="ADH7" s="168"/>
      <c r="ADI7" s="168"/>
      <c r="ADJ7" s="168"/>
      <c r="ADK7" s="168"/>
      <c r="ADL7" s="168"/>
      <c r="ADM7" s="168"/>
      <c r="ADN7" s="168"/>
      <c r="ADO7" s="168"/>
      <c r="ADP7" s="168"/>
      <c r="ADQ7" s="168"/>
      <c r="ADR7" s="168"/>
      <c r="ADS7" s="168"/>
      <c r="ADT7" s="168"/>
      <c r="ADU7" s="168"/>
      <c r="ADV7" s="168"/>
      <c r="ADW7" s="168"/>
      <c r="ADX7" s="168"/>
      <c r="ADY7" s="168"/>
      <c r="ADZ7" s="168"/>
      <c r="AEA7" s="168"/>
      <c r="AEB7" s="168"/>
      <c r="AEC7" s="168"/>
      <c r="AED7" s="168"/>
      <c r="AEE7" s="168"/>
      <c r="AEF7" s="168"/>
      <c r="AEG7" s="168"/>
      <c r="AEH7" s="168"/>
      <c r="AEI7" s="168"/>
      <c r="AEJ7" s="168"/>
      <c r="AEK7" s="168"/>
      <c r="AEL7" s="168"/>
      <c r="AEM7" s="168"/>
      <c r="AEN7" s="168"/>
      <c r="AEO7" s="168"/>
      <c r="AEP7" s="168"/>
      <c r="AEQ7" s="168"/>
      <c r="AER7" s="168"/>
      <c r="AES7" s="168"/>
      <c r="AET7" s="168"/>
      <c r="AEU7" s="168"/>
      <c r="AEV7" s="168"/>
      <c r="AEW7" s="168"/>
      <c r="AEX7" s="168"/>
      <c r="AEY7" s="168"/>
      <c r="AEZ7" s="168"/>
      <c r="AFA7" s="168"/>
      <c r="AFB7" s="168"/>
      <c r="AFC7" s="168"/>
      <c r="AFD7" s="168"/>
      <c r="AFE7" s="168"/>
      <c r="AFF7" s="168"/>
      <c r="AFG7" s="168"/>
      <c r="AFH7" s="168"/>
      <c r="AFI7" s="168"/>
      <c r="AFJ7" s="168"/>
      <c r="AFK7" s="168"/>
      <c r="AFL7" s="168"/>
      <c r="AFM7" s="168"/>
      <c r="AFN7" s="168"/>
      <c r="AFO7" s="168"/>
      <c r="AFP7" s="168"/>
      <c r="AFQ7" s="168"/>
      <c r="AFR7" s="168"/>
      <c r="AFS7" s="168"/>
      <c r="AFT7" s="168"/>
      <c r="AFU7" s="168"/>
      <c r="AFV7" s="168"/>
      <c r="AFW7" s="168"/>
      <c r="AFX7" s="168"/>
      <c r="AFY7" s="168"/>
      <c r="AFZ7" s="168"/>
      <c r="AGA7" s="168"/>
      <c r="AGB7" s="168"/>
      <c r="AGC7" s="168"/>
      <c r="AGD7" s="168"/>
      <c r="AGE7" s="168"/>
      <c r="AGF7" s="168"/>
      <c r="AGG7" s="168"/>
      <c r="AGH7" s="168"/>
      <c r="AGI7" s="168"/>
      <c r="AGJ7" s="168"/>
      <c r="AGK7" s="168"/>
      <c r="AGL7" s="168"/>
      <c r="AGM7" s="168"/>
      <c r="AGN7" s="168"/>
      <c r="AGO7" s="168"/>
      <c r="AGP7" s="168"/>
      <c r="AGQ7" s="168"/>
      <c r="AGR7" s="168"/>
      <c r="AGS7" s="168"/>
      <c r="AGT7" s="168"/>
      <c r="AGU7" s="168"/>
      <c r="AGV7" s="168"/>
      <c r="AGW7" s="168"/>
      <c r="AGX7" s="168"/>
      <c r="AGY7" s="168"/>
      <c r="AGZ7" s="168"/>
      <c r="AHA7" s="168"/>
      <c r="AHB7" s="168"/>
      <c r="AHC7" s="168"/>
      <c r="AHD7" s="168"/>
      <c r="AHE7" s="168"/>
      <c r="AHF7" s="168"/>
      <c r="AHG7" s="168"/>
      <c r="AHH7" s="168"/>
      <c r="AHI7" s="168"/>
      <c r="AHJ7" s="168"/>
      <c r="AHK7" s="168"/>
      <c r="AHL7" s="168"/>
      <c r="AHM7" s="168"/>
      <c r="AHN7" s="168"/>
      <c r="AHO7" s="168"/>
      <c r="AHP7" s="168"/>
      <c r="AHQ7" s="168"/>
      <c r="AHR7" s="168"/>
      <c r="AHS7" s="168"/>
      <c r="AHT7" s="168"/>
      <c r="AHU7" s="168"/>
      <c r="AHV7" s="168"/>
      <c r="AHW7" s="168"/>
      <c r="AHX7" s="168"/>
      <c r="AHY7" s="168"/>
      <c r="AHZ7" s="168"/>
      <c r="AIA7" s="168"/>
      <c r="AIB7" s="168"/>
      <c r="AIC7" s="168"/>
      <c r="AID7" s="168"/>
      <c r="AIE7" s="168"/>
      <c r="AIF7" s="168"/>
      <c r="AIG7" s="168"/>
      <c r="AIH7" s="168"/>
      <c r="AII7" s="168"/>
      <c r="AIJ7" s="168"/>
      <c r="AIK7" s="168"/>
      <c r="AIL7" s="168"/>
      <c r="AIM7" s="168"/>
      <c r="AIN7" s="168"/>
      <c r="AIO7" s="168"/>
      <c r="AIP7" s="168"/>
      <c r="AIQ7" s="168"/>
      <c r="AIR7" s="168"/>
      <c r="AIS7" s="168"/>
      <c r="AIT7" s="168"/>
      <c r="AIU7" s="168"/>
      <c r="AIV7" s="168"/>
      <c r="AIW7" s="168"/>
      <c r="AIX7" s="168"/>
      <c r="AIY7" s="168"/>
      <c r="AIZ7" s="168"/>
      <c r="AJA7" s="168"/>
      <c r="AJB7" s="168"/>
      <c r="AJC7" s="168"/>
      <c r="AJD7" s="168"/>
      <c r="AJE7" s="168"/>
      <c r="AJF7" s="168"/>
      <c r="AJG7" s="168"/>
      <c r="AJH7" s="168"/>
      <c r="AJI7" s="168"/>
      <c r="AJJ7" s="168"/>
      <c r="AJK7" s="168"/>
      <c r="AJL7" s="168"/>
      <c r="AJM7" s="168"/>
      <c r="AJN7" s="168"/>
      <c r="AJO7" s="168"/>
      <c r="AJP7" s="168"/>
      <c r="AJQ7" s="168"/>
      <c r="AJR7" s="168"/>
      <c r="AJS7" s="168"/>
      <c r="AJT7" s="168"/>
      <c r="AJU7" s="168"/>
      <c r="AJV7" s="168"/>
      <c r="AJW7" s="168"/>
      <c r="AJX7" s="168"/>
      <c r="AJY7" s="168"/>
      <c r="AJZ7" s="168"/>
      <c r="AKA7" s="168"/>
      <c r="AKB7" s="168"/>
      <c r="AKC7" s="168"/>
      <c r="AKD7" s="168"/>
      <c r="AKE7" s="168"/>
      <c r="AKF7" s="168"/>
      <c r="AKG7" s="168"/>
      <c r="AKH7" s="168"/>
      <c r="AKI7" s="168"/>
      <c r="AKJ7" s="168"/>
      <c r="AKK7" s="168"/>
      <c r="AKL7" s="168"/>
      <c r="AKM7" s="168"/>
      <c r="AKN7" s="168"/>
      <c r="AKO7" s="168"/>
      <c r="AKP7" s="168"/>
      <c r="AKQ7" s="168"/>
      <c r="AKR7" s="168"/>
      <c r="AKS7" s="168"/>
      <c r="AKT7" s="168"/>
      <c r="AKU7" s="168"/>
      <c r="AKV7" s="168"/>
      <c r="AKW7" s="168"/>
      <c r="AKX7" s="168"/>
      <c r="AKY7" s="168"/>
      <c r="AKZ7" s="168"/>
      <c r="ALA7" s="168"/>
      <c r="ALB7" s="168"/>
      <c r="ALC7" s="168"/>
      <c r="ALD7" s="168"/>
      <c r="ALE7" s="168"/>
      <c r="ALF7" s="168"/>
      <c r="ALG7" s="168"/>
      <c r="ALH7" s="168"/>
      <c r="ALI7" s="168"/>
      <c r="ALJ7" s="168"/>
      <c r="ALK7" s="168"/>
      <c r="ALL7" s="168"/>
      <c r="ALM7" s="168"/>
      <c r="ALN7" s="168"/>
      <c r="ALO7" s="168"/>
      <c r="ALP7" s="168"/>
      <c r="ALQ7" s="168"/>
      <c r="ALR7" s="168"/>
      <c r="ALS7" s="168"/>
      <c r="ALT7" s="168"/>
      <c r="ALU7" s="168"/>
      <c r="ALV7" s="168"/>
      <c r="ALW7" s="168"/>
      <c r="ALX7" s="168"/>
      <c r="ALY7" s="168"/>
      <c r="ALZ7" s="168"/>
      <c r="AMA7" s="168"/>
      <c r="AMB7" s="168"/>
      <c r="AMC7" s="168"/>
      <c r="AMD7" s="168"/>
      <c r="AME7" s="168"/>
      <c r="AMF7" s="168"/>
      <c r="AMG7" s="168"/>
      <c r="AMH7" s="168"/>
      <c r="AMI7" s="168"/>
      <c r="AMJ7" s="168"/>
    </row>
    <row r="8" spans="1:1024" ht="24" customHeight="1" x14ac:dyDescent="0.25">
      <c r="B8" s="438" t="s">
        <v>67</v>
      </c>
      <c r="C8" s="434" t="s">
        <v>102</v>
      </c>
      <c r="D8" s="180" t="str">
        <f>'Insumos '!B10</f>
        <v>Coordenador Geral</v>
      </c>
      <c r="E8" s="181" t="s">
        <v>16</v>
      </c>
      <c r="F8" s="182">
        <f>'Insumos '!H10</f>
        <v>0</v>
      </c>
      <c r="G8" s="183">
        <v>8</v>
      </c>
      <c r="H8" s="184">
        <f t="shared" ref="H8:H49" si="0">ROUND((F8*G8),2)</f>
        <v>0</v>
      </c>
      <c r="I8" s="436">
        <f>SUM(H8:H11)</f>
        <v>0</v>
      </c>
      <c r="J8" s="236">
        <f>I8</f>
        <v>0</v>
      </c>
      <c r="N8" s="251"/>
    </row>
    <row r="9" spans="1:1024" ht="24" customHeight="1" x14ac:dyDescent="0.25">
      <c r="B9" s="438"/>
      <c r="C9" s="434"/>
      <c r="D9" s="186" t="str">
        <f>'Insumos '!B11</f>
        <v>Arquiteto Sênior</v>
      </c>
      <c r="E9" s="181" t="s">
        <v>16</v>
      </c>
      <c r="F9" s="182">
        <f>'Insumos '!H11</f>
        <v>0</v>
      </c>
      <c r="G9" s="187">
        <v>17</v>
      </c>
      <c r="H9" s="184">
        <f t="shared" si="0"/>
        <v>0</v>
      </c>
      <c r="I9" s="436"/>
      <c r="J9" s="237"/>
      <c r="N9" s="251"/>
    </row>
    <row r="10" spans="1:1024" ht="24" customHeight="1" x14ac:dyDescent="0.25">
      <c r="B10" s="438"/>
      <c r="C10" s="434"/>
      <c r="D10" s="186" t="str">
        <f>'Insumos '!B12</f>
        <v>Arquiteto Pleno</v>
      </c>
      <c r="E10" s="181" t="s">
        <v>16</v>
      </c>
      <c r="F10" s="182">
        <f>'Insumos '!H12</f>
        <v>0</v>
      </c>
      <c r="G10" s="187">
        <v>21</v>
      </c>
      <c r="H10" s="184">
        <f t="shared" si="0"/>
        <v>0</v>
      </c>
      <c r="I10" s="436"/>
      <c r="J10" s="237"/>
      <c r="N10" s="251"/>
    </row>
    <row r="11" spans="1:1024" ht="24" customHeight="1" x14ac:dyDescent="0.25">
      <c r="B11" s="438"/>
      <c r="C11" s="434"/>
      <c r="D11" s="188" t="str">
        <f>'Insumos '!B17</f>
        <v>Digitador</v>
      </c>
      <c r="E11" s="181" t="s">
        <v>16</v>
      </c>
      <c r="F11" s="182">
        <f>'Insumos '!H17</f>
        <v>0</v>
      </c>
      <c r="G11" s="189">
        <v>17</v>
      </c>
      <c r="H11" s="184">
        <f t="shared" si="0"/>
        <v>0</v>
      </c>
      <c r="I11" s="436"/>
      <c r="J11" s="238"/>
      <c r="N11" s="251"/>
    </row>
    <row r="12" spans="1:1024" ht="24" customHeight="1" x14ac:dyDescent="0.25">
      <c r="B12" s="438"/>
      <c r="C12" s="432" t="s">
        <v>69</v>
      </c>
      <c r="D12" s="191" t="str">
        <f>'Insumos '!B10</f>
        <v>Coordenador Geral</v>
      </c>
      <c r="E12" s="192" t="s">
        <v>16</v>
      </c>
      <c r="F12" s="193">
        <f>'Insumos '!H10</f>
        <v>0</v>
      </c>
      <c r="G12" s="194">
        <v>2</v>
      </c>
      <c r="H12" s="195">
        <f t="shared" si="0"/>
        <v>0</v>
      </c>
      <c r="I12" s="439">
        <f>SUM(H12:H16)</f>
        <v>0</v>
      </c>
      <c r="J12" s="239">
        <f>I12</f>
        <v>0</v>
      </c>
      <c r="N12" s="251"/>
    </row>
    <row r="13" spans="1:1024" ht="24" customHeight="1" x14ac:dyDescent="0.25">
      <c r="B13" s="438"/>
      <c r="C13" s="432"/>
      <c r="D13" s="191" t="str">
        <f>D9</f>
        <v>Arquiteto Sênior</v>
      </c>
      <c r="E13" s="196" t="s">
        <v>16</v>
      </c>
      <c r="F13" s="197">
        <f>'Insumos '!H11</f>
        <v>0</v>
      </c>
      <c r="G13" s="194">
        <v>3</v>
      </c>
      <c r="H13" s="195">
        <f t="shared" si="0"/>
        <v>0</v>
      </c>
      <c r="I13" s="439"/>
      <c r="J13" s="185"/>
      <c r="N13" s="251"/>
    </row>
    <row r="14" spans="1:1024" ht="24" customHeight="1" x14ac:dyDescent="0.25">
      <c r="B14" s="438"/>
      <c r="C14" s="432"/>
      <c r="D14" s="191" t="str">
        <f>'Insumos '!B14</f>
        <v>Advogado Sênior</v>
      </c>
      <c r="E14" s="196" t="s">
        <v>16</v>
      </c>
      <c r="F14" s="197">
        <f>'Insumos '!H14</f>
        <v>0</v>
      </c>
      <c r="G14" s="194">
        <v>5</v>
      </c>
      <c r="H14" s="195">
        <f t="shared" si="0"/>
        <v>0</v>
      </c>
      <c r="I14" s="439"/>
      <c r="J14" s="185"/>
      <c r="N14" s="251"/>
    </row>
    <row r="15" spans="1:1024" ht="24" customHeight="1" x14ac:dyDescent="0.25">
      <c r="B15" s="438"/>
      <c r="C15" s="432"/>
      <c r="D15" s="191" t="str">
        <f>D10</f>
        <v>Arquiteto Pleno</v>
      </c>
      <c r="E15" s="196" t="s">
        <v>16</v>
      </c>
      <c r="F15" s="197">
        <f>'Insumos '!H12</f>
        <v>0</v>
      </c>
      <c r="G15" s="194">
        <v>6</v>
      </c>
      <c r="H15" s="195">
        <f t="shared" si="0"/>
        <v>0</v>
      </c>
      <c r="I15" s="439"/>
      <c r="J15" s="185"/>
      <c r="N15" s="251"/>
    </row>
    <row r="16" spans="1:1024" ht="24" customHeight="1" x14ac:dyDescent="0.25">
      <c r="B16" s="438"/>
      <c r="C16" s="432"/>
      <c r="D16" s="198" t="str">
        <f>'Insumos '!B15</f>
        <v>Auxiliar de Serviços Gerais</v>
      </c>
      <c r="E16" s="196" t="s">
        <v>16</v>
      </c>
      <c r="F16" s="197">
        <f>'Insumos '!H15</f>
        <v>0</v>
      </c>
      <c r="G16" s="194">
        <v>6</v>
      </c>
      <c r="H16" s="195">
        <f t="shared" si="0"/>
        <v>0</v>
      </c>
      <c r="I16" s="439"/>
      <c r="J16" s="240"/>
      <c r="N16" s="251"/>
    </row>
    <row r="17" spans="2:14" ht="24" customHeight="1" x14ac:dyDescent="0.25">
      <c r="B17" s="438"/>
      <c r="C17" s="434" t="s">
        <v>70</v>
      </c>
      <c r="D17" s="186" t="str">
        <f>'Insumos '!B10</f>
        <v>Coordenador Geral</v>
      </c>
      <c r="E17" s="181" t="s">
        <v>16</v>
      </c>
      <c r="F17" s="182">
        <f>'Insumos '!H10</f>
        <v>0</v>
      </c>
      <c r="G17" s="187">
        <v>3</v>
      </c>
      <c r="H17" s="184">
        <f t="shared" si="0"/>
        <v>0</v>
      </c>
      <c r="I17" s="436">
        <f>SUM(H17:H20)</f>
        <v>0</v>
      </c>
      <c r="J17" s="239">
        <f>I17</f>
        <v>0</v>
      </c>
      <c r="N17" s="251"/>
    </row>
    <row r="18" spans="2:14" ht="23.25" customHeight="1" x14ac:dyDescent="0.25">
      <c r="B18" s="438"/>
      <c r="C18" s="434"/>
      <c r="D18" s="186" t="str">
        <f>D9</f>
        <v>Arquiteto Sênior</v>
      </c>
      <c r="E18" s="181" t="s">
        <v>16</v>
      </c>
      <c r="F18" s="182">
        <f>'Insumos '!H11</f>
        <v>0</v>
      </c>
      <c r="G18" s="187">
        <v>9</v>
      </c>
      <c r="H18" s="184">
        <f t="shared" si="0"/>
        <v>0</v>
      </c>
      <c r="I18" s="436"/>
      <c r="J18" s="185"/>
      <c r="N18" s="251"/>
    </row>
    <row r="19" spans="2:14" ht="23.25" customHeight="1" x14ac:dyDescent="0.25">
      <c r="B19" s="438"/>
      <c r="C19" s="434"/>
      <c r="D19" s="186" t="str">
        <f>D14</f>
        <v>Advogado Sênior</v>
      </c>
      <c r="E19" s="181" t="s">
        <v>16</v>
      </c>
      <c r="F19" s="182">
        <f>'Insumos '!H14</f>
        <v>0</v>
      </c>
      <c r="G19" s="187">
        <v>16</v>
      </c>
      <c r="H19" s="184">
        <f t="shared" si="0"/>
        <v>0</v>
      </c>
      <c r="I19" s="436"/>
      <c r="J19" s="185"/>
      <c r="N19" s="251"/>
    </row>
    <row r="20" spans="2:14" ht="23.25" customHeight="1" x14ac:dyDescent="0.25">
      <c r="B20" s="438"/>
      <c r="C20" s="434"/>
      <c r="D20" s="186" t="str">
        <f>D11</f>
        <v>Digitador</v>
      </c>
      <c r="E20" s="181" t="s">
        <v>16</v>
      </c>
      <c r="F20" s="182">
        <f>'Insumos '!H17</f>
        <v>0</v>
      </c>
      <c r="G20" s="187">
        <v>10</v>
      </c>
      <c r="H20" s="184">
        <f t="shared" si="0"/>
        <v>0</v>
      </c>
      <c r="I20" s="436"/>
      <c r="J20" s="240"/>
      <c r="N20" s="251"/>
    </row>
    <row r="21" spans="2:14" ht="37.5" customHeight="1" x14ac:dyDescent="0.25">
      <c r="B21" s="438"/>
      <c r="C21" s="190" t="s">
        <v>71</v>
      </c>
      <c r="D21" s="191" t="str">
        <f>'Insumos '!B20</f>
        <v>Levantamento Planialtimétrico Cadastral</v>
      </c>
      <c r="E21" s="196" t="s">
        <v>37</v>
      </c>
      <c r="F21" s="197">
        <f>'Insumos '!H20</f>
        <v>0</v>
      </c>
      <c r="G21" s="199">
        <v>9082</v>
      </c>
      <c r="H21" s="195">
        <f t="shared" si="0"/>
        <v>0</v>
      </c>
      <c r="I21" s="200">
        <f>SUM(H21)</f>
        <v>0</v>
      </c>
      <c r="J21" s="242">
        <f>I21</f>
        <v>0</v>
      </c>
      <c r="N21" s="251"/>
    </row>
    <row r="22" spans="2:14" ht="30" customHeight="1" x14ac:dyDescent="0.25">
      <c r="B22" s="438"/>
      <c r="C22" s="434" t="s">
        <v>72</v>
      </c>
      <c r="D22" s="180" t="str">
        <f>'Insumos '!B10</f>
        <v>Coordenador Geral</v>
      </c>
      <c r="E22" s="201" t="s">
        <v>16</v>
      </c>
      <c r="F22" s="202">
        <f>'Insumos '!H10</f>
        <v>0</v>
      </c>
      <c r="G22" s="183">
        <v>2</v>
      </c>
      <c r="H22" s="184">
        <f t="shared" si="0"/>
        <v>0</v>
      </c>
      <c r="I22" s="436">
        <f>SUM(H22:H25)</f>
        <v>0</v>
      </c>
      <c r="J22" s="239">
        <f>I22</f>
        <v>0</v>
      </c>
      <c r="N22" s="251"/>
    </row>
    <row r="23" spans="2:14" ht="30" customHeight="1" x14ac:dyDescent="0.25">
      <c r="B23" s="438"/>
      <c r="C23" s="434"/>
      <c r="D23" s="186" t="str">
        <f>D9</f>
        <v>Arquiteto Sênior</v>
      </c>
      <c r="E23" s="181" t="s">
        <v>16</v>
      </c>
      <c r="F23" s="182">
        <f>'Insumos '!H11</f>
        <v>0</v>
      </c>
      <c r="G23" s="187">
        <v>10</v>
      </c>
      <c r="H23" s="184">
        <f t="shared" si="0"/>
        <v>0</v>
      </c>
      <c r="I23" s="436"/>
      <c r="J23" s="185"/>
      <c r="N23" s="251"/>
    </row>
    <row r="24" spans="2:14" ht="30" customHeight="1" x14ac:dyDescent="0.25">
      <c r="B24" s="438"/>
      <c r="C24" s="434"/>
      <c r="D24" s="186" t="str">
        <f>D14</f>
        <v>Advogado Sênior</v>
      </c>
      <c r="E24" s="181" t="s">
        <v>16</v>
      </c>
      <c r="F24" s="182">
        <f>'Insumos '!H14</f>
        <v>0</v>
      </c>
      <c r="G24" s="187">
        <v>14</v>
      </c>
      <c r="H24" s="184">
        <f t="shared" si="0"/>
        <v>0</v>
      </c>
      <c r="I24" s="436"/>
      <c r="J24" s="185"/>
      <c r="N24" s="251"/>
    </row>
    <row r="25" spans="2:14" ht="24" customHeight="1" x14ac:dyDescent="0.25">
      <c r="B25" s="438"/>
      <c r="C25" s="434"/>
      <c r="D25" s="186" t="str">
        <f>D11</f>
        <v>Digitador</v>
      </c>
      <c r="E25" s="181" t="s">
        <v>16</v>
      </c>
      <c r="F25" s="182">
        <f>'Insumos '!H17</f>
        <v>0</v>
      </c>
      <c r="G25" s="187">
        <v>10</v>
      </c>
      <c r="H25" s="184">
        <f t="shared" si="0"/>
        <v>0</v>
      </c>
      <c r="I25" s="436"/>
      <c r="J25" s="240"/>
      <c r="N25" s="251"/>
    </row>
    <row r="26" spans="2:14" ht="24" customHeight="1" x14ac:dyDescent="0.25">
      <c r="B26" s="438"/>
      <c r="C26" s="432" t="s">
        <v>73</v>
      </c>
      <c r="D26" s="203" t="str">
        <f>'Insumos '!B10</f>
        <v>Coordenador Geral</v>
      </c>
      <c r="E26" s="192" t="s">
        <v>16</v>
      </c>
      <c r="F26" s="193">
        <f>'Insumos '!H10</f>
        <v>0</v>
      </c>
      <c r="G26" s="204">
        <v>1</v>
      </c>
      <c r="H26" s="195">
        <f t="shared" si="0"/>
        <v>0</v>
      </c>
      <c r="I26" s="439">
        <f>SUM(H26:H30)</f>
        <v>0</v>
      </c>
      <c r="J26" s="239">
        <f>I26</f>
        <v>0</v>
      </c>
      <c r="N26" s="251"/>
    </row>
    <row r="27" spans="2:14" ht="24" customHeight="1" x14ac:dyDescent="0.25">
      <c r="B27" s="438"/>
      <c r="C27" s="432"/>
      <c r="D27" s="191" t="str">
        <f>D9</f>
        <v>Arquiteto Sênior</v>
      </c>
      <c r="E27" s="196" t="s">
        <v>16</v>
      </c>
      <c r="F27" s="197">
        <f>'Insumos '!H11</f>
        <v>0</v>
      </c>
      <c r="G27" s="194">
        <v>3</v>
      </c>
      <c r="H27" s="195">
        <f t="shared" si="0"/>
        <v>0</v>
      </c>
      <c r="I27" s="439"/>
      <c r="J27" s="185"/>
      <c r="N27" s="251"/>
    </row>
    <row r="28" spans="2:14" ht="24" customHeight="1" x14ac:dyDescent="0.25">
      <c r="B28" s="438"/>
      <c r="C28" s="432"/>
      <c r="D28" s="191" t="str">
        <f>D24</f>
        <v>Advogado Sênior</v>
      </c>
      <c r="E28" s="196" t="s">
        <v>16</v>
      </c>
      <c r="F28" s="197">
        <f>'Insumos '!H14</f>
        <v>0</v>
      </c>
      <c r="G28" s="194">
        <v>4</v>
      </c>
      <c r="H28" s="195">
        <f t="shared" si="0"/>
        <v>0</v>
      </c>
      <c r="I28" s="439"/>
      <c r="J28" s="185"/>
      <c r="N28" s="251"/>
    </row>
    <row r="29" spans="2:14" ht="24" customHeight="1" x14ac:dyDescent="0.25">
      <c r="B29" s="438"/>
      <c r="C29" s="432"/>
      <c r="D29" s="191" t="str">
        <f>D16</f>
        <v>Auxiliar de Serviços Gerais</v>
      </c>
      <c r="E29" s="196" t="s">
        <v>16</v>
      </c>
      <c r="F29" s="197">
        <f>'Insumos '!H15</f>
        <v>0</v>
      </c>
      <c r="G29" s="194">
        <v>3</v>
      </c>
      <c r="H29" s="195">
        <f t="shared" si="0"/>
        <v>0</v>
      </c>
      <c r="I29" s="439"/>
      <c r="J29" s="185"/>
      <c r="N29" s="251"/>
    </row>
    <row r="30" spans="2:14" ht="24" customHeight="1" x14ac:dyDescent="0.25">
      <c r="B30" s="438"/>
      <c r="C30" s="432"/>
      <c r="D30" s="198" t="str">
        <f>D25</f>
        <v>Digitador</v>
      </c>
      <c r="E30" s="205" t="s">
        <v>16</v>
      </c>
      <c r="F30" s="206">
        <f>'Insumos '!H17</f>
        <v>0</v>
      </c>
      <c r="G30" s="207">
        <v>5</v>
      </c>
      <c r="H30" s="195">
        <f t="shared" si="0"/>
        <v>0</v>
      </c>
      <c r="I30" s="439"/>
      <c r="J30" s="240"/>
      <c r="N30" s="251"/>
    </row>
    <row r="31" spans="2:14" ht="24" customHeight="1" x14ac:dyDescent="0.25">
      <c r="B31" s="438"/>
      <c r="C31" s="434" t="s">
        <v>74</v>
      </c>
      <c r="D31" s="186" t="str">
        <f>'Insumos '!B10</f>
        <v>Coordenador Geral</v>
      </c>
      <c r="E31" s="181" t="s">
        <v>16</v>
      </c>
      <c r="F31" s="182">
        <f>'Insumos '!H10</f>
        <v>0</v>
      </c>
      <c r="G31" s="187">
        <v>1</v>
      </c>
      <c r="H31" s="184">
        <f t="shared" si="0"/>
        <v>0</v>
      </c>
      <c r="I31" s="436">
        <f>SUM(H31:H35)</f>
        <v>0</v>
      </c>
      <c r="J31" s="239">
        <f>I31</f>
        <v>0</v>
      </c>
      <c r="N31" s="217"/>
    </row>
    <row r="32" spans="2:14" ht="24" customHeight="1" x14ac:dyDescent="0.25">
      <c r="B32" s="438"/>
      <c r="C32" s="434"/>
      <c r="D32" s="186" t="str">
        <f>D9</f>
        <v>Arquiteto Sênior</v>
      </c>
      <c r="E32" s="181" t="s">
        <v>16</v>
      </c>
      <c r="F32" s="182">
        <f>'Insumos '!H11</f>
        <v>0</v>
      </c>
      <c r="G32" s="187">
        <v>3</v>
      </c>
      <c r="H32" s="184">
        <f t="shared" si="0"/>
        <v>0</v>
      </c>
      <c r="I32" s="436"/>
      <c r="J32" s="185"/>
      <c r="N32" s="217"/>
    </row>
    <row r="33" spans="2:14" ht="24" customHeight="1" x14ac:dyDescent="0.25">
      <c r="B33" s="438"/>
      <c r="C33" s="434"/>
      <c r="D33" s="186" t="str">
        <f>D28</f>
        <v>Advogado Sênior</v>
      </c>
      <c r="E33" s="181" t="s">
        <v>16</v>
      </c>
      <c r="F33" s="182">
        <f>'Insumos '!H14</f>
        <v>0</v>
      </c>
      <c r="G33" s="187">
        <v>8</v>
      </c>
      <c r="H33" s="184">
        <f t="shared" si="0"/>
        <v>0</v>
      </c>
      <c r="I33" s="436"/>
      <c r="J33" s="185"/>
      <c r="N33" s="217"/>
    </row>
    <row r="34" spans="2:14" ht="24" customHeight="1" x14ac:dyDescent="0.25">
      <c r="B34" s="438"/>
      <c r="C34" s="434"/>
      <c r="D34" s="186" t="str">
        <f>'Insumos '!B16</f>
        <v>Assistente Social Pleno</v>
      </c>
      <c r="E34" s="181" t="s">
        <v>16</v>
      </c>
      <c r="F34" s="182">
        <f>'Insumos '!H16</f>
        <v>0</v>
      </c>
      <c r="G34" s="187">
        <v>15</v>
      </c>
      <c r="H34" s="184">
        <f t="shared" si="0"/>
        <v>0</v>
      </c>
      <c r="I34" s="436"/>
      <c r="J34" s="185"/>
      <c r="N34" s="217"/>
    </row>
    <row r="35" spans="2:14" ht="24" customHeight="1" x14ac:dyDescent="0.25">
      <c r="B35" s="438"/>
      <c r="C35" s="434"/>
      <c r="D35" s="186" t="str">
        <f>D30</f>
        <v>Digitador</v>
      </c>
      <c r="E35" s="181" t="s">
        <v>16</v>
      </c>
      <c r="F35" s="182">
        <f>'Insumos '!H17</f>
        <v>0</v>
      </c>
      <c r="G35" s="187">
        <v>7</v>
      </c>
      <c r="H35" s="184">
        <f t="shared" si="0"/>
        <v>0</v>
      </c>
      <c r="I35" s="436"/>
      <c r="J35" s="240"/>
      <c r="N35" s="217"/>
    </row>
    <row r="36" spans="2:14" ht="24" customHeight="1" x14ac:dyDescent="0.25">
      <c r="B36" s="438"/>
      <c r="C36" s="432" t="s">
        <v>75</v>
      </c>
      <c r="D36" s="203" t="str">
        <f>'Insumos '!B10</f>
        <v>Coordenador Geral</v>
      </c>
      <c r="E36" s="192" t="s">
        <v>16</v>
      </c>
      <c r="F36" s="193">
        <f>'Insumos '!H10</f>
        <v>0</v>
      </c>
      <c r="G36" s="204">
        <v>4</v>
      </c>
      <c r="H36" s="195">
        <f t="shared" si="0"/>
        <v>0</v>
      </c>
      <c r="I36" s="433">
        <f>SUM(H36:H39)</f>
        <v>0</v>
      </c>
      <c r="J36" s="239">
        <f>I36</f>
        <v>0</v>
      </c>
      <c r="N36" s="251"/>
    </row>
    <row r="37" spans="2:14" ht="24" customHeight="1" x14ac:dyDescent="0.25">
      <c r="B37" s="438"/>
      <c r="C37" s="432"/>
      <c r="D37" s="191" t="str">
        <f>D9</f>
        <v>Arquiteto Sênior</v>
      </c>
      <c r="E37" s="196" t="s">
        <v>16</v>
      </c>
      <c r="F37" s="197">
        <f>'Insumos '!H11</f>
        <v>0</v>
      </c>
      <c r="G37" s="194">
        <v>13</v>
      </c>
      <c r="H37" s="195">
        <f t="shared" si="0"/>
        <v>0</v>
      </c>
      <c r="I37" s="433"/>
      <c r="J37" s="185"/>
      <c r="N37" s="251"/>
    </row>
    <row r="38" spans="2:14" ht="24" customHeight="1" x14ac:dyDescent="0.25">
      <c r="B38" s="438"/>
      <c r="C38" s="432"/>
      <c r="D38" s="191" t="str">
        <f>'Insumos '!B13</f>
        <v>Desenhista Projetista</v>
      </c>
      <c r="E38" s="196" t="s">
        <v>16</v>
      </c>
      <c r="F38" s="197">
        <f>'Insumos '!H13</f>
        <v>0</v>
      </c>
      <c r="G38" s="194">
        <v>27</v>
      </c>
      <c r="H38" s="195">
        <f t="shared" si="0"/>
        <v>0</v>
      </c>
      <c r="I38" s="433"/>
      <c r="J38" s="185"/>
      <c r="N38" s="251"/>
    </row>
    <row r="39" spans="2:14" ht="24" customHeight="1" x14ac:dyDescent="0.25">
      <c r="B39" s="438"/>
      <c r="C39" s="432"/>
      <c r="D39" s="198" t="str">
        <f>D34</f>
        <v>Assistente Social Pleno</v>
      </c>
      <c r="E39" s="196" t="s">
        <v>16</v>
      </c>
      <c r="F39" s="197">
        <f>'Insumos '!H16</f>
        <v>0</v>
      </c>
      <c r="G39" s="207">
        <v>53</v>
      </c>
      <c r="H39" s="195">
        <f t="shared" si="0"/>
        <v>0</v>
      </c>
      <c r="I39" s="433"/>
      <c r="J39" s="240"/>
      <c r="N39" s="251"/>
    </row>
    <row r="40" spans="2:14" ht="24" customHeight="1" x14ac:dyDescent="0.25">
      <c r="B40" s="438"/>
      <c r="C40" s="434" t="s">
        <v>76</v>
      </c>
      <c r="D40" s="186" t="str">
        <f>'Insumos '!B10</f>
        <v>Coordenador Geral</v>
      </c>
      <c r="E40" s="201" t="s">
        <v>16</v>
      </c>
      <c r="F40" s="202">
        <f>'Insumos '!H10</f>
        <v>0</v>
      </c>
      <c r="G40" s="187">
        <v>4</v>
      </c>
      <c r="H40" s="184">
        <f t="shared" si="0"/>
        <v>0</v>
      </c>
      <c r="I40" s="436">
        <f>SUM(H40:H44)</f>
        <v>0</v>
      </c>
      <c r="J40" s="239">
        <f>I40</f>
        <v>0</v>
      </c>
      <c r="N40" s="251"/>
    </row>
    <row r="41" spans="2:14" ht="24" customHeight="1" x14ac:dyDescent="0.25">
      <c r="B41" s="438"/>
      <c r="C41" s="434"/>
      <c r="D41" s="186" t="str">
        <f>D9</f>
        <v>Arquiteto Sênior</v>
      </c>
      <c r="E41" s="181" t="s">
        <v>16</v>
      </c>
      <c r="F41" s="182">
        <f>'Insumos '!H11</f>
        <v>0</v>
      </c>
      <c r="G41" s="187">
        <v>18</v>
      </c>
      <c r="H41" s="184">
        <f t="shared" si="0"/>
        <v>0</v>
      </c>
      <c r="I41" s="436"/>
      <c r="J41" s="185"/>
      <c r="N41" s="251"/>
    </row>
    <row r="42" spans="2:14" ht="24" customHeight="1" x14ac:dyDescent="0.25">
      <c r="B42" s="438"/>
      <c r="C42" s="434"/>
      <c r="D42" s="186" t="str">
        <f>D33</f>
        <v>Advogado Sênior</v>
      </c>
      <c r="E42" s="181" t="s">
        <v>16</v>
      </c>
      <c r="F42" s="182">
        <f>'Insumos '!H14</f>
        <v>0</v>
      </c>
      <c r="G42" s="187">
        <v>32</v>
      </c>
      <c r="H42" s="184">
        <f t="shared" si="0"/>
        <v>0</v>
      </c>
      <c r="I42" s="436"/>
      <c r="J42" s="185"/>
      <c r="N42" s="251"/>
    </row>
    <row r="43" spans="2:14" ht="24" customHeight="1" x14ac:dyDescent="0.25">
      <c r="B43" s="438"/>
      <c r="C43" s="434"/>
      <c r="D43" s="186" t="str">
        <f>D39</f>
        <v>Assistente Social Pleno</v>
      </c>
      <c r="E43" s="181" t="s">
        <v>16</v>
      </c>
      <c r="F43" s="182">
        <f>'Insumos '!H16</f>
        <v>0</v>
      </c>
      <c r="G43" s="187">
        <v>43</v>
      </c>
      <c r="H43" s="184">
        <f t="shared" si="0"/>
        <v>0</v>
      </c>
      <c r="I43" s="436"/>
      <c r="J43" s="185"/>
      <c r="N43" s="251"/>
    </row>
    <row r="44" spans="2:14" ht="24" customHeight="1" x14ac:dyDescent="0.25">
      <c r="B44" s="438"/>
      <c r="C44" s="434"/>
      <c r="D44" s="188" t="str">
        <f>D35</f>
        <v>Digitador</v>
      </c>
      <c r="E44" s="181" t="s">
        <v>16</v>
      </c>
      <c r="F44" s="209">
        <f>'Insumos '!H17</f>
        <v>0</v>
      </c>
      <c r="G44" s="189">
        <v>53</v>
      </c>
      <c r="H44" s="184">
        <f t="shared" si="0"/>
        <v>0</v>
      </c>
      <c r="I44" s="436"/>
      <c r="J44" s="240"/>
      <c r="N44" s="251"/>
    </row>
    <row r="45" spans="2:14" ht="24" customHeight="1" x14ac:dyDescent="0.25">
      <c r="B45" s="438"/>
      <c r="C45" s="432" t="s">
        <v>77</v>
      </c>
      <c r="D45" s="191" t="str">
        <f>'Insumos '!B10</f>
        <v>Coordenador Geral</v>
      </c>
      <c r="E45" s="192" t="s">
        <v>16</v>
      </c>
      <c r="F45" s="197">
        <f>'Insumos '!H10</f>
        <v>0</v>
      </c>
      <c r="G45" s="194">
        <v>4</v>
      </c>
      <c r="H45" s="195">
        <f t="shared" si="0"/>
        <v>0</v>
      </c>
      <c r="I45" s="433">
        <f>SUM(H45:H49)</f>
        <v>0</v>
      </c>
      <c r="J45" s="239">
        <f>I45</f>
        <v>0</v>
      </c>
      <c r="N45" s="251"/>
    </row>
    <row r="46" spans="2:14" ht="24" customHeight="1" x14ac:dyDescent="0.25">
      <c r="B46" s="438"/>
      <c r="C46" s="432"/>
      <c r="D46" s="191" t="str">
        <f>D9</f>
        <v>Arquiteto Sênior</v>
      </c>
      <c r="E46" s="196" t="s">
        <v>16</v>
      </c>
      <c r="F46" s="197">
        <f>'Insumos '!H11</f>
        <v>0</v>
      </c>
      <c r="G46" s="194">
        <v>16</v>
      </c>
      <c r="H46" s="195">
        <f t="shared" si="0"/>
        <v>0</v>
      </c>
      <c r="I46" s="433"/>
      <c r="J46" s="185"/>
      <c r="N46" s="251"/>
    </row>
    <row r="47" spans="2:14" ht="24" customHeight="1" x14ac:dyDescent="0.25">
      <c r="B47" s="438"/>
      <c r="C47" s="432"/>
      <c r="D47" s="191" t="str">
        <f>D10</f>
        <v>Arquiteto Pleno</v>
      </c>
      <c r="E47" s="196" t="s">
        <v>16</v>
      </c>
      <c r="F47" s="197">
        <f>'Insumos '!H12</f>
        <v>0</v>
      </c>
      <c r="G47" s="194">
        <v>29</v>
      </c>
      <c r="H47" s="195">
        <f t="shared" si="0"/>
        <v>0</v>
      </c>
      <c r="I47" s="433"/>
      <c r="J47" s="185"/>
      <c r="N47" s="251"/>
    </row>
    <row r="48" spans="2:14" ht="24" customHeight="1" x14ac:dyDescent="0.25">
      <c r="B48" s="438"/>
      <c r="C48" s="432"/>
      <c r="D48" s="191" t="str">
        <f>D38</f>
        <v>Desenhista Projetista</v>
      </c>
      <c r="E48" s="196" t="s">
        <v>16</v>
      </c>
      <c r="F48" s="197">
        <f>'Insumos '!H13</f>
        <v>0</v>
      </c>
      <c r="G48" s="194">
        <v>29</v>
      </c>
      <c r="H48" s="195">
        <f t="shared" si="0"/>
        <v>0</v>
      </c>
      <c r="I48" s="433"/>
      <c r="J48" s="185"/>
      <c r="N48" s="251"/>
    </row>
    <row r="49" spans="2:14" ht="24" customHeight="1" x14ac:dyDescent="0.25">
      <c r="B49" s="438"/>
      <c r="C49" s="432"/>
      <c r="D49" s="198" t="str">
        <f>D44</f>
        <v>Digitador</v>
      </c>
      <c r="E49" s="205" t="s">
        <v>16</v>
      </c>
      <c r="F49" s="206">
        <f>'Insumos '!H17</f>
        <v>0</v>
      </c>
      <c r="G49" s="207">
        <v>16</v>
      </c>
      <c r="H49" s="195">
        <f t="shared" si="0"/>
        <v>0</v>
      </c>
      <c r="I49" s="433"/>
      <c r="J49" s="240"/>
      <c r="N49" s="251"/>
    </row>
    <row r="50" spans="2:14" ht="24" customHeight="1" x14ac:dyDescent="0.25">
      <c r="B50" s="438"/>
      <c r="C50" s="210" t="s">
        <v>78</v>
      </c>
      <c r="D50" s="211"/>
      <c r="E50" s="211"/>
      <c r="F50" s="211"/>
      <c r="G50" s="211"/>
      <c r="H50" s="210"/>
      <c r="I50" s="212">
        <f>SUM(I8:I49)</f>
        <v>0</v>
      </c>
      <c r="J50" s="243"/>
      <c r="N50" s="251"/>
    </row>
    <row r="51" spans="2:14" ht="24" customHeight="1" x14ac:dyDescent="0.25">
      <c r="B51" s="438" t="s">
        <v>79</v>
      </c>
      <c r="C51" s="432" t="s">
        <v>80</v>
      </c>
      <c r="D51" s="214" t="str">
        <f>'Insumos '!B10</f>
        <v>Coordenador Geral</v>
      </c>
      <c r="E51" s="190" t="s">
        <v>16</v>
      </c>
      <c r="F51" s="193">
        <f>'Insumos '!H10</f>
        <v>0</v>
      </c>
      <c r="G51" s="192">
        <v>1</v>
      </c>
      <c r="H51" s="195">
        <f t="shared" ref="H51:H85" si="1">ROUND((F51*G51),2)</f>
        <v>0</v>
      </c>
      <c r="I51" s="430">
        <f>SUM(H51:H56)</f>
        <v>0</v>
      </c>
      <c r="J51" s="239">
        <f>I51</f>
        <v>0</v>
      </c>
      <c r="N51" s="215"/>
    </row>
    <row r="52" spans="2:14" ht="24" customHeight="1" x14ac:dyDescent="0.25">
      <c r="B52" s="438"/>
      <c r="C52" s="432"/>
      <c r="D52" s="191" t="str">
        <f>D9</f>
        <v>Arquiteto Sênior</v>
      </c>
      <c r="E52" s="196" t="s">
        <v>16</v>
      </c>
      <c r="F52" s="197">
        <f>'Insumos '!H11</f>
        <v>0</v>
      </c>
      <c r="G52" s="194">
        <v>5</v>
      </c>
      <c r="H52" s="195">
        <f t="shared" si="1"/>
        <v>0</v>
      </c>
      <c r="I52" s="430"/>
      <c r="J52" s="185"/>
      <c r="N52" s="217"/>
    </row>
    <row r="53" spans="2:14" ht="24" customHeight="1" x14ac:dyDescent="0.25">
      <c r="B53" s="438"/>
      <c r="C53" s="432"/>
      <c r="D53" s="191" t="str">
        <f>D42</f>
        <v>Advogado Sênior</v>
      </c>
      <c r="E53" s="196" t="s">
        <v>16</v>
      </c>
      <c r="F53" s="197">
        <f>'Insumos '!H14</f>
        <v>0</v>
      </c>
      <c r="G53" s="194">
        <v>4</v>
      </c>
      <c r="H53" s="195">
        <f t="shared" si="1"/>
        <v>0</v>
      </c>
      <c r="I53" s="430"/>
      <c r="J53" s="185"/>
      <c r="N53" s="217"/>
    </row>
    <row r="54" spans="2:14" ht="24" customHeight="1" x14ac:dyDescent="0.25">
      <c r="B54" s="438"/>
      <c r="C54" s="432"/>
      <c r="D54" s="191" t="str">
        <f>D10</f>
        <v>Arquiteto Pleno</v>
      </c>
      <c r="E54" s="196" t="s">
        <v>16</v>
      </c>
      <c r="F54" s="197">
        <f>'Insumos '!H12</f>
        <v>0</v>
      </c>
      <c r="G54" s="194">
        <v>8</v>
      </c>
      <c r="H54" s="195">
        <f t="shared" si="1"/>
        <v>0</v>
      </c>
      <c r="I54" s="430"/>
      <c r="J54" s="185"/>
      <c r="N54" s="217"/>
    </row>
    <row r="55" spans="2:14" ht="24" customHeight="1" x14ac:dyDescent="0.25">
      <c r="B55" s="438"/>
      <c r="C55" s="432"/>
      <c r="D55" s="191" t="str">
        <f>D16</f>
        <v>Auxiliar de Serviços Gerais</v>
      </c>
      <c r="E55" s="196" t="s">
        <v>16</v>
      </c>
      <c r="F55" s="197">
        <f>'Insumos '!H15</f>
        <v>0</v>
      </c>
      <c r="G55" s="194">
        <v>5</v>
      </c>
      <c r="H55" s="195">
        <f t="shared" si="1"/>
        <v>0</v>
      </c>
      <c r="I55" s="430"/>
      <c r="J55" s="185"/>
      <c r="N55" s="217"/>
    </row>
    <row r="56" spans="2:14" ht="24" customHeight="1" x14ac:dyDescent="0.25">
      <c r="B56" s="438"/>
      <c r="C56" s="432"/>
      <c r="D56" s="198" t="str">
        <f>D49</f>
        <v>Digitador</v>
      </c>
      <c r="E56" s="205" t="s">
        <v>16</v>
      </c>
      <c r="F56" s="206">
        <f>'Insumos '!H17</f>
        <v>0</v>
      </c>
      <c r="G56" s="207">
        <v>5</v>
      </c>
      <c r="H56" s="195">
        <f t="shared" si="1"/>
        <v>0</v>
      </c>
      <c r="I56" s="430"/>
      <c r="J56" s="240"/>
      <c r="N56" s="217"/>
    </row>
    <row r="57" spans="2:14" ht="24" customHeight="1" x14ac:dyDescent="0.25">
      <c r="B57" s="438"/>
      <c r="C57" s="434" t="s">
        <v>81</v>
      </c>
      <c r="D57" s="186" t="str">
        <f>'Insumos '!B10</f>
        <v>Coordenador Geral</v>
      </c>
      <c r="E57" s="181" t="s">
        <v>16</v>
      </c>
      <c r="F57" s="182">
        <f>'Insumos '!H10</f>
        <v>0</v>
      </c>
      <c r="G57" s="187">
        <v>1</v>
      </c>
      <c r="H57" s="184">
        <f t="shared" si="1"/>
        <v>0</v>
      </c>
      <c r="I57" s="436">
        <f>SUM(H57:H61)</f>
        <v>0</v>
      </c>
      <c r="J57" s="239">
        <f>I57</f>
        <v>0</v>
      </c>
      <c r="N57" s="217"/>
    </row>
    <row r="58" spans="2:14" ht="24" customHeight="1" x14ac:dyDescent="0.25">
      <c r="B58" s="438"/>
      <c r="C58" s="434"/>
      <c r="D58" s="186" t="str">
        <f>D9</f>
        <v>Arquiteto Sênior</v>
      </c>
      <c r="E58" s="181" t="s">
        <v>16</v>
      </c>
      <c r="F58" s="182">
        <f>'Insumos '!H11</f>
        <v>0</v>
      </c>
      <c r="G58" s="187">
        <v>5</v>
      </c>
      <c r="H58" s="184">
        <f t="shared" si="1"/>
        <v>0</v>
      </c>
      <c r="I58" s="436"/>
      <c r="J58" s="185"/>
      <c r="N58" s="217"/>
    </row>
    <row r="59" spans="2:14" ht="24" customHeight="1" x14ac:dyDescent="0.25">
      <c r="B59" s="438"/>
      <c r="C59" s="434"/>
      <c r="D59" s="186" t="str">
        <f>D10</f>
        <v>Arquiteto Pleno</v>
      </c>
      <c r="E59" s="179" t="s">
        <v>16</v>
      </c>
      <c r="F59" s="182">
        <f>'Insumos '!H12</f>
        <v>0</v>
      </c>
      <c r="G59" s="179">
        <v>8</v>
      </c>
      <c r="H59" s="184">
        <f t="shared" si="1"/>
        <v>0</v>
      </c>
      <c r="I59" s="436"/>
      <c r="J59" s="185"/>
      <c r="N59" s="218"/>
    </row>
    <row r="60" spans="2:14" ht="24" customHeight="1" x14ac:dyDescent="0.25">
      <c r="B60" s="438"/>
      <c r="C60" s="434"/>
      <c r="D60" s="186" t="str">
        <f>D55</f>
        <v>Auxiliar de Serviços Gerais</v>
      </c>
      <c r="E60" s="181" t="s">
        <v>16</v>
      </c>
      <c r="F60" s="182">
        <f>'Insumos '!H15</f>
        <v>0</v>
      </c>
      <c r="G60" s="187">
        <v>5</v>
      </c>
      <c r="H60" s="184">
        <f t="shared" si="1"/>
        <v>0</v>
      </c>
      <c r="I60" s="436"/>
      <c r="J60" s="185"/>
      <c r="N60" s="217"/>
    </row>
    <row r="61" spans="2:14" ht="24" customHeight="1" x14ac:dyDescent="0.25">
      <c r="B61" s="438"/>
      <c r="C61" s="434"/>
      <c r="D61" s="186" t="str">
        <f>D56</f>
        <v>Digitador</v>
      </c>
      <c r="E61" s="181" t="s">
        <v>16</v>
      </c>
      <c r="F61" s="182">
        <f>'Insumos '!H17</f>
        <v>0</v>
      </c>
      <c r="G61" s="187">
        <v>7</v>
      </c>
      <c r="H61" s="184">
        <f t="shared" si="1"/>
        <v>0</v>
      </c>
      <c r="I61" s="436"/>
      <c r="J61" s="240"/>
      <c r="N61" s="217"/>
    </row>
    <row r="62" spans="2:14" ht="24" customHeight="1" x14ac:dyDescent="0.25">
      <c r="B62" s="438"/>
      <c r="C62" s="432" t="s">
        <v>82</v>
      </c>
      <c r="D62" s="203" t="str">
        <f>'Insumos '!B10</f>
        <v>Coordenador Geral</v>
      </c>
      <c r="E62" s="192" t="s">
        <v>16</v>
      </c>
      <c r="F62" s="193">
        <f>'Insumos '!H10</f>
        <v>0</v>
      </c>
      <c r="G62" s="204">
        <v>5</v>
      </c>
      <c r="H62" s="195">
        <f t="shared" si="1"/>
        <v>0</v>
      </c>
      <c r="I62" s="439">
        <f>SUM(H62:H64)</f>
        <v>0</v>
      </c>
      <c r="J62" s="239">
        <f>I62</f>
        <v>0</v>
      </c>
      <c r="N62" s="251"/>
    </row>
    <row r="63" spans="2:14" ht="24" customHeight="1" x14ac:dyDescent="0.25">
      <c r="B63" s="438"/>
      <c r="C63" s="432"/>
      <c r="D63" s="191" t="str">
        <f>D9</f>
        <v>Arquiteto Sênior</v>
      </c>
      <c r="E63" s="190" t="s">
        <v>16</v>
      </c>
      <c r="F63" s="197">
        <f>'Insumos '!H11</f>
        <v>0</v>
      </c>
      <c r="G63" s="190">
        <v>21</v>
      </c>
      <c r="H63" s="195">
        <f t="shared" si="1"/>
        <v>0</v>
      </c>
      <c r="I63" s="439"/>
      <c r="J63" s="185"/>
      <c r="N63" s="251"/>
    </row>
    <row r="64" spans="2:14" ht="24" customHeight="1" x14ac:dyDescent="0.25">
      <c r="B64" s="438"/>
      <c r="C64" s="432"/>
      <c r="D64" s="198" t="str">
        <f>D48</f>
        <v>Desenhista Projetista</v>
      </c>
      <c r="E64" s="205" t="s">
        <v>16</v>
      </c>
      <c r="F64" s="206">
        <f>'Insumos '!H13</f>
        <v>0</v>
      </c>
      <c r="G64" s="207">
        <v>21</v>
      </c>
      <c r="H64" s="195">
        <f t="shared" si="1"/>
        <v>0</v>
      </c>
      <c r="I64" s="439"/>
      <c r="J64" s="240"/>
      <c r="N64" s="251"/>
    </row>
    <row r="65" spans="2:14" ht="24" customHeight="1" x14ac:dyDescent="0.25">
      <c r="B65" s="438"/>
      <c r="C65" s="434" t="s">
        <v>83</v>
      </c>
      <c r="D65" s="186" t="str">
        <f>'Insumos '!B10</f>
        <v>Coordenador Geral</v>
      </c>
      <c r="E65" s="181" t="s">
        <v>16</v>
      </c>
      <c r="F65" s="182">
        <f>'Insumos '!H10</f>
        <v>0</v>
      </c>
      <c r="G65" s="187">
        <v>4</v>
      </c>
      <c r="H65" s="184">
        <f t="shared" si="1"/>
        <v>0</v>
      </c>
      <c r="I65" s="436">
        <f>SUM(H65:H67)</f>
        <v>0</v>
      </c>
      <c r="J65" s="239">
        <f>I65</f>
        <v>0</v>
      </c>
      <c r="N65" s="251"/>
    </row>
    <row r="66" spans="2:14" ht="24" customHeight="1" x14ac:dyDescent="0.25">
      <c r="B66" s="438"/>
      <c r="C66" s="434"/>
      <c r="D66" s="186" t="str">
        <f>D9</f>
        <v>Arquiteto Sênior</v>
      </c>
      <c r="E66" s="181" t="s">
        <v>16</v>
      </c>
      <c r="F66" s="182">
        <f>'Insumos '!H11</f>
        <v>0</v>
      </c>
      <c r="G66" s="187">
        <v>14</v>
      </c>
      <c r="H66" s="184">
        <f t="shared" si="1"/>
        <v>0</v>
      </c>
      <c r="I66" s="436"/>
      <c r="J66" s="185"/>
      <c r="N66" s="251"/>
    </row>
    <row r="67" spans="2:14" ht="24" customHeight="1" x14ac:dyDescent="0.25">
      <c r="B67" s="438"/>
      <c r="C67" s="434"/>
      <c r="D67" s="186" t="str">
        <f>D64</f>
        <v>Desenhista Projetista</v>
      </c>
      <c r="E67" s="181" t="s">
        <v>16</v>
      </c>
      <c r="F67" s="182">
        <f>'Insumos '!H13</f>
        <v>0</v>
      </c>
      <c r="G67" s="187">
        <v>14</v>
      </c>
      <c r="H67" s="184">
        <f t="shared" si="1"/>
        <v>0</v>
      </c>
      <c r="I67" s="436"/>
      <c r="J67" s="240"/>
      <c r="N67" s="251"/>
    </row>
    <row r="68" spans="2:14" ht="24" customHeight="1" x14ac:dyDescent="0.25">
      <c r="B68" s="438"/>
      <c r="C68" s="432" t="s">
        <v>84</v>
      </c>
      <c r="D68" s="203" t="str">
        <f>'Insumos '!B10</f>
        <v>Coordenador Geral</v>
      </c>
      <c r="E68" s="192" t="s">
        <v>16</v>
      </c>
      <c r="F68" s="193">
        <f>'Insumos '!H10</f>
        <v>0</v>
      </c>
      <c r="G68" s="204">
        <v>3</v>
      </c>
      <c r="H68" s="195">
        <f t="shared" si="1"/>
        <v>0</v>
      </c>
      <c r="I68" s="439">
        <f>SUM(H68:H71)</f>
        <v>0</v>
      </c>
      <c r="J68" s="239">
        <f>I68</f>
        <v>0</v>
      </c>
      <c r="N68" s="251"/>
    </row>
    <row r="69" spans="2:14" ht="24" customHeight="1" x14ac:dyDescent="0.25">
      <c r="B69" s="438"/>
      <c r="C69" s="432"/>
      <c r="D69" s="191" t="str">
        <f>D9</f>
        <v>Arquiteto Sênior</v>
      </c>
      <c r="E69" s="196" t="s">
        <v>16</v>
      </c>
      <c r="F69" s="197">
        <f>'Insumos '!H11</f>
        <v>0</v>
      </c>
      <c r="G69" s="194">
        <v>15</v>
      </c>
      <c r="H69" s="195">
        <f t="shared" si="1"/>
        <v>0</v>
      </c>
      <c r="I69" s="439"/>
      <c r="J69" s="185"/>
      <c r="N69" s="251"/>
    </row>
    <row r="70" spans="2:14" ht="24" customHeight="1" x14ac:dyDescent="0.25">
      <c r="B70" s="438"/>
      <c r="C70" s="432"/>
      <c r="D70" s="191" t="str">
        <f>D10</f>
        <v>Arquiteto Pleno</v>
      </c>
      <c r="E70" s="196" t="s">
        <v>16</v>
      </c>
      <c r="F70" s="197">
        <f>'Insumos '!H12</f>
        <v>0</v>
      </c>
      <c r="G70" s="194">
        <v>33</v>
      </c>
      <c r="H70" s="195">
        <f t="shared" si="1"/>
        <v>0</v>
      </c>
      <c r="I70" s="439"/>
      <c r="J70" s="185"/>
      <c r="N70" s="251"/>
    </row>
    <row r="71" spans="2:14" ht="24" customHeight="1" x14ac:dyDescent="0.25">
      <c r="B71" s="438"/>
      <c r="C71" s="432"/>
      <c r="D71" s="191" t="str">
        <f>D61</f>
        <v>Digitador</v>
      </c>
      <c r="E71" s="196" t="s">
        <v>16</v>
      </c>
      <c r="F71" s="197">
        <f>'Insumos '!H17</f>
        <v>0</v>
      </c>
      <c r="G71" s="194">
        <v>22</v>
      </c>
      <c r="H71" s="195">
        <f t="shared" si="1"/>
        <v>0</v>
      </c>
      <c r="I71" s="439"/>
      <c r="J71" s="240"/>
      <c r="N71" s="251"/>
    </row>
    <row r="72" spans="2:14" ht="24" customHeight="1" x14ac:dyDescent="0.25">
      <c r="B72" s="438"/>
      <c r="C72" s="434" t="s">
        <v>85</v>
      </c>
      <c r="D72" s="180" t="str">
        <f>'Insumos '!B10</f>
        <v>Coordenador Geral</v>
      </c>
      <c r="E72" s="201" t="s">
        <v>16</v>
      </c>
      <c r="F72" s="202">
        <f>'Insumos '!H10</f>
        <v>0</v>
      </c>
      <c r="G72" s="183">
        <v>3</v>
      </c>
      <c r="H72" s="184">
        <f t="shared" si="1"/>
        <v>0</v>
      </c>
      <c r="I72" s="436">
        <f>SUM(H72:H76)</f>
        <v>0</v>
      </c>
      <c r="J72" s="239">
        <f>I72</f>
        <v>0</v>
      </c>
      <c r="N72" s="251"/>
    </row>
    <row r="73" spans="2:14" ht="24" customHeight="1" x14ac:dyDescent="0.25">
      <c r="B73" s="438"/>
      <c r="C73" s="434"/>
      <c r="D73" s="186" t="str">
        <f>D9</f>
        <v>Arquiteto Sênior</v>
      </c>
      <c r="E73" s="181" t="s">
        <v>16</v>
      </c>
      <c r="F73" s="182">
        <f>'Insumos '!H11</f>
        <v>0</v>
      </c>
      <c r="G73" s="187">
        <v>13</v>
      </c>
      <c r="H73" s="184">
        <f t="shared" si="1"/>
        <v>0</v>
      </c>
      <c r="I73" s="436"/>
      <c r="J73" s="185"/>
      <c r="N73" s="251"/>
    </row>
    <row r="74" spans="2:14" ht="24" customHeight="1" x14ac:dyDescent="0.25">
      <c r="B74" s="438"/>
      <c r="C74" s="434"/>
      <c r="D74" s="186" t="str">
        <f>D53</f>
        <v>Advogado Sênior</v>
      </c>
      <c r="E74" s="181" t="s">
        <v>16</v>
      </c>
      <c r="F74" s="182">
        <f>'Insumos '!H14</f>
        <v>0</v>
      </c>
      <c r="G74" s="187">
        <v>32</v>
      </c>
      <c r="H74" s="184">
        <f t="shared" si="1"/>
        <v>0</v>
      </c>
      <c r="I74" s="436"/>
      <c r="J74" s="185"/>
      <c r="N74" s="251"/>
    </row>
    <row r="75" spans="2:14" ht="24" customHeight="1" x14ac:dyDescent="0.25">
      <c r="B75" s="438"/>
      <c r="C75" s="434"/>
      <c r="D75" s="186" t="str">
        <f>D43</f>
        <v>Assistente Social Pleno</v>
      </c>
      <c r="E75" s="181" t="s">
        <v>16</v>
      </c>
      <c r="F75" s="182">
        <f>'Insumos '!H16</f>
        <v>0</v>
      </c>
      <c r="G75" s="187">
        <v>32</v>
      </c>
      <c r="H75" s="184">
        <f t="shared" si="1"/>
        <v>0</v>
      </c>
      <c r="I75" s="436"/>
      <c r="J75" s="185"/>
      <c r="N75" s="251"/>
    </row>
    <row r="76" spans="2:14" ht="24" customHeight="1" x14ac:dyDescent="0.25">
      <c r="B76" s="438"/>
      <c r="C76" s="434"/>
      <c r="D76" s="219" t="str">
        <f>D71</f>
        <v>Digitador</v>
      </c>
      <c r="E76" s="179" t="s">
        <v>16</v>
      </c>
      <c r="F76" s="209">
        <f>'Insumos '!H17</f>
        <v>0</v>
      </c>
      <c r="G76" s="220">
        <v>11</v>
      </c>
      <c r="H76" s="184">
        <f t="shared" si="1"/>
        <v>0</v>
      </c>
      <c r="I76" s="436"/>
      <c r="J76" s="240"/>
      <c r="N76" s="251"/>
    </row>
    <row r="77" spans="2:14" ht="24" customHeight="1" x14ac:dyDescent="0.25">
      <c r="B77" s="438"/>
      <c r="C77" s="432" t="s">
        <v>86</v>
      </c>
      <c r="D77" s="221" t="str">
        <f>'Insumos '!B10</f>
        <v>Coordenador Geral</v>
      </c>
      <c r="E77" s="222" t="s">
        <v>16</v>
      </c>
      <c r="F77" s="197">
        <f>'Insumos '!H10</f>
        <v>0</v>
      </c>
      <c r="G77" s="190">
        <v>1</v>
      </c>
      <c r="H77" s="195">
        <f t="shared" si="1"/>
        <v>0</v>
      </c>
      <c r="I77" s="433">
        <f>SUM(H77:H81)</f>
        <v>0</v>
      </c>
      <c r="J77" s="239">
        <f>I77</f>
        <v>0</v>
      </c>
      <c r="N77" s="251"/>
    </row>
    <row r="78" spans="2:14" ht="24" customHeight="1" x14ac:dyDescent="0.25">
      <c r="B78" s="438"/>
      <c r="C78" s="432"/>
      <c r="D78" s="191" t="str">
        <f>D9</f>
        <v>Arquiteto Sênior</v>
      </c>
      <c r="E78" s="196" t="s">
        <v>16</v>
      </c>
      <c r="F78" s="197">
        <f>'Insumos '!H11</f>
        <v>0</v>
      </c>
      <c r="G78" s="194">
        <v>3</v>
      </c>
      <c r="H78" s="195">
        <f t="shared" si="1"/>
        <v>0</v>
      </c>
      <c r="I78" s="433"/>
      <c r="J78" s="185"/>
      <c r="N78" s="251"/>
    </row>
    <row r="79" spans="2:14" ht="24" customHeight="1" x14ac:dyDescent="0.25">
      <c r="B79" s="438"/>
      <c r="C79" s="432"/>
      <c r="D79" s="191" t="str">
        <f>D74</f>
        <v>Advogado Sênior</v>
      </c>
      <c r="E79" s="196" t="s">
        <v>16</v>
      </c>
      <c r="F79" s="197">
        <f>'Insumos '!H14</f>
        <v>0</v>
      </c>
      <c r="G79" s="194">
        <v>5</v>
      </c>
      <c r="H79" s="195">
        <f t="shared" si="1"/>
        <v>0</v>
      </c>
      <c r="I79" s="433"/>
      <c r="J79" s="185"/>
      <c r="N79" s="251"/>
    </row>
    <row r="80" spans="2:14" ht="22.5" customHeight="1" x14ac:dyDescent="0.25">
      <c r="B80" s="438"/>
      <c r="C80" s="432"/>
      <c r="D80" s="221" t="str">
        <f>D75</f>
        <v>Assistente Social Pleno</v>
      </c>
      <c r="E80" s="190" t="s">
        <v>16</v>
      </c>
      <c r="F80" s="197">
        <f>'Insumos '!H16</f>
        <v>0</v>
      </c>
      <c r="G80" s="190">
        <v>11</v>
      </c>
      <c r="H80" s="195">
        <f t="shared" si="1"/>
        <v>0</v>
      </c>
      <c r="I80" s="433"/>
      <c r="J80" s="185"/>
      <c r="N80" s="251"/>
    </row>
    <row r="81" spans="2:14" ht="24" customHeight="1" x14ac:dyDescent="0.25">
      <c r="B81" s="438"/>
      <c r="C81" s="432"/>
      <c r="D81" s="191" t="str">
        <f>D76</f>
        <v>Digitador</v>
      </c>
      <c r="E81" s="205" t="s">
        <v>16</v>
      </c>
      <c r="F81" s="206">
        <f>'Insumos '!H17</f>
        <v>0</v>
      </c>
      <c r="G81" s="207">
        <v>11</v>
      </c>
      <c r="H81" s="195">
        <f t="shared" si="1"/>
        <v>0</v>
      </c>
      <c r="I81" s="433"/>
      <c r="J81" s="240"/>
      <c r="N81" s="251"/>
    </row>
    <row r="82" spans="2:14" ht="24" customHeight="1" x14ac:dyDescent="0.25">
      <c r="B82" s="438"/>
      <c r="C82" s="434" t="s">
        <v>87</v>
      </c>
      <c r="D82" s="180" t="str">
        <f>'Insumos '!B10</f>
        <v>Coordenador Geral</v>
      </c>
      <c r="E82" s="181" t="s">
        <v>16</v>
      </c>
      <c r="F82" s="182">
        <f>'Insumos '!H10</f>
        <v>0</v>
      </c>
      <c r="G82" s="187">
        <v>1</v>
      </c>
      <c r="H82" s="184">
        <f t="shared" si="1"/>
        <v>0</v>
      </c>
      <c r="I82" s="436">
        <f>SUM(H82:H85)</f>
        <v>0</v>
      </c>
      <c r="J82" s="239">
        <f>I82</f>
        <v>0</v>
      </c>
      <c r="N82" s="217"/>
    </row>
    <row r="83" spans="2:14" ht="24" customHeight="1" x14ac:dyDescent="0.25">
      <c r="B83" s="438"/>
      <c r="C83" s="434"/>
      <c r="D83" s="186" t="str">
        <f>D9</f>
        <v>Arquiteto Sênior</v>
      </c>
      <c r="E83" s="181" t="s">
        <v>16</v>
      </c>
      <c r="F83" s="182">
        <f>'Insumos '!H11</f>
        <v>0</v>
      </c>
      <c r="G83" s="187">
        <v>4</v>
      </c>
      <c r="H83" s="184">
        <f t="shared" si="1"/>
        <v>0</v>
      </c>
      <c r="I83" s="436"/>
      <c r="J83" s="185"/>
      <c r="N83" s="217"/>
    </row>
    <row r="84" spans="2:14" ht="24" customHeight="1" x14ac:dyDescent="0.25">
      <c r="B84" s="438"/>
      <c r="C84" s="434"/>
      <c r="D84" s="186" t="str">
        <f>D10</f>
        <v>Arquiteto Pleno</v>
      </c>
      <c r="E84" s="181" t="s">
        <v>16</v>
      </c>
      <c r="F84" s="182">
        <f>'Insumos '!H12</f>
        <v>0</v>
      </c>
      <c r="G84" s="187">
        <v>12</v>
      </c>
      <c r="H84" s="184">
        <f t="shared" si="1"/>
        <v>0</v>
      </c>
      <c r="I84" s="436"/>
      <c r="J84" s="185"/>
      <c r="N84" s="217"/>
    </row>
    <row r="85" spans="2:14" ht="24" customHeight="1" x14ac:dyDescent="0.25">
      <c r="B85" s="438"/>
      <c r="C85" s="434"/>
      <c r="D85" s="188" t="str">
        <f>D81</f>
        <v>Digitador</v>
      </c>
      <c r="E85" s="220" t="s">
        <v>16</v>
      </c>
      <c r="F85" s="209">
        <f>'Insumos '!H17</f>
        <v>0</v>
      </c>
      <c r="G85" s="189">
        <v>7</v>
      </c>
      <c r="H85" s="184">
        <f t="shared" si="1"/>
        <v>0</v>
      </c>
      <c r="I85" s="436"/>
      <c r="J85" s="240"/>
      <c r="N85" s="217"/>
    </row>
    <row r="86" spans="2:14" ht="24" customHeight="1" x14ac:dyDescent="0.25">
      <c r="B86" s="438"/>
      <c r="C86" s="210" t="s">
        <v>88</v>
      </c>
      <c r="D86" s="210"/>
      <c r="E86" s="210"/>
      <c r="F86" s="210"/>
      <c r="G86" s="210"/>
      <c r="H86" s="210"/>
      <c r="I86" s="212">
        <f>SUM(I51:I85)</f>
        <v>0</v>
      </c>
      <c r="J86" s="243"/>
      <c r="N86" s="251"/>
    </row>
    <row r="87" spans="2:14" ht="27" customHeight="1" x14ac:dyDescent="0.25">
      <c r="B87" s="428" t="s">
        <v>89</v>
      </c>
      <c r="C87" s="429" t="s">
        <v>90</v>
      </c>
      <c r="D87" s="214" t="str">
        <f>'Insumos '!B10</f>
        <v>Coordenador Geral</v>
      </c>
      <c r="E87" s="222" t="s">
        <v>16</v>
      </c>
      <c r="F87" s="193">
        <f>'Insumos '!H10</f>
        <v>0</v>
      </c>
      <c r="G87" s="192">
        <v>5</v>
      </c>
      <c r="H87" s="195">
        <f>ROUND((F87*G87),2)</f>
        <v>0</v>
      </c>
      <c r="I87" s="430">
        <f>SUM(H87:H89)</f>
        <v>0</v>
      </c>
      <c r="J87" s="185">
        <f>I87</f>
        <v>0</v>
      </c>
      <c r="N87" s="251"/>
    </row>
    <row r="88" spans="2:14" ht="27" customHeight="1" x14ac:dyDescent="0.25">
      <c r="B88" s="428"/>
      <c r="C88" s="429"/>
      <c r="D88" s="221" t="str">
        <f>D9</f>
        <v>Arquiteto Sênior</v>
      </c>
      <c r="E88" s="190" t="s">
        <v>16</v>
      </c>
      <c r="F88" s="197">
        <f>'Insumos '!H11</f>
        <v>0</v>
      </c>
      <c r="G88" s="190">
        <v>21</v>
      </c>
      <c r="H88" s="195">
        <f>ROUND((F88*G88),2)</f>
        <v>0</v>
      </c>
      <c r="I88" s="430"/>
      <c r="J88" s="185"/>
      <c r="N88" s="251"/>
    </row>
    <row r="89" spans="2:14" ht="27" customHeight="1" x14ac:dyDescent="0.25">
      <c r="B89" s="428"/>
      <c r="C89" s="429"/>
      <c r="D89" s="198" t="str">
        <f>D85</f>
        <v>Digitador</v>
      </c>
      <c r="E89" s="205" t="s">
        <v>16</v>
      </c>
      <c r="F89" s="206">
        <f>'Insumos '!H17</f>
        <v>0</v>
      </c>
      <c r="G89" s="207">
        <v>21</v>
      </c>
      <c r="H89" s="195">
        <f>ROUND((F89*G89),2)</f>
        <v>0</v>
      </c>
      <c r="I89" s="430"/>
      <c r="J89" s="240"/>
      <c r="N89" s="251"/>
    </row>
    <row r="90" spans="2:14" ht="24" customHeight="1" x14ac:dyDescent="0.25">
      <c r="B90" s="428"/>
      <c r="C90" s="223" t="s">
        <v>91</v>
      </c>
      <c r="D90" s="210"/>
      <c r="E90" s="210"/>
      <c r="F90" s="210"/>
      <c r="G90" s="210"/>
      <c r="H90" s="210"/>
      <c r="I90" s="212">
        <f>SUM(I87)</f>
        <v>0</v>
      </c>
      <c r="J90" s="243"/>
      <c r="N90" s="251"/>
    </row>
    <row r="91" spans="2:14" ht="24" customHeight="1" x14ac:dyDescent="0.25">
      <c r="B91" s="431" t="s">
        <v>92</v>
      </c>
      <c r="C91" s="432" t="s">
        <v>93</v>
      </c>
      <c r="D91" s="221" t="str">
        <f>'Insumos '!B10</f>
        <v>Coordenador Geral</v>
      </c>
      <c r="E91" s="190" t="s">
        <v>16</v>
      </c>
      <c r="F91" s="197">
        <f>'Insumos '!H10</f>
        <v>0</v>
      </c>
      <c r="G91" s="190">
        <v>1</v>
      </c>
      <c r="H91" s="195">
        <f t="shared" ref="H91:H116" si="2">ROUND((F91*G91),2)</f>
        <v>0</v>
      </c>
      <c r="I91" s="433">
        <f>SUM(H91:H95)</f>
        <v>0</v>
      </c>
      <c r="J91" s="185">
        <f>I91</f>
        <v>0</v>
      </c>
      <c r="N91" s="218"/>
    </row>
    <row r="92" spans="2:14" ht="24" customHeight="1" x14ac:dyDescent="0.25">
      <c r="B92" s="431"/>
      <c r="C92" s="432"/>
      <c r="D92" s="191" t="str">
        <f>D9</f>
        <v>Arquiteto Sênior</v>
      </c>
      <c r="E92" s="196" t="s">
        <v>16</v>
      </c>
      <c r="F92" s="197">
        <f>'Insumos '!H11</f>
        <v>0</v>
      </c>
      <c r="G92" s="194">
        <v>3</v>
      </c>
      <c r="H92" s="195">
        <f t="shared" si="2"/>
        <v>0</v>
      </c>
      <c r="I92" s="433"/>
      <c r="J92" s="185"/>
      <c r="N92" s="217"/>
    </row>
    <row r="93" spans="2:14" ht="24" customHeight="1" x14ac:dyDescent="0.25">
      <c r="B93" s="431"/>
      <c r="C93" s="432"/>
      <c r="D93" s="191" t="str">
        <f>D10</f>
        <v>Arquiteto Pleno</v>
      </c>
      <c r="E93" s="196" t="s">
        <v>16</v>
      </c>
      <c r="F93" s="197">
        <f>'Insumos '!H12</f>
        <v>0</v>
      </c>
      <c r="G93" s="194">
        <v>4</v>
      </c>
      <c r="H93" s="195">
        <f t="shared" si="2"/>
        <v>0</v>
      </c>
      <c r="I93" s="433"/>
      <c r="J93" s="185"/>
      <c r="N93" s="217"/>
    </row>
    <row r="94" spans="2:14" ht="24" customHeight="1" x14ac:dyDescent="0.25">
      <c r="B94" s="431"/>
      <c r="C94" s="432"/>
      <c r="D94" s="191" t="str">
        <f>D60</f>
        <v>Auxiliar de Serviços Gerais</v>
      </c>
      <c r="E94" s="196" t="s">
        <v>16</v>
      </c>
      <c r="F94" s="197">
        <f>'Insumos '!H15</f>
        <v>0</v>
      </c>
      <c r="G94" s="194">
        <v>3</v>
      </c>
      <c r="H94" s="195">
        <f t="shared" si="2"/>
        <v>0</v>
      </c>
      <c r="I94" s="433"/>
      <c r="J94" s="185"/>
      <c r="N94" s="217"/>
    </row>
    <row r="95" spans="2:14" ht="24" customHeight="1" x14ac:dyDescent="0.25">
      <c r="B95" s="431"/>
      <c r="C95" s="432"/>
      <c r="D95" s="224" t="str">
        <f>D89</f>
        <v>Digitador</v>
      </c>
      <c r="E95" s="225" t="s">
        <v>16</v>
      </c>
      <c r="F95" s="206">
        <f>'Insumos '!H17</f>
        <v>0</v>
      </c>
      <c r="G95" s="190">
        <v>5</v>
      </c>
      <c r="H95" s="195">
        <f t="shared" si="2"/>
        <v>0</v>
      </c>
      <c r="I95" s="433"/>
      <c r="J95" s="240"/>
      <c r="N95" s="218"/>
    </row>
    <row r="96" spans="2:14" ht="24" customHeight="1" x14ac:dyDescent="0.25">
      <c r="B96" s="431"/>
      <c r="C96" s="434" t="s">
        <v>94</v>
      </c>
      <c r="D96" s="226" t="str">
        <f>'Insumos '!B10</f>
        <v>Coordenador Geral</v>
      </c>
      <c r="E96" s="179" t="s">
        <v>16</v>
      </c>
      <c r="F96" s="182">
        <f>'Insumos '!H10</f>
        <v>0</v>
      </c>
      <c r="G96" s="201">
        <v>2</v>
      </c>
      <c r="H96" s="184">
        <f t="shared" si="2"/>
        <v>0</v>
      </c>
      <c r="I96" s="435">
        <f>SUM(H96:H98)</f>
        <v>0</v>
      </c>
      <c r="J96" s="239">
        <f>I96</f>
        <v>0</v>
      </c>
      <c r="N96" s="251"/>
    </row>
    <row r="97" spans="2:14" ht="24" customHeight="1" x14ac:dyDescent="0.25">
      <c r="B97" s="431"/>
      <c r="C97" s="434"/>
      <c r="D97" s="186" t="str">
        <f>D9</f>
        <v>Arquiteto Sênior</v>
      </c>
      <c r="E97" s="181" t="s">
        <v>16</v>
      </c>
      <c r="F97" s="182">
        <f>'Insumos '!H11</f>
        <v>0</v>
      </c>
      <c r="G97" s="187">
        <v>7</v>
      </c>
      <c r="H97" s="184">
        <f t="shared" si="2"/>
        <v>0</v>
      </c>
      <c r="I97" s="435"/>
      <c r="J97" s="185"/>
      <c r="N97" s="251"/>
    </row>
    <row r="98" spans="2:14" ht="24" customHeight="1" x14ac:dyDescent="0.25">
      <c r="B98" s="431"/>
      <c r="C98" s="434"/>
      <c r="D98" s="188" t="str">
        <f>D95</f>
        <v>Digitador</v>
      </c>
      <c r="E98" s="220" t="s">
        <v>16</v>
      </c>
      <c r="F98" s="209">
        <f>'Insumos '!H17</f>
        <v>0</v>
      </c>
      <c r="G98" s="187">
        <v>6</v>
      </c>
      <c r="H98" s="184">
        <f t="shared" si="2"/>
        <v>0</v>
      </c>
      <c r="I98" s="435"/>
      <c r="J98" s="240"/>
      <c r="N98" s="251"/>
    </row>
    <row r="99" spans="2:14" ht="24" customHeight="1" x14ac:dyDescent="0.25">
      <c r="B99" s="431"/>
      <c r="C99" s="432" t="s">
        <v>95</v>
      </c>
      <c r="D99" s="221" t="s">
        <v>14</v>
      </c>
      <c r="E99" s="190" t="s">
        <v>16</v>
      </c>
      <c r="F99" s="197">
        <f>'Insumos '!H10</f>
        <v>0</v>
      </c>
      <c r="G99" s="192">
        <v>13</v>
      </c>
      <c r="H99" s="195">
        <f t="shared" si="2"/>
        <v>0</v>
      </c>
      <c r="I99" s="433">
        <f>SUM(H99:H104)</f>
        <v>0</v>
      </c>
      <c r="J99" s="240"/>
      <c r="N99" s="251"/>
    </row>
    <row r="100" spans="2:14" ht="24" customHeight="1" x14ac:dyDescent="0.25">
      <c r="B100" s="431"/>
      <c r="C100" s="432"/>
      <c r="D100" s="191" t="s">
        <v>17</v>
      </c>
      <c r="E100" s="196" t="s">
        <v>16</v>
      </c>
      <c r="F100" s="197">
        <f>'Insumos '!H11</f>
        <v>0</v>
      </c>
      <c r="G100" s="194">
        <v>19</v>
      </c>
      <c r="H100" s="195">
        <f t="shared" si="2"/>
        <v>0</v>
      </c>
      <c r="I100" s="433"/>
      <c r="J100" s="240"/>
      <c r="N100" s="251"/>
    </row>
    <row r="101" spans="2:14" ht="24" customHeight="1" x14ac:dyDescent="0.25">
      <c r="B101" s="431"/>
      <c r="C101" s="432"/>
      <c r="D101" s="198" t="str">
        <f>D14</f>
        <v>Advogado Sênior</v>
      </c>
      <c r="E101" s="196" t="s">
        <v>16</v>
      </c>
      <c r="F101" s="206">
        <f>'Insumos '!H14</f>
        <v>0</v>
      </c>
      <c r="G101" s="207">
        <v>6</v>
      </c>
      <c r="H101" s="195">
        <f t="shared" si="2"/>
        <v>0</v>
      </c>
      <c r="I101" s="433"/>
      <c r="J101" s="240"/>
      <c r="N101" s="251"/>
    </row>
    <row r="102" spans="2:14" ht="24" customHeight="1" x14ac:dyDescent="0.25">
      <c r="B102" s="431"/>
      <c r="C102" s="432"/>
      <c r="D102" s="198" t="str">
        <f>D10</f>
        <v>Arquiteto Pleno</v>
      </c>
      <c r="E102" s="196" t="s">
        <v>16</v>
      </c>
      <c r="F102" s="206">
        <f>'Insumos '!H12</f>
        <v>0</v>
      </c>
      <c r="G102" s="207">
        <v>32</v>
      </c>
      <c r="H102" s="195">
        <f t="shared" si="2"/>
        <v>0</v>
      </c>
      <c r="I102" s="433"/>
      <c r="J102" s="240"/>
      <c r="N102" s="251"/>
    </row>
    <row r="103" spans="2:14" ht="24" customHeight="1" x14ac:dyDescent="0.25">
      <c r="B103" s="431"/>
      <c r="C103" s="432"/>
      <c r="D103" s="198" t="str">
        <f>D34</f>
        <v>Assistente Social Pleno</v>
      </c>
      <c r="E103" s="196" t="s">
        <v>16</v>
      </c>
      <c r="F103" s="206">
        <f>'Insumos '!H16</f>
        <v>0</v>
      </c>
      <c r="G103" s="207">
        <v>32</v>
      </c>
      <c r="H103" s="195">
        <f t="shared" si="2"/>
        <v>0</v>
      </c>
      <c r="I103" s="433"/>
      <c r="J103" s="240"/>
      <c r="N103" s="251"/>
    </row>
    <row r="104" spans="2:14" ht="24" customHeight="1" x14ac:dyDescent="0.25">
      <c r="B104" s="431"/>
      <c r="C104" s="432"/>
      <c r="D104" s="198" t="str">
        <f>D98</f>
        <v>Digitador</v>
      </c>
      <c r="E104" s="205" t="s">
        <v>16</v>
      </c>
      <c r="F104" s="206">
        <f>'Insumos '!H17</f>
        <v>0</v>
      </c>
      <c r="G104" s="207">
        <v>13</v>
      </c>
      <c r="H104" s="195">
        <f t="shared" si="2"/>
        <v>0</v>
      </c>
      <c r="I104" s="433"/>
      <c r="J104" s="240"/>
      <c r="N104" s="251"/>
    </row>
    <row r="105" spans="2:14" ht="24" customHeight="1" x14ac:dyDescent="0.25">
      <c r="B105" s="431"/>
      <c r="C105" s="434" t="s">
        <v>96</v>
      </c>
      <c r="D105" s="226" t="s">
        <v>14</v>
      </c>
      <c r="E105" s="179" t="s">
        <v>16</v>
      </c>
      <c r="F105" s="182">
        <f>'Insumos '!H10</f>
        <v>0</v>
      </c>
      <c r="G105" s="179">
        <v>3</v>
      </c>
      <c r="H105" s="184">
        <f t="shared" si="2"/>
        <v>0</v>
      </c>
      <c r="I105" s="436">
        <f>H105+H106+H107+H108+H109+H110</f>
        <v>0</v>
      </c>
      <c r="J105" s="240"/>
      <c r="N105" s="251"/>
    </row>
    <row r="106" spans="2:14" ht="24" customHeight="1" x14ac:dyDescent="0.25">
      <c r="B106" s="431"/>
      <c r="C106" s="434"/>
      <c r="D106" s="186" t="s">
        <v>17</v>
      </c>
      <c r="E106" s="181" t="s">
        <v>16</v>
      </c>
      <c r="F106" s="182">
        <f>'Insumos '!H11</f>
        <v>0</v>
      </c>
      <c r="G106" s="187">
        <v>8</v>
      </c>
      <c r="H106" s="184">
        <f t="shared" si="2"/>
        <v>0</v>
      </c>
      <c r="I106" s="436"/>
      <c r="J106" s="240"/>
      <c r="N106" s="251"/>
    </row>
    <row r="107" spans="2:14" ht="24" customHeight="1" x14ac:dyDescent="0.25">
      <c r="B107" s="431"/>
      <c r="C107" s="434"/>
      <c r="D107" s="188" t="s">
        <v>24</v>
      </c>
      <c r="E107" s="181" t="s">
        <v>16</v>
      </c>
      <c r="F107" s="182">
        <f>'Insumos '!H14</f>
        <v>0</v>
      </c>
      <c r="G107" s="187">
        <v>9</v>
      </c>
      <c r="H107" s="184">
        <f t="shared" si="2"/>
        <v>0</v>
      </c>
      <c r="I107" s="436"/>
      <c r="J107" s="240"/>
      <c r="N107" s="251"/>
    </row>
    <row r="108" spans="2:14" ht="24" customHeight="1" x14ac:dyDescent="0.25">
      <c r="B108" s="431"/>
      <c r="C108" s="434"/>
      <c r="D108" s="188" t="s">
        <v>20</v>
      </c>
      <c r="E108" s="181" t="s">
        <v>16</v>
      </c>
      <c r="F108" s="209">
        <f>'Insumos '!H12</f>
        <v>0</v>
      </c>
      <c r="G108" s="187">
        <v>11</v>
      </c>
      <c r="H108" s="184">
        <f t="shared" si="2"/>
        <v>0</v>
      </c>
      <c r="I108" s="436"/>
      <c r="J108" s="240"/>
      <c r="N108" s="251"/>
    </row>
    <row r="109" spans="2:14" ht="24" customHeight="1" x14ac:dyDescent="0.25">
      <c r="B109" s="431"/>
      <c r="C109" s="434"/>
      <c r="D109" s="188" t="s">
        <v>29</v>
      </c>
      <c r="E109" s="181" t="s">
        <v>16</v>
      </c>
      <c r="F109" s="209">
        <f>'Insumos '!H16</f>
        <v>0</v>
      </c>
      <c r="G109" s="187">
        <v>21</v>
      </c>
      <c r="H109" s="184">
        <f t="shared" si="2"/>
        <v>0</v>
      </c>
      <c r="I109" s="436"/>
      <c r="J109" s="240"/>
      <c r="N109" s="251"/>
    </row>
    <row r="110" spans="2:14" ht="24" customHeight="1" x14ac:dyDescent="0.25">
      <c r="B110" s="431"/>
      <c r="C110" s="434"/>
      <c r="D110" s="188" t="str">
        <f>D104</f>
        <v>Digitador</v>
      </c>
      <c r="E110" s="220" t="s">
        <v>16</v>
      </c>
      <c r="F110" s="209">
        <f>'Insumos '!H17</f>
        <v>0</v>
      </c>
      <c r="G110" s="187">
        <v>11</v>
      </c>
      <c r="H110" s="184">
        <f t="shared" si="2"/>
        <v>0</v>
      </c>
      <c r="I110" s="436"/>
      <c r="J110" s="240"/>
      <c r="N110" s="251"/>
    </row>
    <row r="111" spans="2:14" ht="24" customHeight="1" x14ac:dyDescent="0.25">
      <c r="B111" s="431"/>
      <c r="C111" s="432" t="s">
        <v>97</v>
      </c>
      <c r="D111" s="221" t="s">
        <v>14</v>
      </c>
      <c r="E111" s="190" t="s">
        <v>16</v>
      </c>
      <c r="F111" s="197">
        <f>'Insumos '!H10</f>
        <v>0</v>
      </c>
      <c r="G111" s="192">
        <v>3</v>
      </c>
      <c r="H111" s="195">
        <f t="shared" si="2"/>
        <v>0</v>
      </c>
      <c r="I111" s="433">
        <f>H111+H112+H113+H114+H115+H116</f>
        <v>0</v>
      </c>
      <c r="J111" s="240"/>
      <c r="N111" s="251"/>
    </row>
    <row r="112" spans="2:14" ht="24" customHeight="1" x14ac:dyDescent="0.25">
      <c r="B112" s="431"/>
      <c r="C112" s="432"/>
      <c r="D112" s="191" t="s">
        <v>17</v>
      </c>
      <c r="E112" s="196" t="s">
        <v>16</v>
      </c>
      <c r="F112" s="197">
        <f>'Insumos '!H11</f>
        <v>0</v>
      </c>
      <c r="G112" s="194">
        <v>5</v>
      </c>
      <c r="H112" s="195">
        <f t="shared" si="2"/>
        <v>0</v>
      </c>
      <c r="I112" s="433"/>
      <c r="J112" s="240"/>
      <c r="N112" s="251"/>
    </row>
    <row r="113" spans="2:14" ht="24" customHeight="1" x14ac:dyDescent="0.25">
      <c r="B113" s="431"/>
      <c r="C113" s="432"/>
      <c r="D113" s="198" t="s">
        <v>24</v>
      </c>
      <c r="E113" s="205" t="s">
        <v>16</v>
      </c>
      <c r="F113" s="206">
        <f>'Insumos '!H14</f>
        <v>0</v>
      </c>
      <c r="G113" s="207">
        <v>5</v>
      </c>
      <c r="H113" s="195">
        <f t="shared" si="2"/>
        <v>0</v>
      </c>
      <c r="I113" s="433"/>
      <c r="J113" s="240"/>
      <c r="N113" s="251"/>
    </row>
    <row r="114" spans="2:14" ht="24" customHeight="1" x14ac:dyDescent="0.25">
      <c r="B114" s="431"/>
      <c r="C114" s="432"/>
      <c r="D114" s="198" t="s">
        <v>20</v>
      </c>
      <c r="E114" s="205" t="s">
        <v>16</v>
      </c>
      <c r="F114" s="206">
        <f>'Insumos '!H12</f>
        <v>0</v>
      </c>
      <c r="G114" s="207">
        <v>4</v>
      </c>
      <c r="H114" s="195">
        <f t="shared" si="2"/>
        <v>0</v>
      </c>
      <c r="I114" s="433"/>
      <c r="J114" s="240"/>
      <c r="N114" s="251"/>
    </row>
    <row r="115" spans="2:14" ht="24" customHeight="1" x14ac:dyDescent="0.25">
      <c r="B115" s="431"/>
      <c r="C115" s="432"/>
      <c r="D115" s="198" t="s">
        <v>29</v>
      </c>
      <c r="E115" s="205" t="s">
        <v>16</v>
      </c>
      <c r="F115" s="206">
        <f>'Insumos '!H16</f>
        <v>0</v>
      </c>
      <c r="G115" s="207">
        <v>4</v>
      </c>
      <c r="H115" s="195">
        <f t="shared" si="2"/>
        <v>0</v>
      </c>
      <c r="I115" s="433"/>
      <c r="J115" s="240"/>
      <c r="N115" s="251"/>
    </row>
    <row r="116" spans="2:14" ht="24" customHeight="1" x14ac:dyDescent="0.25">
      <c r="B116" s="431"/>
      <c r="C116" s="432"/>
      <c r="D116" s="198" t="str">
        <f>D110</f>
        <v>Digitador</v>
      </c>
      <c r="E116" s="205" t="s">
        <v>16</v>
      </c>
      <c r="F116" s="206">
        <f>'Insumos '!H17</f>
        <v>0</v>
      </c>
      <c r="G116" s="207">
        <v>8</v>
      </c>
      <c r="H116" s="195">
        <f t="shared" si="2"/>
        <v>0</v>
      </c>
      <c r="I116" s="433"/>
      <c r="J116" s="240"/>
      <c r="N116" s="251"/>
    </row>
    <row r="117" spans="2:14" ht="24" customHeight="1" x14ac:dyDescent="0.25">
      <c r="B117" s="431"/>
      <c r="C117" s="437" t="s">
        <v>98</v>
      </c>
      <c r="D117" s="437"/>
      <c r="E117" s="437"/>
      <c r="F117" s="437"/>
      <c r="G117" s="437"/>
      <c r="H117" s="437"/>
      <c r="I117" s="227">
        <f>I91+I96+I99+I105+I111</f>
        <v>0</v>
      </c>
      <c r="J117" s="240"/>
    </row>
    <row r="118" spans="2:14" ht="32.25" customHeight="1" x14ac:dyDescent="0.25">
      <c r="B118" s="252"/>
      <c r="F118" s="441" t="s">
        <v>99</v>
      </c>
      <c r="G118" s="441"/>
      <c r="H118" s="441"/>
      <c r="I118" s="248">
        <f>I50+I86+I90+I117</f>
        <v>0</v>
      </c>
    </row>
    <row r="119" spans="2:14" ht="24" customHeight="1" x14ac:dyDescent="0.25"/>
    <row r="120" spans="2:14" ht="23.85" customHeight="1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4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4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J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1" max="1" width="8.28515625" style="163"/>
    <col min="2" max="2" width="17.42578125" style="163" customWidth="1"/>
    <col min="3" max="3" width="27.42578125" style="163" customWidth="1"/>
    <col min="4" max="4" width="33.28515625" style="163" customWidth="1"/>
    <col min="5" max="5" width="5" style="164" customWidth="1"/>
    <col min="6" max="6" width="10.28515625" style="164" customWidth="1"/>
    <col min="7" max="7" width="9.42578125" style="165" customWidth="1"/>
    <col min="8" max="8" width="13.5703125" style="166" customWidth="1"/>
    <col min="9" max="9" width="17" style="166" customWidth="1"/>
    <col min="10" max="10" width="12.140625" style="166" hidden="1" customWidth="1"/>
    <col min="11" max="11" width="16.85546875" style="163" customWidth="1"/>
    <col min="12" max="12" width="16" style="167" customWidth="1"/>
    <col min="13" max="13" width="8.28515625" style="163"/>
    <col min="14" max="14" width="12.42578125" style="163" customWidth="1"/>
    <col min="15" max="15" width="8.42578125" style="163" customWidth="1"/>
    <col min="16" max="1024" width="8.28515625" style="163"/>
  </cols>
  <sheetData>
    <row r="1" spans="1:1024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024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  <c r="J2" s="249"/>
    </row>
    <row r="3" spans="1:1024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024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024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024" ht="24" customHeight="1" x14ac:dyDescent="0.25">
      <c r="B6" s="440" t="s">
        <v>105</v>
      </c>
      <c r="C6" s="440"/>
      <c r="D6" s="440"/>
      <c r="E6" s="440"/>
      <c r="F6" s="440"/>
      <c r="G6" s="440"/>
      <c r="H6" s="440"/>
      <c r="I6" s="440"/>
    </row>
    <row r="7" spans="1:1024" ht="31.5" x14ac:dyDescent="0.25">
      <c r="A7" s="168"/>
      <c r="B7" s="169" t="s">
        <v>61</v>
      </c>
      <c r="C7" s="170" t="s">
        <v>62</v>
      </c>
      <c r="D7" s="171" t="s">
        <v>63</v>
      </c>
      <c r="E7" s="172" t="s">
        <v>10</v>
      </c>
      <c r="F7" s="173" t="s">
        <v>13</v>
      </c>
      <c r="G7" s="174" t="s">
        <v>64</v>
      </c>
      <c r="H7" s="175" t="s">
        <v>65</v>
      </c>
      <c r="I7" s="176" t="s">
        <v>66</v>
      </c>
      <c r="J7" s="250"/>
      <c r="K7" s="178"/>
      <c r="L7" s="17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8"/>
      <c r="BI7" s="168"/>
      <c r="BJ7" s="168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168"/>
      <c r="BZ7" s="168"/>
      <c r="CA7" s="168"/>
      <c r="CB7" s="168"/>
      <c r="CC7" s="168"/>
      <c r="CD7" s="168"/>
      <c r="CE7" s="168"/>
      <c r="CF7" s="168"/>
      <c r="CG7" s="168"/>
      <c r="CH7" s="168"/>
      <c r="CI7" s="168"/>
      <c r="CJ7" s="168"/>
      <c r="CK7" s="168"/>
      <c r="CL7" s="168"/>
      <c r="CM7" s="168"/>
      <c r="CN7" s="168"/>
      <c r="CO7" s="168"/>
      <c r="CP7" s="168"/>
      <c r="CQ7" s="168"/>
      <c r="CR7" s="168"/>
      <c r="CS7" s="168"/>
      <c r="CT7" s="168"/>
      <c r="CU7" s="168"/>
      <c r="CV7" s="168"/>
      <c r="CW7" s="168"/>
      <c r="CX7" s="168"/>
      <c r="CY7" s="168"/>
      <c r="CZ7" s="168"/>
      <c r="DA7" s="168"/>
      <c r="DB7" s="168"/>
      <c r="DC7" s="168"/>
      <c r="DD7" s="168"/>
      <c r="DE7" s="168"/>
      <c r="DF7" s="168"/>
      <c r="DG7" s="168"/>
      <c r="DH7" s="168"/>
      <c r="DI7" s="168"/>
      <c r="DJ7" s="168"/>
      <c r="DK7" s="168"/>
      <c r="DL7" s="168"/>
      <c r="DM7" s="168"/>
      <c r="DN7" s="168"/>
      <c r="DO7" s="168"/>
      <c r="DP7" s="168"/>
      <c r="DQ7" s="168"/>
      <c r="DR7" s="168"/>
      <c r="DS7" s="168"/>
      <c r="DT7" s="168"/>
      <c r="DU7" s="168"/>
      <c r="DV7" s="168"/>
      <c r="DW7" s="168"/>
      <c r="DX7" s="168"/>
      <c r="DY7" s="168"/>
      <c r="DZ7" s="168"/>
      <c r="EA7" s="168"/>
      <c r="EB7" s="168"/>
      <c r="EC7" s="168"/>
      <c r="ED7" s="168"/>
      <c r="EE7" s="168"/>
      <c r="EF7" s="168"/>
      <c r="EG7" s="168"/>
      <c r="EH7" s="168"/>
      <c r="EI7" s="168"/>
      <c r="EJ7" s="168"/>
      <c r="EK7" s="168"/>
      <c r="EL7" s="168"/>
      <c r="EM7" s="168"/>
      <c r="EN7" s="168"/>
      <c r="EO7" s="168"/>
      <c r="EP7" s="168"/>
      <c r="EQ7" s="168"/>
      <c r="ER7" s="168"/>
      <c r="ES7" s="168"/>
      <c r="ET7" s="168"/>
      <c r="EU7" s="168"/>
      <c r="EV7" s="168"/>
      <c r="EW7" s="168"/>
      <c r="EX7" s="168"/>
      <c r="EY7" s="168"/>
      <c r="EZ7" s="168"/>
      <c r="FA7" s="168"/>
      <c r="FB7" s="168"/>
      <c r="FC7" s="168"/>
      <c r="FD7" s="168"/>
      <c r="FE7" s="168"/>
      <c r="FF7" s="168"/>
      <c r="FG7" s="168"/>
      <c r="FH7" s="168"/>
      <c r="FI7" s="168"/>
      <c r="FJ7" s="168"/>
      <c r="FK7" s="168"/>
      <c r="FL7" s="168"/>
      <c r="FM7" s="168"/>
      <c r="FN7" s="168"/>
      <c r="FO7" s="168"/>
      <c r="FP7" s="168"/>
      <c r="FQ7" s="168"/>
      <c r="FR7" s="168"/>
      <c r="FS7" s="168"/>
      <c r="FT7" s="168"/>
      <c r="FU7" s="168"/>
      <c r="FV7" s="168"/>
      <c r="FW7" s="168"/>
      <c r="FX7" s="168"/>
      <c r="FY7" s="168"/>
      <c r="FZ7" s="168"/>
      <c r="GA7" s="168"/>
      <c r="GB7" s="168"/>
      <c r="GC7" s="168"/>
      <c r="GD7" s="168"/>
      <c r="GE7" s="168"/>
      <c r="GF7" s="168"/>
      <c r="GG7" s="168"/>
      <c r="GH7" s="168"/>
      <c r="GI7" s="168"/>
      <c r="GJ7" s="168"/>
      <c r="GK7" s="168"/>
      <c r="GL7" s="168"/>
      <c r="GM7" s="168"/>
      <c r="GN7" s="168"/>
      <c r="GO7" s="168"/>
      <c r="GP7" s="168"/>
      <c r="GQ7" s="168"/>
      <c r="GR7" s="168"/>
      <c r="GS7" s="168"/>
      <c r="GT7" s="168"/>
      <c r="GU7" s="168"/>
      <c r="GV7" s="168"/>
      <c r="GW7" s="168"/>
      <c r="GX7" s="168"/>
      <c r="GY7" s="168"/>
      <c r="GZ7" s="168"/>
      <c r="HA7" s="168"/>
      <c r="HB7" s="168"/>
      <c r="HC7" s="168"/>
      <c r="HD7" s="168"/>
      <c r="HE7" s="168"/>
      <c r="HF7" s="168"/>
      <c r="HG7" s="168"/>
      <c r="HH7" s="168"/>
      <c r="HI7" s="168"/>
      <c r="HJ7" s="168"/>
      <c r="HK7" s="168"/>
      <c r="HL7" s="168"/>
      <c r="HM7" s="168"/>
      <c r="HN7" s="168"/>
      <c r="HO7" s="168"/>
      <c r="HP7" s="168"/>
      <c r="HQ7" s="168"/>
      <c r="HR7" s="168"/>
      <c r="HS7" s="168"/>
      <c r="HT7" s="168"/>
      <c r="HU7" s="168"/>
      <c r="HV7" s="168"/>
      <c r="HW7" s="168"/>
      <c r="HX7" s="168"/>
      <c r="HY7" s="168"/>
      <c r="HZ7" s="168"/>
      <c r="IA7" s="168"/>
      <c r="IB7" s="168"/>
      <c r="IC7" s="168"/>
      <c r="ID7" s="168"/>
      <c r="IE7" s="168"/>
      <c r="IF7" s="168"/>
      <c r="IG7" s="168"/>
      <c r="IH7" s="168"/>
      <c r="II7" s="168"/>
      <c r="IJ7" s="168"/>
      <c r="IK7" s="168"/>
      <c r="IL7" s="168"/>
      <c r="IM7" s="168"/>
      <c r="IN7" s="168"/>
      <c r="IO7" s="168"/>
      <c r="IP7" s="168"/>
      <c r="IQ7" s="168"/>
      <c r="IR7" s="168"/>
      <c r="IS7" s="168"/>
      <c r="IT7" s="168"/>
      <c r="IU7" s="168"/>
      <c r="IV7" s="168"/>
      <c r="IW7" s="168"/>
      <c r="IX7" s="168"/>
      <c r="IY7" s="168"/>
      <c r="IZ7" s="168"/>
      <c r="JA7" s="168"/>
      <c r="JB7" s="168"/>
      <c r="JC7" s="168"/>
      <c r="JD7" s="168"/>
      <c r="JE7" s="168"/>
      <c r="JF7" s="168"/>
      <c r="JG7" s="168"/>
      <c r="JH7" s="168"/>
      <c r="JI7" s="168"/>
      <c r="JJ7" s="168"/>
      <c r="JK7" s="168"/>
      <c r="JL7" s="168"/>
      <c r="JM7" s="168"/>
      <c r="JN7" s="168"/>
      <c r="JO7" s="168"/>
      <c r="JP7" s="168"/>
      <c r="JQ7" s="168"/>
      <c r="JR7" s="168"/>
      <c r="JS7" s="168"/>
      <c r="JT7" s="168"/>
      <c r="JU7" s="168"/>
      <c r="JV7" s="168"/>
      <c r="JW7" s="168"/>
      <c r="JX7" s="168"/>
      <c r="JY7" s="168"/>
      <c r="JZ7" s="168"/>
      <c r="KA7" s="168"/>
      <c r="KB7" s="168"/>
      <c r="KC7" s="168"/>
      <c r="KD7" s="168"/>
      <c r="KE7" s="168"/>
      <c r="KF7" s="168"/>
      <c r="KG7" s="168"/>
      <c r="KH7" s="168"/>
      <c r="KI7" s="168"/>
      <c r="KJ7" s="168"/>
      <c r="KK7" s="168"/>
      <c r="KL7" s="168"/>
      <c r="KM7" s="168"/>
      <c r="KN7" s="168"/>
      <c r="KO7" s="168"/>
      <c r="KP7" s="168"/>
      <c r="KQ7" s="168"/>
      <c r="KR7" s="168"/>
      <c r="KS7" s="168"/>
      <c r="KT7" s="168"/>
      <c r="KU7" s="168"/>
      <c r="KV7" s="168"/>
      <c r="KW7" s="168"/>
      <c r="KX7" s="168"/>
      <c r="KY7" s="168"/>
      <c r="KZ7" s="168"/>
      <c r="LA7" s="168"/>
      <c r="LB7" s="168"/>
      <c r="LC7" s="168"/>
      <c r="LD7" s="168"/>
      <c r="LE7" s="168"/>
      <c r="LF7" s="168"/>
      <c r="LG7" s="168"/>
      <c r="LH7" s="168"/>
      <c r="LI7" s="168"/>
      <c r="LJ7" s="168"/>
      <c r="LK7" s="168"/>
      <c r="LL7" s="168"/>
      <c r="LM7" s="168"/>
      <c r="LN7" s="168"/>
      <c r="LO7" s="168"/>
      <c r="LP7" s="168"/>
      <c r="LQ7" s="168"/>
      <c r="LR7" s="168"/>
      <c r="LS7" s="168"/>
      <c r="LT7" s="168"/>
      <c r="LU7" s="168"/>
      <c r="LV7" s="168"/>
      <c r="LW7" s="168"/>
      <c r="LX7" s="168"/>
      <c r="LY7" s="168"/>
      <c r="LZ7" s="168"/>
      <c r="MA7" s="168"/>
      <c r="MB7" s="168"/>
      <c r="MC7" s="168"/>
      <c r="MD7" s="168"/>
      <c r="ME7" s="168"/>
      <c r="MF7" s="168"/>
      <c r="MG7" s="168"/>
      <c r="MH7" s="168"/>
      <c r="MI7" s="168"/>
      <c r="MJ7" s="168"/>
      <c r="MK7" s="168"/>
      <c r="ML7" s="168"/>
      <c r="MM7" s="168"/>
      <c r="MN7" s="168"/>
      <c r="MO7" s="168"/>
      <c r="MP7" s="168"/>
      <c r="MQ7" s="168"/>
      <c r="MR7" s="168"/>
      <c r="MS7" s="168"/>
      <c r="MT7" s="168"/>
      <c r="MU7" s="168"/>
      <c r="MV7" s="168"/>
      <c r="MW7" s="168"/>
      <c r="MX7" s="168"/>
      <c r="MY7" s="168"/>
      <c r="MZ7" s="168"/>
      <c r="NA7" s="168"/>
      <c r="NB7" s="168"/>
      <c r="NC7" s="168"/>
      <c r="ND7" s="168"/>
      <c r="NE7" s="168"/>
      <c r="NF7" s="168"/>
      <c r="NG7" s="168"/>
      <c r="NH7" s="168"/>
      <c r="NI7" s="168"/>
      <c r="NJ7" s="168"/>
      <c r="NK7" s="168"/>
      <c r="NL7" s="168"/>
      <c r="NM7" s="168"/>
      <c r="NN7" s="168"/>
      <c r="NO7" s="168"/>
      <c r="NP7" s="168"/>
      <c r="NQ7" s="168"/>
      <c r="NR7" s="168"/>
      <c r="NS7" s="168"/>
      <c r="NT7" s="168"/>
      <c r="NU7" s="168"/>
      <c r="NV7" s="168"/>
      <c r="NW7" s="168"/>
      <c r="NX7" s="168"/>
      <c r="NY7" s="168"/>
      <c r="NZ7" s="168"/>
      <c r="OA7" s="168"/>
      <c r="OB7" s="168"/>
      <c r="OC7" s="168"/>
      <c r="OD7" s="168"/>
      <c r="OE7" s="168"/>
      <c r="OF7" s="168"/>
      <c r="OG7" s="168"/>
      <c r="OH7" s="168"/>
      <c r="OI7" s="168"/>
      <c r="OJ7" s="168"/>
      <c r="OK7" s="168"/>
      <c r="OL7" s="168"/>
      <c r="OM7" s="168"/>
      <c r="ON7" s="168"/>
      <c r="OO7" s="168"/>
      <c r="OP7" s="168"/>
      <c r="OQ7" s="168"/>
      <c r="OR7" s="168"/>
      <c r="OS7" s="168"/>
      <c r="OT7" s="168"/>
      <c r="OU7" s="168"/>
      <c r="OV7" s="168"/>
      <c r="OW7" s="168"/>
      <c r="OX7" s="168"/>
      <c r="OY7" s="168"/>
      <c r="OZ7" s="168"/>
      <c r="PA7" s="168"/>
      <c r="PB7" s="168"/>
      <c r="PC7" s="168"/>
      <c r="PD7" s="168"/>
      <c r="PE7" s="168"/>
      <c r="PF7" s="168"/>
      <c r="PG7" s="168"/>
      <c r="PH7" s="168"/>
      <c r="PI7" s="168"/>
      <c r="PJ7" s="168"/>
      <c r="PK7" s="168"/>
      <c r="PL7" s="168"/>
      <c r="PM7" s="168"/>
      <c r="PN7" s="168"/>
      <c r="PO7" s="168"/>
      <c r="PP7" s="168"/>
      <c r="PQ7" s="168"/>
      <c r="PR7" s="168"/>
      <c r="PS7" s="168"/>
      <c r="PT7" s="168"/>
      <c r="PU7" s="168"/>
      <c r="PV7" s="168"/>
      <c r="PW7" s="168"/>
      <c r="PX7" s="168"/>
      <c r="PY7" s="168"/>
      <c r="PZ7" s="168"/>
      <c r="QA7" s="168"/>
      <c r="QB7" s="168"/>
      <c r="QC7" s="168"/>
      <c r="QD7" s="168"/>
      <c r="QE7" s="168"/>
      <c r="QF7" s="168"/>
      <c r="QG7" s="168"/>
      <c r="QH7" s="168"/>
      <c r="QI7" s="168"/>
      <c r="QJ7" s="168"/>
      <c r="QK7" s="168"/>
      <c r="QL7" s="168"/>
      <c r="QM7" s="168"/>
      <c r="QN7" s="168"/>
      <c r="QO7" s="168"/>
      <c r="QP7" s="168"/>
      <c r="QQ7" s="168"/>
      <c r="QR7" s="168"/>
      <c r="QS7" s="168"/>
      <c r="QT7" s="168"/>
      <c r="QU7" s="168"/>
      <c r="QV7" s="168"/>
      <c r="QW7" s="168"/>
      <c r="QX7" s="168"/>
      <c r="QY7" s="168"/>
      <c r="QZ7" s="168"/>
      <c r="RA7" s="168"/>
      <c r="RB7" s="168"/>
      <c r="RC7" s="168"/>
      <c r="RD7" s="168"/>
      <c r="RE7" s="168"/>
      <c r="RF7" s="168"/>
      <c r="RG7" s="168"/>
      <c r="RH7" s="168"/>
      <c r="RI7" s="168"/>
      <c r="RJ7" s="168"/>
      <c r="RK7" s="168"/>
      <c r="RL7" s="168"/>
      <c r="RM7" s="168"/>
      <c r="RN7" s="168"/>
      <c r="RO7" s="168"/>
      <c r="RP7" s="168"/>
      <c r="RQ7" s="168"/>
      <c r="RR7" s="168"/>
      <c r="RS7" s="168"/>
      <c r="RT7" s="168"/>
      <c r="RU7" s="168"/>
      <c r="RV7" s="168"/>
      <c r="RW7" s="168"/>
      <c r="RX7" s="168"/>
      <c r="RY7" s="168"/>
      <c r="RZ7" s="168"/>
      <c r="SA7" s="168"/>
      <c r="SB7" s="168"/>
      <c r="SC7" s="168"/>
      <c r="SD7" s="168"/>
      <c r="SE7" s="168"/>
      <c r="SF7" s="168"/>
      <c r="SG7" s="168"/>
      <c r="SH7" s="168"/>
      <c r="SI7" s="168"/>
      <c r="SJ7" s="168"/>
      <c r="SK7" s="168"/>
      <c r="SL7" s="168"/>
      <c r="SM7" s="168"/>
      <c r="SN7" s="168"/>
      <c r="SO7" s="168"/>
      <c r="SP7" s="168"/>
      <c r="SQ7" s="168"/>
      <c r="SR7" s="168"/>
      <c r="SS7" s="168"/>
      <c r="ST7" s="168"/>
      <c r="SU7" s="168"/>
      <c r="SV7" s="168"/>
      <c r="SW7" s="168"/>
      <c r="SX7" s="168"/>
      <c r="SY7" s="168"/>
      <c r="SZ7" s="168"/>
      <c r="TA7" s="168"/>
      <c r="TB7" s="168"/>
      <c r="TC7" s="168"/>
      <c r="TD7" s="168"/>
      <c r="TE7" s="168"/>
      <c r="TF7" s="168"/>
      <c r="TG7" s="168"/>
      <c r="TH7" s="168"/>
      <c r="TI7" s="168"/>
      <c r="TJ7" s="168"/>
      <c r="TK7" s="168"/>
      <c r="TL7" s="168"/>
      <c r="TM7" s="168"/>
      <c r="TN7" s="168"/>
      <c r="TO7" s="168"/>
      <c r="TP7" s="168"/>
      <c r="TQ7" s="168"/>
      <c r="TR7" s="168"/>
      <c r="TS7" s="168"/>
      <c r="TT7" s="168"/>
      <c r="TU7" s="168"/>
      <c r="TV7" s="168"/>
      <c r="TW7" s="168"/>
      <c r="TX7" s="168"/>
      <c r="TY7" s="168"/>
      <c r="TZ7" s="168"/>
      <c r="UA7" s="168"/>
      <c r="UB7" s="168"/>
      <c r="UC7" s="168"/>
      <c r="UD7" s="168"/>
      <c r="UE7" s="168"/>
      <c r="UF7" s="168"/>
      <c r="UG7" s="168"/>
      <c r="UH7" s="168"/>
      <c r="UI7" s="168"/>
      <c r="UJ7" s="168"/>
      <c r="UK7" s="168"/>
      <c r="UL7" s="168"/>
      <c r="UM7" s="168"/>
      <c r="UN7" s="168"/>
      <c r="UO7" s="168"/>
      <c r="UP7" s="168"/>
      <c r="UQ7" s="168"/>
      <c r="UR7" s="168"/>
      <c r="US7" s="168"/>
      <c r="UT7" s="168"/>
      <c r="UU7" s="168"/>
      <c r="UV7" s="168"/>
      <c r="UW7" s="168"/>
      <c r="UX7" s="168"/>
      <c r="UY7" s="168"/>
      <c r="UZ7" s="168"/>
      <c r="VA7" s="168"/>
      <c r="VB7" s="168"/>
      <c r="VC7" s="168"/>
      <c r="VD7" s="168"/>
      <c r="VE7" s="168"/>
      <c r="VF7" s="168"/>
      <c r="VG7" s="168"/>
      <c r="VH7" s="168"/>
      <c r="VI7" s="168"/>
      <c r="VJ7" s="168"/>
      <c r="VK7" s="168"/>
      <c r="VL7" s="168"/>
      <c r="VM7" s="168"/>
      <c r="VN7" s="168"/>
      <c r="VO7" s="168"/>
      <c r="VP7" s="168"/>
      <c r="VQ7" s="168"/>
      <c r="VR7" s="168"/>
      <c r="VS7" s="168"/>
      <c r="VT7" s="168"/>
      <c r="VU7" s="168"/>
      <c r="VV7" s="168"/>
      <c r="VW7" s="168"/>
      <c r="VX7" s="168"/>
      <c r="VY7" s="168"/>
      <c r="VZ7" s="168"/>
      <c r="WA7" s="168"/>
      <c r="WB7" s="168"/>
      <c r="WC7" s="168"/>
      <c r="WD7" s="168"/>
      <c r="WE7" s="168"/>
      <c r="WF7" s="168"/>
      <c r="WG7" s="168"/>
      <c r="WH7" s="168"/>
      <c r="WI7" s="168"/>
      <c r="WJ7" s="168"/>
      <c r="WK7" s="168"/>
      <c r="WL7" s="168"/>
      <c r="WM7" s="168"/>
      <c r="WN7" s="168"/>
      <c r="WO7" s="168"/>
      <c r="WP7" s="168"/>
      <c r="WQ7" s="168"/>
      <c r="WR7" s="168"/>
      <c r="WS7" s="168"/>
      <c r="WT7" s="168"/>
      <c r="WU7" s="168"/>
      <c r="WV7" s="168"/>
      <c r="WW7" s="168"/>
      <c r="WX7" s="168"/>
      <c r="WY7" s="168"/>
      <c r="WZ7" s="168"/>
      <c r="XA7" s="168"/>
      <c r="XB7" s="168"/>
      <c r="XC7" s="168"/>
      <c r="XD7" s="168"/>
      <c r="XE7" s="168"/>
      <c r="XF7" s="168"/>
      <c r="XG7" s="168"/>
      <c r="XH7" s="168"/>
      <c r="XI7" s="168"/>
      <c r="XJ7" s="168"/>
      <c r="XK7" s="168"/>
      <c r="XL7" s="168"/>
      <c r="XM7" s="168"/>
      <c r="XN7" s="168"/>
      <c r="XO7" s="168"/>
      <c r="XP7" s="168"/>
      <c r="XQ7" s="168"/>
      <c r="XR7" s="168"/>
      <c r="XS7" s="168"/>
      <c r="XT7" s="168"/>
      <c r="XU7" s="168"/>
      <c r="XV7" s="168"/>
      <c r="XW7" s="168"/>
      <c r="XX7" s="168"/>
      <c r="XY7" s="168"/>
      <c r="XZ7" s="168"/>
      <c r="YA7" s="168"/>
      <c r="YB7" s="168"/>
      <c r="YC7" s="168"/>
      <c r="YD7" s="168"/>
      <c r="YE7" s="168"/>
      <c r="YF7" s="168"/>
      <c r="YG7" s="168"/>
      <c r="YH7" s="168"/>
      <c r="YI7" s="168"/>
      <c r="YJ7" s="168"/>
      <c r="YK7" s="168"/>
      <c r="YL7" s="168"/>
      <c r="YM7" s="168"/>
      <c r="YN7" s="168"/>
      <c r="YO7" s="168"/>
      <c r="YP7" s="168"/>
      <c r="YQ7" s="168"/>
      <c r="YR7" s="168"/>
      <c r="YS7" s="168"/>
      <c r="YT7" s="168"/>
      <c r="YU7" s="168"/>
      <c r="YV7" s="168"/>
      <c r="YW7" s="168"/>
      <c r="YX7" s="168"/>
      <c r="YY7" s="168"/>
      <c r="YZ7" s="168"/>
      <c r="ZA7" s="168"/>
      <c r="ZB7" s="168"/>
      <c r="ZC7" s="168"/>
      <c r="ZD7" s="168"/>
      <c r="ZE7" s="168"/>
      <c r="ZF7" s="168"/>
      <c r="ZG7" s="168"/>
      <c r="ZH7" s="168"/>
      <c r="ZI7" s="168"/>
      <c r="ZJ7" s="168"/>
      <c r="ZK7" s="168"/>
      <c r="ZL7" s="168"/>
      <c r="ZM7" s="168"/>
      <c r="ZN7" s="168"/>
      <c r="ZO7" s="168"/>
      <c r="ZP7" s="168"/>
      <c r="ZQ7" s="168"/>
      <c r="ZR7" s="168"/>
      <c r="ZS7" s="168"/>
      <c r="ZT7" s="168"/>
      <c r="ZU7" s="168"/>
      <c r="ZV7" s="168"/>
      <c r="ZW7" s="168"/>
      <c r="ZX7" s="168"/>
      <c r="ZY7" s="168"/>
      <c r="ZZ7" s="168"/>
      <c r="AAA7" s="168"/>
      <c r="AAB7" s="168"/>
      <c r="AAC7" s="168"/>
      <c r="AAD7" s="168"/>
      <c r="AAE7" s="168"/>
      <c r="AAF7" s="168"/>
      <c r="AAG7" s="168"/>
      <c r="AAH7" s="168"/>
      <c r="AAI7" s="168"/>
      <c r="AAJ7" s="168"/>
      <c r="AAK7" s="168"/>
      <c r="AAL7" s="168"/>
      <c r="AAM7" s="168"/>
      <c r="AAN7" s="168"/>
      <c r="AAO7" s="168"/>
      <c r="AAP7" s="168"/>
      <c r="AAQ7" s="168"/>
      <c r="AAR7" s="168"/>
      <c r="AAS7" s="168"/>
      <c r="AAT7" s="168"/>
      <c r="AAU7" s="168"/>
      <c r="AAV7" s="168"/>
      <c r="AAW7" s="168"/>
      <c r="AAX7" s="168"/>
      <c r="AAY7" s="168"/>
      <c r="AAZ7" s="168"/>
      <c r="ABA7" s="168"/>
      <c r="ABB7" s="168"/>
      <c r="ABC7" s="168"/>
      <c r="ABD7" s="168"/>
      <c r="ABE7" s="168"/>
      <c r="ABF7" s="168"/>
      <c r="ABG7" s="168"/>
      <c r="ABH7" s="168"/>
      <c r="ABI7" s="168"/>
      <c r="ABJ7" s="168"/>
      <c r="ABK7" s="168"/>
      <c r="ABL7" s="168"/>
      <c r="ABM7" s="168"/>
      <c r="ABN7" s="168"/>
      <c r="ABO7" s="168"/>
      <c r="ABP7" s="168"/>
      <c r="ABQ7" s="168"/>
      <c r="ABR7" s="168"/>
      <c r="ABS7" s="168"/>
      <c r="ABT7" s="168"/>
      <c r="ABU7" s="168"/>
      <c r="ABV7" s="168"/>
      <c r="ABW7" s="168"/>
      <c r="ABX7" s="168"/>
      <c r="ABY7" s="168"/>
      <c r="ABZ7" s="168"/>
      <c r="ACA7" s="168"/>
      <c r="ACB7" s="168"/>
      <c r="ACC7" s="168"/>
      <c r="ACD7" s="168"/>
      <c r="ACE7" s="168"/>
      <c r="ACF7" s="168"/>
      <c r="ACG7" s="168"/>
      <c r="ACH7" s="168"/>
      <c r="ACI7" s="168"/>
      <c r="ACJ7" s="168"/>
      <c r="ACK7" s="168"/>
      <c r="ACL7" s="168"/>
      <c r="ACM7" s="168"/>
      <c r="ACN7" s="168"/>
      <c r="ACO7" s="168"/>
      <c r="ACP7" s="168"/>
      <c r="ACQ7" s="168"/>
      <c r="ACR7" s="168"/>
      <c r="ACS7" s="168"/>
      <c r="ACT7" s="168"/>
      <c r="ACU7" s="168"/>
      <c r="ACV7" s="168"/>
      <c r="ACW7" s="168"/>
      <c r="ACX7" s="168"/>
      <c r="ACY7" s="168"/>
      <c r="ACZ7" s="168"/>
      <c r="ADA7" s="168"/>
      <c r="ADB7" s="168"/>
      <c r="ADC7" s="168"/>
      <c r="ADD7" s="168"/>
      <c r="ADE7" s="168"/>
      <c r="ADF7" s="168"/>
      <c r="ADG7" s="168"/>
      <c r="ADH7" s="168"/>
      <c r="ADI7" s="168"/>
      <c r="ADJ7" s="168"/>
      <c r="ADK7" s="168"/>
      <c r="ADL7" s="168"/>
      <c r="ADM7" s="168"/>
      <c r="ADN7" s="168"/>
      <c r="ADO7" s="168"/>
      <c r="ADP7" s="168"/>
      <c r="ADQ7" s="168"/>
      <c r="ADR7" s="168"/>
      <c r="ADS7" s="168"/>
      <c r="ADT7" s="168"/>
      <c r="ADU7" s="168"/>
      <c r="ADV7" s="168"/>
      <c r="ADW7" s="168"/>
      <c r="ADX7" s="168"/>
      <c r="ADY7" s="168"/>
      <c r="ADZ7" s="168"/>
      <c r="AEA7" s="168"/>
      <c r="AEB7" s="168"/>
      <c r="AEC7" s="168"/>
      <c r="AED7" s="168"/>
      <c r="AEE7" s="168"/>
      <c r="AEF7" s="168"/>
      <c r="AEG7" s="168"/>
      <c r="AEH7" s="168"/>
      <c r="AEI7" s="168"/>
      <c r="AEJ7" s="168"/>
      <c r="AEK7" s="168"/>
      <c r="AEL7" s="168"/>
      <c r="AEM7" s="168"/>
      <c r="AEN7" s="168"/>
      <c r="AEO7" s="168"/>
      <c r="AEP7" s="168"/>
      <c r="AEQ7" s="168"/>
      <c r="AER7" s="168"/>
      <c r="AES7" s="168"/>
      <c r="AET7" s="168"/>
      <c r="AEU7" s="168"/>
      <c r="AEV7" s="168"/>
      <c r="AEW7" s="168"/>
      <c r="AEX7" s="168"/>
      <c r="AEY7" s="168"/>
      <c r="AEZ7" s="168"/>
      <c r="AFA7" s="168"/>
      <c r="AFB7" s="168"/>
      <c r="AFC7" s="168"/>
      <c r="AFD7" s="168"/>
      <c r="AFE7" s="168"/>
      <c r="AFF7" s="168"/>
      <c r="AFG7" s="168"/>
      <c r="AFH7" s="168"/>
      <c r="AFI7" s="168"/>
      <c r="AFJ7" s="168"/>
      <c r="AFK7" s="168"/>
      <c r="AFL7" s="168"/>
      <c r="AFM7" s="168"/>
      <c r="AFN7" s="168"/>
      <c r="AFO7" s="168"/>
      <c r="AFP7" s="168"/>
      <c r="AFQ7" s="168"/>
      <c r="AFR7" s="168"/>
      <c r="AFS7" s="168"/>
      <c r="AFT7" s="168"/>
      <c r="AFU7" s="168"/>
      <c r="AFV7" s="168"/>
      <c r="AFW7" s="168"/>
      <c r="AFX7" s="168"/>
      <c r="AFY7" s="168"/>
      <c r="AFZ7" s="168"/>
      <c r="AGA7" s="168"/>
      <c r="AGB7" s="168"/>
      <c r="AGC7" s="168"/>
      <c r="AGD7" s="168"/>
      <c r="AGE7" s="168"/>
      <c r="AGF7" s="168"/>
      <c r="AGG7" s="168"/>
      <c r="AGH7" s="168"/>
      <c r="AGI7" s="168"/>
      <c r="AGJ7" s="168"/>
      <c r="AGK7" s="168"/>
      <c r="AGL7" s="168"/>
      <c r="AGM7" s="168"/>
      <c r="AGN7" s="168"/>
      <c r="AGO7" s="168"/>
      <c r="AGP7" s="168"/>
      <c r="AGQ7" s="168"/>
      <c r="AGR7" s="168"/>
      <c r="AGS7" s="168"/>
      <c r="AGT7" s="168"/>
      <c r="AGU7" s="168"/>
      <c r="AGV7" s="168"/>
      <c r="AGW7" s="168"/>
      <c r="AGX7" s="168"/>
      <c r="AGY7" s="168"/>
      <c r="AGZ7" s="168"/>
      <c r="AHA7" s="168"/>
      <c r="AHB7" s="168"/>
      <c r="AHC7" s="168"/>
      <c r="AHD7" s="168"/>
      <c r="AHE7" s="168"/>
      <c r="AHF7" s="168"/>
      <c r="AHG7" s="168"/>
      <c r="AHH7" s="168"/>
      <c r="AHI7" s="168"/>
      <c r="AHJ7" s="168"/>
      <c r="AHK7" s="168"/>
      <c r="AHL7" s="168"/>
      <c r="AHM7" s="168"/>
      <c r="AHN7" s="168"/>
      <c r="AHO7" s="168"/>
      <c r="AHP7" s="168"/>
      <c r="AHQ7" s="168"/>
      <c r="AHR7" s="168"/>
      <c r="AHS7" s="168"/>
      <c r="AHT7" s="168"/>
      <c r="AHU7" s="168"/>
      <c r="AHV7" s="168"/>
      <c r="AHW7" s="168"/>
      <c r="AHX7" s="168"/>
      <c r="AHY7" s="168"/>
      <c r="AHZ7" s="168"/>
      <c r="AIA7" s="168"/>
      <c r="AIB7" s="168"/>
      <c r="AIC7" s="168"/>
      <c r="AID7" s="168"/>
      <c r="AIE7" s="168"/>
      <c r="AIF7" s="168"/>
      <c r="AIG7" s="168"/>
      <c r="AIH7" s="168"/>
      <c r="AII7" s="168"/>
      <c r="AIJ7" s="168"/>
      <c r="AIK7" s="168"/>
      <c r="AIL7" s="168"/>
      <c r="AIM7" s="168"/>
      <c r="AIN7" s="168"/>
      <c r="AIO7" s="168"/>
      <c r="AIP7" s="168"/>
      <c r="AIQ7" s="168"/>
      <c r="AIR7" s="168"/>
      <c r="AIS7" s="168"/>
      <c r="AIT7" s="168"/>
      <c r="AIU7" s="168"/>
      <c r="AIV7" s="168"/>
      <c r="AIW7" s="168"/>
      <c r="AIX7" s="168"/>
      <c r="AIY7" s="168"/>
      <c r="AIZ7" s="168"/>
      <c r="AJA7" s="168"/>
      <c r="AJB7" s="168"/>
      <c r="AJC7" s="168"/>
      <c r="AJD7" s="168"/>
      <c r="AJE7" s="168"/>
      <c r="AJF7" s="168"/>
      <c r="AJG7" s="168"/>
      <c r="AJH7" s="168"/>
      <c r="AJI7" s="168"/>
      <c r="AJJ7" s="168"/>
      <c r="AJK7" s="168"/>
      <c r="AJL7" s="168"/>
      <c r="AJM7" s="168"/>
      <c r="AJN7" s="168"/>
      <c r="AJO7" s="168"/>
      <c r="AJP7" s="168"/>
      <c r="AJQ7" s="168"/>
      <c r="AJR7" s="168"/>
      <c r="AJS7" s="168"/>
      <c r="AJT7" s="168"/>
      <c r="AJU7" s="168"/>
      <c r="AJV7" s="168"/>
      <c r="AJW7" s="168"/>
      <c r="AJX7" s="168"/>
      <c r="AJY7" s="168"/>
      <c r="AJZ7" s="168"/>
      <c r="AKA7" s="168"/>
      <c r="AKB7" s="168"/>
      <c r="AKC7" s="168"/>
      <c r="AKD7" s="168"/>
      <c r="AKE7" s="168"/>
      <c r="AKF7" s="168"/>
      <c r="AKG7" s="168"/>
      <c r="AKH7" s="168"/>
      <c r="AKI7" s="168"/>
      <c r="AKJ7" s="168"/>
      <c r="AKK7" s="168"/>
      <c r="AKL7" s="168"/>
      <c r="AKM7" s="168"/>
      <c r="AKN7" s="168"/>
      <c r="AKO7" s="168"/>
      <c r="AKP7" s="168"/>
      <c r="AKQ7" s="168"/>
      <c r="AKR7" s="168"/>
      <c r="AKS7" s="168"/>
      <c r="AKT7" s="168"/>
      <c r="AKU7" s="168"/>
      <c r="AKV7" s="168"/>
      <c r="AKW7" s="168"/>
      <c r="AKX7" s="168"/>
      <c r="AKY7" s="168"/>
      <c r="AKZ7" s="168"/>
      <c r="ALA7" s="168"/>
      <c r="ALB7" s="168"/>
      <c r="ALC7" s="168"/>
      <c r="ALD7" s="168"/>
      <c r="ALE7" s="168"/>
      <c r="ALF7" s="168"/>
      <c r="ALG7" s="168"/>
      <c r="ALH7" s="168"/>
      <c r="ALI7" s="168"/>
      <c r="ALJ7" s="168"/>
      <c r="ALK7" s="168"/>
      <c r="ALL7" s="168"/>
      <c r="ALM7" s="168"/>
      <c r="ALN7" s="168"/>
      <c r="ALO7" s="168"/>
      <c r="ALP7" s="168"/>
      <c r="ALQ7" s="168"/>
      <c r="ALR7" s="168"/>
      <c r="ALS7" s="168"/>
      <c r="ALT7" s="168"/>
      <c r="ALU7" s="168"/>
      <c r="ALV7" s="168"/>
      <c r="ALW7" s="168"/>
      <c r="ALX7" s="168"/>
      <c r="ALY7" s="168"/>
      <c r="ALZ7" s="168"/>
      <c r="AMA7" s="168"/>
      <c r="AMB7" s="168"/>
      <c r="AMC7" s="168"/>
      <c r="AMD7" s="168"/>
      <c r="AME7" s="168"/>
      <c r="AMF7" s="168"/>
      <c r="AMG7" s="168"/>
      <c r="AMH7" s="168"/>
      <c r="AMI7" s="168"/>
      <c r="AMJ7" s="168"/>
    </row>
    <row r="8" spans="1:1024" ht="24" customHeight="1" x14ac:dyDescent="0.25">
      <c r="B8" s="438" t="s">
        <v>67</v>
      </c>
      <c r="C8" s="434" t="s">
        <v>102</v>
      </c>
      <c r="D8" s="180" t="str">
        <f>'Insumos '!B10</f>
        <v>Coordenador Geral</v>
      </c>
      <c r="E8" s="181" t="s">
        <v>16</v>
      </c>
      <c r="F8" s="182">
        <f>'Insumos '!H10</f>
        <v>0</v>
      </c>
      <c r="G8" s="183">
        <v>8</v>
      </c>
      <c r="H8" s="184">
        <f t="shared" ref="H8:H49" si="0">ROUND((F8*G8),2)</f>
        <v>0</v>
      </c>
      <c r="I8" s="436">
        <f>SUM(H8:H11)</f>
        <v>0</v>
      </c>
      <c r="J8" s="236">
        <f>I8</f>
        <v>0</v>
      </c>
    </row>
    <row r="9" spans="1:1024" ht="24" customHeight="1" x14ac:dyDescent="0.25">
      <c r="B9" s="438"/>
      <c r="C9" s="434"/>
      <c r="D9" s="186" t="str">
        <f>'Insumos '!B11</f>
        <v>Arquiteto Sênior</v>
      </c>
      <c r="E9" s="181" t="s">
        <v>16</v>
      </c>
      <c r="F9" s="182">
        <f>'Insumos '!H11</f>
        <v>0</v>
      </c>
      <c r="G9" s="187">
        <v>16</v>
      </c>
      <c r="H9" s="184">
        <f t="shared" si="0"/>
        <v>0</v>
      </c>
      <c r="I9" s="436"/>
      <c r="J9" s="237"/>
    </row>
    <row r="10" spans="1:1024" ht="24" customHeight="1" x14ac:dyDescent="0.25">
      <c r="B10" s="438"/>
      <c r="C10" s="434"/>
      <c r="D10" s="186" t="str">
        <f>'Insumos '!B12</f>
        <v>Arquiteto Pleno</v>
      </c>
      <c r="E10" s="181" t="s">
        <v>16</v>
      </c>
      <c r="F10" s="182">
        <f>'Insumos '!H12</f>
        <v>0</v>
      </c>
      <c r="G10" s="187">
        <v>20</v>
      </c>
      <c r="H10" s="184">
        <f t="shared" si="0"/>
        <v>0</v>
      </c>
      <c r="I10" s="436"/>
      <c r="J10" s="237"/>
    </row>
    <row r="11" spans="1:1024" ht="24" customHeight="1" x14ac:dyDescent="0.25">
      <c r="B11" s="438"/>
      <c r="C11" s="434"/>
      <c r="D11" s="188" t="str">
        <f>'Insumos '!B17</f>
        <v>Digitador</v>
      </c>
      <c r="E11" s="181" t="s">
        <v>16</v>
      </c>
      <c r="F11" s="182">
        <f>'Insumos '!H17</f>
        <v>0</v>
      </c>
      <c r="G11" s="189">
        <v>16</v>
      </c>
      <c r="H11" s="184">
        <f t="shared" si="0"/>
        <v>0</v>
      </c>
      <c r="I11" s="436"/>
      <c r="J11" s="238"/>
    </row>
    <row r="12" spans="1:1024" ht="24" customHeight="1" x14ac:dyDescent="0.25">
      <c r="B12" s="438"/>
      <c r="C12" s="432" t="s">
        <v>69</v>
      </c>
      <c r="D12" s="191" t="str">
        <f>'Insumos '!B10</f>
        <v>Coordenador Geral</v>
      </c>
      <c r="E12" s="192" t="s">
        <v>16</v>
      </c>
      <c r="F12" s="193">
        <f>'Insumos '!H10</f>
        <v>0</v>
      </c>
      <c r="G12" s="194">
        <v>1</v>
      </c>
      <c r="H12" s="195">
        <f t="shared" si="0"/>
        <v>0</v>
      </c>
      <c r="I12" s="439">
        <f>SUM(H12:H16)</f>
        <v>0</v>
      </c>
      <c r="J12" s="239">
        <f>I12</f>
        <v>0</v>
      </c>
    </row>
    <row r="13" spans="1:1024" ht="24" customHeight="1" x14ac:dyDescent="0.25">
      <c r="B13" s="438"/>
      <c r="C13" s="432"/>
      <c r="D13" s="191" t="str">
        <f>D9</f>
        <v>Arquiteto Sênior</v>
      </c>
      <c r="E13" s="196" t="s">
        <v>16</v>
      </c>
      <c r="F13" s="197">
        <f>'Insumos '!H11</f>
        <v>0</v>
      </c>
      <c r="G13" s="194">
        <v>2</v>
      </c>
      <c r="H13" s="195">
        <f t="shared" si="0"/>
        <v>0</v>
      </c>
      <c r="I13" s="439"/>
      <c r="J13" s="185"/>
    </row>
    <row r="14" spans="1:1024" ht="24" customHeight="1" x14ac:dyDescent="0.25">
      <c r="B14" s="438"/>
      <c r="C14" s="432"/>
      <c r="D14" s="191" t="str">
        <f>'Insumos '!B14</f>
        <v>Advogado Sênior</v>
      </c>
      <c r="E14" s="196" t="s">
        <v>16</v>
      </c>
      <c r="F14" s="197">
        <f>'Insumos '!H14</f>
        <v>0</v>
      </c>
      <c r="G14" s="194">
        <v>4</v>
      </c>
      <c r="H14" s="195">
        <f t="shared" si="0"/>
        <v>0</v>
      </c>
      <c r="I14" s="439"/>
      <c r="J14" s="185"/>
    </row>
    <row r="15" spans="1:1024" ht="24" customHeight="1" x14ac:dyDescent="0.25">
      <c r="B15" s="438"/>
      <c r="C15" s="432"/>
      <c r="D15" s="191" t="str">
        <f>D10</f>
        <v>Arquiteto Pleno</v>
      </c>
      <c r="E15" s="196" t="s">
        <v>16</v>
      </c>
      <c r="F15" s="197">
        <f>'Insumos '!H12</f>
        <v>0</v>
      </c>
      <c r="G15" s="194">
        <v>5</v>
      </c>
      <c r="H15" s="195">
        <f t="shared" si="0"/>
        <v>0</v>
      </c>
      <c r="I15" s="439"/>
      <c r="J15" s="185"/>
    </row>
    <row r="16" spans="1:1024" ht="24" customHeight="1" x14ac:dyDescent="0.25">
      <c r="B16" s="438"/>
      <c r="C16" s="432"/>
      <c r="D16" s="198" t="str">
        <f>'Insumos '!B15</f>
        <v>Auxiliar de Serviços Gerais</v>
      </c>
      <c r="E16" s="196" t="s">
        <v>16</v>
      </c>
      <c r="F16" s="197">
        <f>'Insumos '!H15</f>
        <v>0</v>
      </c>
      <c r="G16" s="194">
        <v>5</v>
      </c>
      <c r="H16" s="195">
        <f t="shared" si="0"/>
        <v>0</v>
      </c>
      <c r="I16" s="439"/>
      <c r="J16" s="240"/>
    </row>
    <row r="17" spans="2:14" ht="24" customHeight="1" x14ac:dyDescent="0.25">
      <c r="B17" s="438"/>
      <c r="C17" s="434" t="s">
        <v>70</v>
      </c>
      <c r="D17" s="186" t="str">
        <f>'Insumos '!B10</f>
        <v>Coordenador Geral</v>
      </c>
      <c r="E17" s="181" t="s">
        <v>16</v>
      </c>
      <c r="F17" s="182">
        <f>'Insumos '!H10</f>
        <v>0</v>
      </c>
      <c r="G17" s="187">
        <v>3</v>
      </c>
      <c r="H17" s="184">
        <f t="shared" si="0"/>
        <v>0</v>
      </c>
      <c r="I17" s="436">
        <f>SUM(H17:H20)</f>
        <v>0</v>
      </c>
      <c r="J17" s="239">
        <f>I17</f>
        <v>0</v>
      </c>
    </row>
    <row r="18" spans="2:14" ht="23.25" customHeight="1" x14ac:dyDescent="0.25">
      <c r="B18" s="438"/>
      <c r="C18" s="434"/>
      <c r="D18" s="186" t="str">
        <f>D9</f>
        <v>Arquiteto Sênior</v>
      </c>
      <c r="E18" s="181" t="s">
        <v>16</v>
      </c>
      <c r="F18" s="182">
        <f>'Insumos '!H11</f>
        <v>0</v>
      </c>
      <c r="G18" s="187">
        <v>8</v>
      </c>
      <c r="H18" s="184">
        <f t="shared" si="0"/>
        <v>0</v>
      </c>
      <c r="I18" s="436"/>
      <c r="J18" s="185"/>
    </row>
    <row r="19" spans="2:14" ht="23.25" customHeight="1" x14ac:dyDescent="0.25">
      <c r="B19" s="438"/>
      <c r="C19" s="434"/>
      <c r="D19" s="186" t="str">
        <f>D14</f>
        <v>Advogado Sênior</v>
      </c>
      <c r="E19" s="181" t="s">
        <v>16</v>
      </c>
      <c r="F19" s="182">
        <f>'Insumos '!H14</f>
        <v>0</v>
      </c>
      <c r="G19" s="187">
        <v>15</v>
      </c>
      <c r="H19" s="184">
        <f t="shared" si="0"/>
        <v>0</v>
      </c>
      <c r="I19" s="436"/>
      <c r="J19" s="185"/>
    </row>
    <row r="20" spans="2:14" ht="23.25" customHeight="1" x14ac:dyDescent="0.25">
      <c r="B20" s="438"/>
      <c r="C20" s="434"/>
      <c r="D20" s="186" t="str">
        <f>D11</f>
        <v>Digitador</v>
      </c>
      <c r="E20" s="181" t="s">
        <v>16</v>
      </c>
      <c r="F20" s="182">
        <f>'Insumos '!H17</f>
        <v>0</v>
      </c>
      <c r="G20" s="187">
        <v>10</v>
      </c>
      <c r="H20" s="184">
        <f t="shared" si="0"/>
        <v>0</v>
      </c>
      <c r="I20" s="436"/>
      <c r="J20" s="240"/>
    </row>
    <row r="21" spans="2:14" ht="48" customHeight="1" x14ac:dyDescent="0.25">
      <c r="B21" s="438"/>
      <c r="C21" s="190" t="s">
        <v>71</v>
      </c>
      <c r="D21" s="191" t="str">
        <f>'Insumos '!B20</f>
        <v>Levantamento Planialtimétrico Cadastral</v>
      </c>
      <c r="E21" s="196" t="s">
        <v>37</v>
      </c>
      <c r="F21" s="197">
        <f>'Insumos '!H20</f>
        <v>0</v>
      </c>
      <c r="G21" s="199">
        <v>8583</v>
      </c>
      <c r="H21" s="195">
        <f t="shared" si="0"/>
        <v>0</v>
      </c>
      <c r="I21" s="200">
        <f>SUM(H21)</f>
        <v>0</v>
      </c>
      <c r="J21" s="242">
        <f>I21</f>
        <v>0</v>
      </c>
    </row>
    <row r="22" spans="2:14" ht="30" customHeight="1" x14ac:dyDescent="0.25">
      <c r="B22" s="438"/>
      <c r="C22" s="434" t="s">
        <v>72</v>
      </c>
      <c r="D22" s="180" t="str">
        <f>'Insumos '!B10</f>
        <v>Coordenador Geral</v>
      </c>
      <c r="E22" s="201" t="s">
        <v>16</v>
      </c>
      <c r="F22" s="202">
        <f>'Insumos '!H10</f>
        <v>0</v>
      </c>
      <c r="G22" s="183">
        <v>2</v>
      </c>
      <c r="H22" s="184">
        <f t="shared" si="0"/>
        <v>0</v>
      </c>
      <c r="I22" s="436">
        <f>SUM(H22:H25)</f>
        <v>0</v>
      </c>
      <c r="J22" s="239">
        <f>I22</f>
        <v>0</v>
      </c>
    </row>
    <row r="23" spans="2:14" ht="30" customHeight="1" x14ac:dyDescent="0.25">
      <c r="B23" s="438"/>
      <c r="C23" s="434"/>
      <c r="D23" s="186" t="str">
        <f>D9</f>
        <v>Arquiteto Sênior</v>
      </c>
      <c r="E23" s="181" t="s">
        <v>16</v>
      </c>
      <c r="F23" s="182">
        <f>'Insumos '!H11</f>
        <v>0</v>
      </c>
      <c r="G23" s="187">
        <v>10</v>
      </c>
      <c r="H23" s="184">
        <f t="shared" si="0"/>
        <v>0</v>
      </c>
      <c r="I23" s="436"/>
      <c r="J23" s="185"/>
    </row>
    <row r="24" spans="2:14" ht="30" customHeight="1" x14ac:dyDescent="0.25">
      <c r="B24" s="438"/>
      <c r="C24" s="434"/>
      <c r="D24" s="186" t="str">
        <f>D14</f>
        <v>Advogado Sênior</v>
      </c>
      <c r="E24" s="181" t="s">
        <v>16</v>
      </c>
      <c r="F24" s="182">
        <f>'Insumos '!H14</f>
        <v>0</v>
      </c>
      <c r="G24" s="187">
        <v>13</v>
      </c>
      <c r="H24" s="184">
        <f t="shared" si="0"/>
        <v>0</v>
      </c>
      <c r="I24" s="436"/>
      <c r="J24" s="185"/>
    </row>
    <row r="25" spans="2:14" ht="24" customHeight="1" x14ac:dyDescent="0.25">
      <c r="B25" s="438"/>
      <c r="C25" s="434"/>
      <c r="D25" s="186" t="str">
        <f>D11</f>
        <v>Digitador</v>
      </c>
      <c r="E25" s="181" t="s">
        <v>16</v>
      </c>
      <c r="F25" s="182">
        <f>'Insumos '!H17</f>
        <v>0</v>
      </c>
      <c r="G25" s="187">
        <v>10</v>
      </c>
      <c r="H25" s="184">
        <f t="shared" si="0"/>
        <v>0</v>
      </c>
      <c r="I25" s="436"/>
      <c r="J25" s="240"/>
    </row>
    <row r="26" spans="2:14" ht="24" customHeight="1" x14ac:dyDescent="0.25">
      <c r="B26" s="438"/>
      <c r="C26" s="432" t="s">
        <v>73</v>
      </c>
      <c r="D26" s="203" t="str">
        <f>'Insumos '!B10</f>
        <v>Coordenador Geral</v>
      </c>
      <c r="E26" s="192" t="s">
        <v>16</v>
      </c>
      <c r="F26" s="193">
        <f>'Insumos '!H10</f>
        <v>0</v>
      </c>
      <c r="G26" s="204">
        <v>1</v>
      </c>
      <c r="H26" s="195">
        <f t="shared" si="0"/>
        <v>0</v>
      </c>
      <c r="I26" s="439">
        <f>SUM(H26:H30)</f>
        <v>0</v>
      </c>
      <c r="J26" s="239">
        <f>I26</f>
        <v>0</v>
      </c>
    </row>
    <row r="27" spans="2:14" ht="24" customHeight="1" x14ac:dyDescent="0.25">
      <c r="B27" s="438"/>
      <c r="C27" s="432"/>
      <c r="D27" s="191" t="str">
        <f>D9</f>
        <v>Arquiteto Sênior</v>
      </c>
      <c r="E27" s="196" t="s">
        <v>16</v>
      </c>
      <c r="F27" s="197">
        <f>'Insumos '!H11</f>
        <v>0</v>
      </c>
      <c r="G27" s="194">
        <v>2</v>
      </c>
      <c r="H27" s="195">
        <f t="shared" si="0"/>
        <v>0</v>
      </c>
      <c r="I27" s="439"/>
      <c r="J27" s="185"/>
    </row>
    <row r="28" spans="2:14" ht="24" customHeight="1" x14ac:dyDescent="0.25">
      <c r="B28" s="438"/>
      <c r="C28" s="432"/>
      <c r="D28" s="191" t="str">
        <f>D24</f>
        <v>Advogado Sênior</v>
      </c>
      <c r="E28" s="196" t="s">
        <v>16</v>
      </c>
      <c r="F28" s="197">
        <f>'Insumos '!H14</f>
        <v>0</v>
      </c>
      <c r="G28" s="194">
        <v>4</v>
      </c>
      <c r="H28" s="195">
        <f t="shared" si="0"/>
        <v>0</v>
      </c>
      <c r="I28" s="439"/>
      <c r="J28" s="185"/>
    </row>
    <row r="29" spans="2:14" ht="24" customHeight="1" x14ac:dyDescent="0.25">
      <c r="B29" s="438"/>
      <c r="C29" s="432"/>
      <c r="D29" s="191" t="str">
        <f>D16</f>
        <v>Auxiliar de Serviços Gerais</v>
      </c>
      <c r="E29" s="196" t="s">
        <v>16</v>
      </c>
      <c r="F29" s="197">
        <f>'Insumos '!H15</f>
        <v>0</v>
      </c>
      <c r="G29" s="194">
        <v>3</v>
      </c>
      <c r="H29" s="195">
        <f t="shared" si="0"/>
        <v>0</v>
      </c>
      <c r="I29" s="439"/>
      <c r="J29" s="185"/>
    </row>
    <row r="30" spans="2:14" ht="24" customHeight="1" x14ac:dyDescent="0.25">
      <c r="B30" s="438"/>
      <c r="C30" s="432"/>
      <c r="D30" s="198" t="str">
        <f>D25</f>
        <v>Digitador</v>
      </c>
      <c r="E30" s="205" t="s">
        <v>16</v>
      </c>
      <c r="F30" s="206">
        <f>'Insumos '!H17</f>
        <v>0</v>
      </c>
      <c r="G30" s="207">
        <v>5</v>
      </c>
      <c r="H30" s="195">
        <f t="shared" si="0"/>
        <v>0</v>
      </c>
      <c r="I30" s="439"/>
      <c r="J30" s="240"/>
    </row>
    <row r="31" spans="2:14" ht="24" customHeight="1" x14ac:dyDescent="0.25">
      <c r="B31" s="438"/>
      <c r="C31" s="434" t="s">
        <v>74</v>
      </c>
      <c r="D31" s="186" t="str">
        <f>'Insumos '!B10</f>
        <v>Coordenador Geral</v>
      </c>
      <c r="E31" s="181" t="s">
        <v>16</v>
      </c>
      <c r="F31" s="182">
        <f>'Insumos '!H10</f>
        <v>0</v>
      </c>
      <c r="G31" s="187">
        <v>1</v>
      </c>
      <c r="H31" s="184">
        <f t="shared" si="0"/>
        <v>0</v>
      </c>
      <c r="I31" s="436">
        <f>SUM(H31:H35)</f>
        <v>0</v>
      </c>
      <c r="J31" s="239">
        <f>I31</f>
        <v>0</v>
      </c>
      <c r="N31" s="217"/>
    </row>
    <row r="32" spans="2:14" ht="24" customHeight="1" x14ac:dyDescent="0.25">
      <c r="B32" s="438"/>
      <c r="C32" s="434"/>
      <c r="D32" s="186" t="str">
        <f>D9</f>
        <v>Arquiteto Sênior</v>
      </c>
      <c r="E32" s="181" t="s">
        <v>16</v>
      </c>
      <c r="F32" s="182">
        <f>'Insumos '!H11</f>
        <v>0</v>
      </c>
      <c r="G32" s="187">
        <v>3</v>
      </c>
      <c r="H32" s="184">
        <f t="shared" si="0"/>
        <v>0</v>
      </c>
      <c r="I32" s="436"/>
      <c r="J32" s="185"/>
      <c r="N32" s="217"/>
    </row>
    <row r="33" spans="2:14" ht="24" customHeight="1" x14ac:dyDescent="0.25">
      <c r="B33" s="438"/>
      <c r="C33" s="434"/>
      <c r="D33" s="186" t="str">
        <f>D28</f>
        <v>Advogado Sênior</v>
      </c>
      <c r="E33" s="181" t="s">
        <v>16</v>
      </c>
      <c r="F33" s="182">
        <f>'Insumos '!H14</f>
        <v>0</v>
      </c>
      <c r="G33" s="187">
        <v>8</v>
      </c>
      <c r="H33" s="184">
        <f t="shared" si="0"/>
        <v>0</v>
      </c>
      <c r="I33" s="436"/>
      <c r="J33" s="185"/>
      <c r="N33" s="217"/>
    </row>
    <row r="34" spans="2:14" ht="24" customHeight="1" x14ac:dyDescent="0.25">
      <c r="B34" s="438"/>
      <c r="C34" s="434"/>
      <c r="D34" s="186" t="str">
        <f>'Insumos '!B16</f>
        <v>Assistente Social Pleno</v>
      </c>
      <c r="E34" s="181" t="s">
        <v>16</v>
      </c>
      <c r="F34" s="182">
        <f>'Insumos '!H16</f>
        <v>0</v>
      </c>
      <c r="G34" s="187">
        <v>14</v>
      </c>
      <c r="H34" s="184">
        <f t="shared" si="0"/>
        <v>0</v>
      </c>
      <c r="I34" s="436"/>
      <c r="J34" s="185"/>
      <c r="N34" s="217"/>
    </row>
    <row r="35" spans="2:14" ht="24" customHeight="1" x14ac:dyDescent="0.25">
      <c r="B35" s="438"/>
      <c r="C35" s="434"/>
      <c r="D35" s="186" t="str">
        <f>D30</f>
        <v>Digitador</v>
      </c>
      <c r="E35" s="181" t="s">
        <v>16</v>
      </c>
      <c r="F35" s="182">
        <f>'Insumos '!H17</f>
        <v>0</v>
      </c>
      <c r="G35" s="187">
        <v>6</v>
      </c>
      <c r="H35" s="184">
        <f t="shared" si="0"/>
        <v>0</v>
      </c>
      <c r="I35" s="436"/>
      <c r="J35" s="240"/>
      <c r="N35" s="217"/>
    </row>
    <row r="36" spans="2:14" ht="24" customHeight="1" x14ac:dyDescent="0.25">
      <c r="B36" s="438"/>
      <c r="C36" s="432" t="s">
        <v>75</v>
      </c>
      <c r="D36" s="203" t="str">
        <f>'Insumos '!B10</f>
        <v>Coordenador Geral</v>
      </c>
      <c r="E36" s="192" t="s">
        <v>16</v>
      </c>
      <c r="F36" s="193">
        <f>'Insumos '!H10</f>
        <v>0</v>
      </c>
      <c r="G36" s="204">
        <v>4</v>
      </c>
      <c r="H36" s="195">
        <f t="shared" si="0"/>
        <v>0</v>
      </c>
      <c r="I36" s="433">
        <f>SUM(H36:H39)</f>
        <v>0</v>
      </c>
      <c r="J36" s="239">
        <f>I36</f>
        <v>0</v>
      </c>
    </row>
    <row r="37" spans="2:14" ht="24" customHeight="1" x14ac:dyDescent="0.25">
      <c r="B37" s="438"/>
      <c r="C37" s="432"/>
      <c r="D37" s="191" t="str">
        <f>D9</f>
        <v>Arquiteto Sênior</v>
      </c>
      <c r="E37" s="196" t="s">
        <v>16</v>
      </c>
      <c r="F37" s="197">
        <f>'Insumos '!H11</f>
        <v>0</v>
      </c>
      <c r="G37" s="194">
        <v>13</v>
      </c>
      <c r="H37" s="195">
        <f t="shared" si="0"/>
        <v>0</v>
      </c>
      <c r="I37" s="433"/>
      <c r="J37" s="185"/>
    </row>
    <row r="38" spans="2:14" ht="24" customHeight="1" x14ac:dyDescent="0.25">
      <c r="B38" s="438"/>
      <c r="C38" s="432"/>
      <c r="D38" s="191" t="str">
        <f>'Insumos '!B13</f>
        <v>Desenhista Projetista</v>
      </c>
      <c r="E38" s="196" t="s">
        <v>16</v>
      </c>
      <c r="F38" s="197">
        <f>'Insumos '!H13</f>
        <v>0</v>
      </c>
      <c r="G38" s="194">
        <v>25</v>
      </c>
      <c r="H38" s="195">
        <f t="shared" si="0"/>
        <v>0</v>
      </c>
      <c r="I38" s="433"/>
      <c r="J38" s="185"/>
    </row>
    <row r="39" spans="2:14" ht="24" customHeight="1" x14ac:dyDescent="0.25">
      <c r="B39" s="438"/>
      <c r="C39" s="432"/>
      <c r="D39" s="198" t="str">
        <f>D34</f>
        <v>Assistente Social Pleno</v>
      </c>
      <c r="E39" s="196" t="s">
        <v>16</v>
      </c>
      <c r="F39" s="197">
        <f>'Insumos '!H16</f>
        <v>0</v>
      </c>
      <c r="G39" s="207">
        <v>50</v>
      </c>
      <c r="H39" s="195">
        <f t="shared" si="0"/>
        <v>0</v>
      </c>
      <c r="I39" s="433"/>
      <c r="J39" s="240"/>
    </row>
    <row r="40" spans="2:14" ht="24" customHeight="1" x14ac:dyDescent="0.25">
      <c r="B40" s="438"/>
      <c r="C40" s="434" t="s">
        <v>76</v>
      </c>
      <c r="D40" s="186" t="str">
        <f>'Insumos '!B10</f>
        <v>Coordenador Geral</v>
      </c>
      <c r="E40" s="201" t="s">
        <v>16</v>
      </c>
      <c r="F40" s="202">
        <f>'Insumos '!H10</f>
        <v>0</v>
      </c>
      <c r="G40" s="187">
        <v>4</v>
      </c>
      <c r="H40" s="184">
        <f t="shared" si="0"/>
        <v>0</v>
      </c>
      <c r="I40" s="436">
        <f>SUM(H40:H44)</f>
        <v>0</v>
      </c>
      <c r="J40" s="239">
        <f>I40</f>
        <v>0</v>
      </c>
    </row>
    <row r="41" spans="2:14" ht="24" customHeight="1" x14ac:dyDescent="0.25">
      <c r="B41" s="438"/>
      <c r="C41" s="434"/>
      <c r="D41" s="186" t="str">
        <f>D9</f>
        <v>Arquiteto Sênior</v>
      </c>
      <c r="E41" s="181" t="s">
        <v>16</v>
      </c>
      <c r="F41" s="182">
        <f>'Insumos '!H11</f>
        <v>0</v>
      </c>
      <c r="G41" s="187">
        <v>16</v>
      </c>
      <c r="H41" s="184">
        <f t="shared" si="0"/>
        <v>0</v>
      </c>
      <c r="I41" s="436"/>
      <c r="J41" s="185"/>
    </row>
    <row r="42" spans="2:14" ht="24" customHeight="1" x14ac:dyDescent="0.25">
      <c r="B42" s="438"/>
      <c r="C42" s="434"/>
      <c r="D42" s="186" t="str">
        <f>D33</f>
        <v>Advogado Sênior</v>
      </c>
      <c r="E42" s="181" t="s">
        <v>16</v>
      </c>
      <c r="F42" s="182">
        <f>'Insumos '!H14</f>
        <v>0</v>
      </c>
      <c r="G42" s="187">
        <v>30</v>
      </c>
      <c r="H42" s="184">
        <f t="shared" si="0"/>
        <v>0</v>
      </c>
      <c r="I42" s="436"/>
      <c r="J42" s="185"/>
    </row>
    <row r="43" spans="2:14" ht="24" customHeight="1" x14ac:dyDescent="0.25">
      <c r="B43" s="438"/>
      <c r="C43" s="434"/>
      <c r="D43" s="186" t="str">
        <f>D39</f>
        <v>Assistente Social Pleno</v>
      </c>
      <c r="E43" s="181" t="s">
        <v>16</v>
      </c>
      <c r="F43" s="182">
        <f>'Insumos '!H16</f>
        <v>0</v>
      </c>
      <c r="G43" s="187">
        <v>40</v>
      </c>
      <c r="H43" s="184">
        <f t="shared" si="0"/>
        <v>0</v>
      </c>
      <c r="I43" s="436"/>
      <c r="J43" s="185"/>
    </row>
    <row r="44" spans="2:14" ht="24" customHeight="1" x14ac:dyDescent="0.25">
      <c r="B44" s="438"/>
      <c r="C44" s="434"/>
      <c r="D44" s="188" t="str">
        <f>D35</f>
        <v>Digitador</v>
      </c>
      <c r="E44" s="181" t="s">
        <v>16</v>
      </c>
      <c r="F44" s="209">
        <f>'Insumos '!H17</f>
        <v>0</v>
      </c>
      <c r="G44" s="189">
        <v>50</v>
      </c>
      <c r="H44" s="184">
        <f t="shared" si="0"/>
        <v>0</v>
      </c>
      <c r="I44" s="436"/>
      <c r="J44" s="240"/>
    </row>
    <row r="45" spans="2:14" ht="24" customHeight="1" x14ac:dyDescent="0.25">
      <c r="B45" s="438"/>
      <c r="C45" s="432" t="s">
        <v>77</v>
      </c>
      <c r="D45" s="191" t="str">
        <f>'Insumos '!B10</f>
        <v>Coordenador Geral</v>
      </c>
      <c r="E45" s="192" t="s">
        <v>16</v>
      </c>
      <c r="F45" s="197">
        <f>'Insumos '!H10</f>
        <v>0</v>
      </c>
      <c r="G45" s="194">
        <v>3</v>
      </c>
      <c r="H45" s="195">
        <f t="shared" si="0"/>
        <v>0</v>
      </c>
      <c r="I45" s="433">
        <f>SUM(H45:H49)</f>
        <v>0</v>
      </c>
      <c r="J45" s="239">
        <f>I45</f>
        <v>0</v>
      </c>
    </row>
    <row r="46" spans="2:14" ht="24" customHeight="1" x14ac:dyDescent="0.25">
      <c r="B46" s="438"/>
      <c r="C46" s="432"/>
      <c r="D46" s="191" t="str">
        <f>D9</f>
        <v>Arquiteto Sênior</v>
      </c>
      <c r="E46" s="196" t="s">
        <v>16</v>
      </c>
      <c r="F46" s="197">
        <f>'Insumos '!H11</f>
        <v>0</v>
      </c>
      <c r="G46" s="194">
        <v>15</v>
      </c>
      <c r="H46" s="195">
        <f t="shared" si="0"/>
        <v>0</v>
      </c>
      <c r="I46" s="433"/>
      <c r="J46" s="185"/>
    </row>
    <row r="47" spans="2:14" ht="24" customHeight="1" x14ac:dyDescent="0.25">
      <c r="B47" s="438"/>
      <c r="C47" s="432"/>
      <c r="D47" s="191" t="str">
        <f>D10</f>
        <v>Arquiteto Pleno</v>
      </c>
      <c r="E47" s="196" t="s">
        <v>16</v>
      </c>
      <c r="F47" s="197">
        <f>'Insumos '!H12</f>
        <v>0</v>
      </c>
      <c r="G47" s="194">
        <v>27</v>
      </c>
      <c r="H47" s="195">
        <f t="shared" si="0"/>
        <v>0</v>
      </c>
      <c r="I47" s="433"/>
      <c r="J47" s="185"/>
    </row>
    <row r="48" spans="2:14" ht="24" customHeight="1" x14ac:dyDescent="0.25">
      <c r="B48" s="438"/>
      <c r="C48" s="432"/>
      <c r="D48" s="191" t="str">
        <f>D38</f>
        <v>Desenhista Projetista</v>
      </c>
      <c r="E48" s="196" t="s">
        <v>16</v>
      </c>
      <c r="F48" s="197">
        <f>'Insumos '!H13</f>
        <v>0</v>
      </c>
      <c r="G48" s="194">
        <v>27</v>
      </c>
      <c r="H48" s="195">
        <f t="shared" si="0"/>
        <v>0</v>
      </c>
      <c r="I48" s="433"/>
      <c r="J48" s="185"/>
    </row>
    <row r="49" spans="2:14" ht="24" customHeight="1" x14ac:dyDescent="0.25">
      <c r="B49" s="438"/>
      <c r="C49" s="432"/>
      <c r="D49" s="198" t="str">
        <f>D44</f>
        <v>Digitador</v>
      </c>
      <c r="E49" s="205" t="s">
        <v>16</v>
      </c>
      <c r="F49" s="206">
        <f>'Insumos '!H17</f>
        <v>0</v>
      </c>
      <c r="G49" s="207">
        <v>15</v>
      </c>
      <c r="H49" s="195">
        <f t="shared" si="0"/>
        <v>0</v>
      </c>
      <c r="I49" s="433"/>
      <c r="J49" s="240"/>
    </row>
    <row r="50" spans="2:14" ht="24" customHeight="1" x14ac:dyDescent="0.25">
      <c r="B50" s="438"/>
      <c r="C50" s="210" t="s">
        <v>78</v>
      </c>
      <c r="D50" s="211"/>
      <c r="E50" s="211"/>
      <c r="F50" s="211"/>
      <c r="G50" s="211"/>
      <c r="H50" s="210"/>
      <c r="I50" s="212">
        <f>SUM(I8:I49)</f>
        <v>0</v>
      </c>
      <c r="J50" s="243"/>
    </row>
    <row r="51" spans="2:14" ht="24" customHeight="1" x14ac:dyDescent="0.25">
      <c r="B51" s="438" t="s">
        <v>79</v>
      </c>
      <c r="C51" s="432" t="s">
        <v>80</v>
      </c>
      <c r="D51" s="214" t="str">
        <f>'Insumos '!B10</f>
        <v>Coordenador Geral</v>
      </c>
      <c r="E51" s="190" t="s">
        <v>16</v>
      </c>
      <c r="F51" s="193">
        <f>'Insumos '!H10</f>
        <v>0</v>
      </c>
      <c r="G51" s="192">
        <v>1</v>
      </c>
      <c r="H51" s="195">
        <f t="shared" ref="H51:H85" si="1">ROUND((F51*G51),2)</f>
        <v>0</v>
      </c>
      <c r="I51" s="430">
        <f>SUM(H51:H56)</f>
        <v>0</v>
      </c>
      <c r="J51" s="239">
        <f>I51</f>
        <v>0</v>
      </c>
      <c r="N51" s="215"/>
    </row>
    <row r="52" spans="2:14" ht="24" customHeight="1" x14ac:dyDescent="0.25">
      <c r="B52" s="438"/>
      <c r="C52" s="432"/>
      <c r="D52" s="191" t="str">
        <f>D9</f>
        <v>Arquiteto Sênior</v>
      </c>
      <c r="E52" s="196" t="s">
        <v>16</v>
      </c>
      <c r="F52" s="197">
        <f>'Insumos '!H11</f>
        <v>0</v>
      </c>
      <c r="G52" s="194">
        <v>5</v>
      </c>
      <c r="H52" s="195">
        <f t="shared" si="1"/>
        <v>0</v>
      </c>
      <c r="I52" s="430"/>
      <c r="J52" s="185"/>
      <c r="N52" s="217"/>
    </row>
    <row r="53" spans="2:14" ht="24" customHeight="1" x14ac:dyDescent="0.25">
      <c r="B53" s="438"/>
      <c r="C53" s="432"/>
      <c r="D53" s="191" t="str">
        <f>D42</f>
        <v>Advogado Sênior</v>
      </c>
      <c r="E53" s="196" t="s">
        <v>16</v>
      </c>
      <c r="F53" s="197">
        <f>'Insumos '!H14</f>
        <v>0</v>
      </c>
      <c r="G53" s="194">
        <v>3</v>
      </c>
      <c r="H53" s="195">
        <f t="shared" si="1"/>
        <v>0</v>
      </c>
      <c r="I53" s="430"/>
      <c r="J53" s="185"/>
      <c r="N53" s="217"/>
    </row>
    <row r="54" spans="2:14" ht="24" customHeight="1" x14ac:dyDescent="0.25">
      <c r="B54" s="438"/>
      <c r="C54" s="432"/>
      <c r="D54" s="191" t="str">
        <f>D10</f>
        <v>Arquiteto Pleno</v>
      </c>
      <c r="E54" s="196" t="s">
        <v>16</v>
      </c>
      <c r="F54" s="197">
        <f>'Insumos '!H12</f>
        <v>0</v>
      </c>
      <c r="G54" s="194">
        <v>7</v>
      </c>
      <c r="H54" s="195">
        <f t="shared" si="1"/>
        <v>0</v>
      </c>
      <c r="I54" s="430"/>
      <c r="J54" s="185"/>
      <c r="N54" s="217"/>
    </row>
    <row r="55" spans="2:14" ht="24" customHeight="1" x14ac:dyDescent="0.25">
      <c r="B55" s="438"/>
      <c r="C55" s="432"/>
      <c r="D55" s="191" t="str">
        <f>D16</f>
        <v>Auxiliar de Serviços Gerais</v>
      </c>
      <c r="E55" s="196" t="s">
        <v>16</v>
      </c>
      <c r="F55" s="197">
        <f>'Insumos '!H15</f>
        <v>0</v>
      </c>
      <c r="G55" s="194">
        <v>5</v>
      </c>
      <c r="H55" s="195">
        <f t="shared" si="1"/>
        <v>0</v>
      </c>
      <c r="I55" s="430"/>
      <c r="J55" s="185"/>
      <c r="N55" s="217"/>
    </row>
    <row r="56" spans="2:14" ht="24" customHeight="1" x14ac:dyDescent="0.25">
      <c r="B56" s="438"/>
      <c r="C56" s="432"/>
      <c r="D56" s="198" t="str">
        <f>D49</f>
        <v>Digitador</v>
      </c>
      <c r="E56" s="205" t="s">
        <v>16</v>
      </c>
      <c r="F56" s="206">
        <f>'Insumos '!H17</f>
        <v>0</v>
      </c>
      <c r="G56" s="207">
        <v>5</v>
      </c>
      <c r="H56" s="195">
        <f t="shared" si="1"/>
        <v>0</v>
      </c>
      <c r="I56" s="430"/>
      <c r="J56" s="240"/>
      <c r="N56" s="217"/>
    </row>
    <row r="57" spans="2:14" ht="24" customHeight="1" x14ac:dyDescent="0.25">
      <c r="B57" s="438"/>
      <c r="C57" s="434" t="s">
        <v>81</v>
      </c>
      <c r="D57" s="186" t="str">
        <f>'Insumos '!B10</f>
        <v>Coordenador Geral</v>
      </c>
      <c r="E57" s="181" t="s">
        <v>16</v>
      </c>
      <c r="F57" s="182">
        <f>'Insumos '!H10</f>
        <v>0</v>
      </c>
      <c r="G57" s="187">
        <v>1</v>
      </c>
      <c r="H57" s="184">
        <f t="shared" si="1"/>
        <v>0</v>
      </c>
      <c r="I57" s="436">
        <f>SUM(H57:H61)</f>
        <v>0</v>
      </c>
      <c r="J57" s="239">
        <f>I57</f>
        <v>0</v>
      </c>
      <c r="N57" s="217"/>
    </row>
    <row r="58" spans="2:14" ht="24" customHeight="1" x14ac:dyDescent="0.25">
      <c r="B58" s="438"/>
      <c r="C58" s="434"/>
      <c r="D58" s="186" t="str">
        <f>D9</f>
        <v>Arquiteto Sênior</v>
      </c>
      <c r="E58" s="181" t="s">
        <v>16</v>
      </c>
      <c r="F58" s="182">
        <f>'Insumos '!H11</f>
        <v>0</v>
      </c>
      <c r="G58" s="187">
        <v>5</v>
      </c>
      <c r="H58" s="184">
        <f t="shared" si="1"/>
        <v>0</v>
      </c>
      <c r="I58" s="436"/>
      <c r="J58" s="185"/>
      <c r="N58" s="217"/>
    </row>
    <row r="59" spans="2:14" ht="24" customHeight="1" x14ac:dyDescent="0.25">
      <c r="B59" s="438"/>
      <c r="C59" s="434"/>
      <c r="D59" s="186" t="str">
        <f>D10</f>
        <v>Arquiteto Pleno</v>
      </c>
      <c r="E59" s="179" t="s">
        <v>16</v>
      </c>
      <c r="F59" s="182">
        <f>'Insumos '!H12</f>
        <v>0</v>
      </c>
      <c r="G59" s="179">
        <v>7</v>
      </c>
      <c r="H59" s="184">
        <f t="shared" si="1"/>
        <v>0</v>
      </c>
      <c r="I59" s="436"/>
      <c r="J59" s="185"/>
      <c r="N59" s="218"/>
    </row>
    <row r="60" spans="2:14" ht="24" customHeight="1" x14ac:dyDescent="0.25">
      <c r="B60" s="438"/>
      <c r="C60" s="434"/>
      <c r="D60" s="186" t="str">
        <f>D55</f>
        <v>Auxiliar de Serviços Gerais</v>
      </c>
      <c r="E60" s="181" t="s">
        <v>16</v>
      </c>
      <c r="F60" s="182">
        <f>'Insumos '!H15</f>
        <v>0</v>
      </c>
      <c r="G60" s="187">
        <v>5</v>
      </c>
      <c r="H60" s="184">
        <f t="shared" si="1"/>
        <v>0</v>
      </c>
      <c r="I60" s="436"/>
      <c r="J60" s="185"/>
      <c r="N60" s="217"/>
    </row>
    <row r="61" spans="2:14" ht="24" customHeight="1" x14ac:dyDescent="0.25">
      <c r="B61" s="438"/>
      <c r="C61" s="434"/>
      <c r="D61" s="186" t="str">
        <f>D56</f>
        <v>Digitador</v>
      </c>
      <c r="E61" s="181" t="s">
        <v>16</v>
      </c>
      <c r="F61" s="182">
        <f>'Insumos '!H17</f>
        <v>0</v>
      </c>
      <c r="G61" s="187">
        <v>6</v>
      </c>
      <c r="H61" s="184">
        <f t="shared" si="1"/>
        <v>0</v>
      </c>
      <c r="I61" s="436"/>
      <c r="J61" s="240"/>
      <c r="N61" s="217"/>
    </row>
    <row r="62" spans="2:14" ht="24" customHeight="1" x14ac:dyDescent="0.25">
      <c r="B62" s="438"/>
      <c r="C62" s="432" t="s">
        <v>82</v>
      </c>
      <c r="D62" s="203" t="str">
        <f>'Insumos '!B10</f>
        <v>Coordenador Geral</v>
      </c>
      <c r="E62" s="192" t="s">
        <v>16</v>
      </c>
      <c r="F62" s="193">
        <f>'Insumos '!H10</f>
        <v>0</v>
      </c>
      <c r="G62" s="204">
        <v>5</v>
      </c>
      <c r="H62" s="195">
        <f t="shared" si="1"/>
        <v>0</v>
      </c>
      <c r="I62" s="439">
        <f>SUM(H62:H64)</f>
        <v>0</v>
      </c>
      <c r="J62" s="239">
        <f>I62</f>
        <v>0</v>
      </c>
    </row>
    <row r="63" spans="2:14" ht="24" customHeight="1" x14ac:dyDescent="0.25">
      <c r="B63" s="438"/>
      <c r="C63" s="432"/>
      <c r="D63" s="191" t="str">
        <f>D9</f>
        <v>Arquiteto Sênior</v>
      </c>
      <c r="E63" s="190" t="s">
        <v>16</v>
      </c>
      <c r="F63" s="197">
        <f>'Insumos '!H11</f>
        <v>0</v>
      </c>
      <c r="G63" s="190">
        <v>20</v>
      </c>
      <c r="H63" s="195">
        <f t="shared" si="1"/>
        <v>0</v>
      </c>
      <c r="I63" s="439"/>
      <c r="J63" s="185"/>
    </row>
    <row r="64" spans="2:14" ht="24" customHeight="1" x14ac:dyDescent="0.25">
      <c r="B64" s="438"/>
      <c r="C64" s="432"/>
      <c r="D64" s="198" t="str">
        <f>D48</f>
        <v>Desenhista Projetista</v>
      </c>
      <c r="E64" s="205" t="s">
        <v>16</v>
      </c>
      <c r="F64" s="206">
        <f>'Insumos '!H13</f>
        <v>0</v>
      </c>
      <c r="G64" s="207">
        <v>20</v>
      </c>
      <c r="H64" s="195">
        <f t="shared" si="1"/>
        <v>0</v>
      </c>
      <c r="I64" s="439"/>
      <c r="J64" s="240"/>
    </row>
    <row r="65" spans="2:10" ht="24" customHeight="1" x14ac:dyDescent="0.25">
      <c r="B65" s="438"/>
      <c r="C65" s="434" t="s">
        <v>83</v>
      </c>
      <c r="D65" s="186" t="str">
        <f>'Insumos '!B10</f>
        <v>Coordenador Geral</v>
      </c>
      <c r="E65" s="181" t="s">
        <v>16</v>
      </c>
      <c r="F65" s="182">
        <f>'Insumos '!H10</f>
        <v>0</v>
      </c>
      <c r="G65" s="187">
        <v>3</v>
      </c>
      <c r="H65" s="184">
        <f t="shared" si="1"/>
        <v>0</v>
      </c>
      <c r="I65" s="436">
        <f>SUM(H65:H67)</f>
        <v>0</v>
      </c>
      <c r="J65" s="239">
        <f>I65</f>
        <v>0</v>
      </c>
    </row>
    <row r="66" spans="2:10" ht="24" customHeight="1" x14ac:dyDescent="0.25">
      <c r="B66" s="438"/>
      <c r="C66" s="434"/>
      <c r="D66" s="186" t="str">
        <f>D9</f>
        <v>Arquiteto Sênior</v>
      </c>
      <c r="E66" s="181" t="s">
        <v>16</v>
      </c>
      <c r="F66" s="182">
        <f>'Insumos '!H11</f>
        <v>0</v>
      </c>
      <c r="G66" s="187">
        <v>12</v>
      </c>
      <c r="H66" s="184">
        <f t="shared" si="1"/>
        <v>0</v>
      </c>
      <c r="I66" s="436"/>
      <c r="J66" s="185"/>
    </row>
    <row r="67" spans="2:10" ht="24" customHeight="1" x14ac:dyDescent="0.25">
      <c r="B67" s="438"/>
      <c r="C67" s="434"/>
      <c r="D67" s="186" t="str">
        <f>D64</f>
        <v>Desenhista Projetista</v>
      </c>
      <c r="E67" s="181" t="s">
        <v>16</v>
      </c>
      <c r="F67" s="182">
        <f>'Insumos '!H13</f>
        <v>0</v>
      </c>
      <c r="G67" s="187">
        <v>13</v>
      </c>
      <c r="H67" s="184">
        <f t="shared" si="1"/>
        <v>0</v>
      </c>
      <c r="I67" s="436"/>
      <c r="J67" s="240"/>
    </row>
    <row r="68" spans="2:10" ht="24" customHeight="1" x14ac:dyDescent="0.25">
      <c r="B68" s="438"/>
      <c r="C68" s="432" t="s">
        <v>84</v>
      </c>
      <c r="D68" s="203" t="str">
        <f>'Insumos '!B10</f>
        <v>Coordenador Geral</v>
      </c>
      <c r="E68" s="192" t="s">
        <v>16</v>
      </c>
      <c r="F68" s="193">
        <f>'Insumos '!H10</f>
        <v>0</v>
      </c>
      <c r="G68" s="204">
        <v>3</v>
      </c>
      <c r="H68" s="195">
        <f t="shared" si="1"/>
        <v>0</v>
      </c>
      <c r="I68" s="439">
        <f>SUM(H68:H71)</f>
        <v>0</v>
      </c>
      <c r="J68" s="239">
        <f>I68</f>
        <v>0</v>
      </c>
    </row>
    <row r="69" spans="2:10" ht="24" customHeight="1" x14ac:dyDescent="0.25">
      <c r="B69" s="438"/>
      <c r="C69" s="432"/>
      <c r="D69" s="191" t="str">
        <f>D9</f>
        <v>Arquiteto Sênior</v>
      </c>
      <c r="E69" s="196" t="s">
        <v>16</v>
      </c>
      <c r="F69" s="197">
        <f>'Insumos '!H11</f>
        <v>0</v>
      </c>
      <c r="G69" s="194">
        <v>14</v>
      </c>
      <c r="H69" s="195">
        <f t="shared" si="1"/>
        <v>0</v>
      </c>
      <c r="I69" s="439"/>
      <c r="J69" s="185"/>
    </row>
    <row r="70" spans="2:10" ht="24" customHeight="1" x14ac:dyDescent="0.25">
      <c r="B70" s="438"/>
      <c r="C70" s="432"/>
      <c r="D70" s="191" t="str">
        <f>D10</f>
        <v>Arquiteto Pleno</v>
      </c>
      <c r="E70" s="196" t="s">
        <v>16</v>
      </c>
      <c r="F70" s="197">
        <f>'Insumos '!H12</f>
        <v>0</v>
      </c>
      <c r="G70" s="194">
        <v>32</v>
      </c>
      <c r="H70" s="195">
        <f t="shared" si="1"/>
        <v>0</v>
      </c>
      <c r="I70" s="439"/>
      <c r="J70" s="185"/>
    </row>
    <row r="71" spans="2:10" ht="24" customHeight="1" x14ac:dyDescent="0.25">
      <c r="B71" s="438"/>
      <c r="C71" s="432"/>
      <c r="D71" s="191" t="str">
        <f>D61</f>
        <v>Digitador</v>
      </c>
      <c r="E71" s="196" t="s">
        <v>16</v>
      </c>
      <c r="F71" s="197">
        <f>'Insumos '!H17</f>
        <v>0</v>
      </c>
      <c r="G71" s="194">
        <v>20</v>
      </c>
      <c r="H71" s="195">
        <f t="shared" si="1"/>
        <v>0</v>
      </c>
      <c r="I71" s="439"/>
      <c r="J71" s="240"/>
    </row>
    <row r="72" spans="2:10" ht="24" customHeight="1" x14ac:dyDescent="0.25">
      <c r="B72" s="438"/>
      <c r="C72" s="434" t="s">
        <v>85</v>
      </c>
      <c r="D72" s="180" t="str">
        <f>'Insumos '!B10</f>
        <v>Coordenador Geral</v>
      </c>
      <c r="E72" s="201" t="s">
        <v>16</v>
      </c>
      <c r="F72" s="202">
        <f>'Insumos '!H10</f>
        <v>0</v>
      </c>
      <c r="G72" s="183">
        <v>3</v>
      </c>
      <c r="H72" s="184">
        <f t="shared" si="1"/>
        <v>0</v>
      </c>
      <c r="I72" s="436">
        <f>SUM(H72:H76)</f>
        <v>0</v>
      </c>
      <c r="J72" s="239">
        <f>I72</f>
        <v>0</v>
      </c>
    </row>
    <row r="73" spans="2:10" ht="24" customHeight="1" x14ac:dyDescent="0.25">
      <c r="B73" s="438"/>
      <c r="C73" s="434"/>
      <c r="D73" s="186" t="str">
        <f>D9</f>
        <v>Arquiteto Sênior</v>
      </c>
      <c r="E73" s="181" t="s">
        <v>16</v>
      </c>
      <c r="F73" s="182">
        <f>'Insumos '!H11</f>
        <v>0</v>
      </c>
      <c r="G73" s="187">
        <v>13</v>
      </c>
      <c r="H73" s="184">
        <f t="shared" si="1"/>
        <v>0</v>
      </c>
      <c r="I73" s="436"/>
      <c r="J73" s="185"/>
    </row>
    <row r="74" spans="2:10" ht="24" customHeight="1" x14ac:dyDescent="0.25">
      <c r="B74" s="438"/>
      <c r="C74" s="434"/>
      <c r="D74" s="186" t="str">
        <f>D53</f>
        <v>Advogado Sênior</v>
      </c>
      <c r="E74" s="181" t="s">
        <v>16</v>
      </c>
      <c r="F74" s="182">
        <f>'Insumos '!H14</f>
        <v>0</v>
      </c>
      <c r="G74" s="187">
        <v>30</v>
      </c>
      <c r="H74" s="184">
        <f t="shared" si="1"/>
        <v>0</v>
      </c>
      <c r="I74" s="436"/>
      <c r="J74" s="185"/>
    </row>
    <row r="75" spans="2:10" ht="24" customHeight="1" x14ac:dyDescent="0.25">
      <c r="B75" s="438"/>
      <c r="C75" s="434"/>
      <c r="D75" s="186" t="str">
        <f>D43</f>
        <v>Assistente Social Pleno</v>
      </c>
      <c r="E75" s="181" t="s">
        <v>16</v>
      </c>
      <c r="F75" s="182">
        <f>'Insumos '!H16</f>
        <v>0</v>
      </c>
      <c r="G75" s="187">
        <v>30</v>
      </c>
      <c r="H75" s="184">
        <f t="shared" si="1"/>
        <v>0</v>
      </c>
      <c r="I75" s="436"/>
      <c r="J75" s="185"/>
    </row>
    <row r="76" spans="2:10" ht="24" customHeight="1" x14ac:dyDescent="0.25">
      <c r="B76" s="438"/>
      <c r="C76" s="434"/>
      <c r="D76" s="219" t="str">
        <f>D71</f>
        <v>Digitador</v>
      </c>
      <c r="E76" s="179" t="s">
        <v>16</v>
      </c>
      <c r="F76" s="209">
        <f>'Insumos '!H17</f>
        <v>0</v>
      </c>
      <c r="G76" s="220">
        <v>10</v>
      </c>
      <c r="H76" s="184">
        <f t="shared" si="1"/>
        <v>0</v>
      </c>
      <c r="I76" s="436"/>
      <c r="J76" s="240"/>
    </row>
    <row r="77" spans="2:10" ht="24" customHeight="1" x14ac:dyDescent="0.25">
      <c r="B77" s="438"/>
      <c r="C77" s="432" t="s">
        <v>86</v>
      </c>
      <c r="D77" s="221" t="str">
        <f>'Insumos '!B10</f>
        <v>Coordenador Geral</v>
      </c>
      <c r="E77" s="222" t="s">
        <v>16</v>
      </c>
      <c r="F77" s="197">
        <f>'Insumos '!H10</f>
        <v>0</v>
      </c>
      <c r="G77" s="190">
        <v>1</v>
      </c>
      <c r="H77" s="195">
        <f t="shared" si="1"/>
        <v>0</v>
      </c>
      <c r="I77" s="433">
        <f>SUM(H77:H81)</f>
        <v>0</v>
      </c>
      <c r="J77" s="239">
        <f>I77</f>
        <v>0</v>
      </c>
    </row>
    <row r="78" spans="2:10" ht="24" customHeight="1" x14ac:dyDescent="0.25">
      <c r="B78" s="438"/>
      <c r="C78" s="432"/>
      <c r="D78" s="191" t="str">
        <f>D9</f>
        <v>Arquiteto Sênior</v>
      </c>
      <c r="E78" s="196" t="s">
        <v>16</v>
      </c>
      <c r="F78" s="197">
        <f>'Insumos '!H11</f>
        <v>0</v>
      </c>
      <c r="G78" s="194">
        <v>3</v>
      </c>
      <c r="H78" s="195">
        <f t="shared" si="1"/>
        <v>0</v>
      </c>
      <c r="I78" s="433"/>
      <c r="J78" s="185"/>
    </row>
    <row r="79" spans="2:10" ht="24" customHeight="1" x14ac:dyDescent="0.25">
      <c r="B79" s="438"/>
      <c r="C79" s="432"/>
      <c r="D79" s="191" t="str">
        <f>D74</f>
        <v>Advogado Sênior</v>
      </c>
      <c r="E79" s="196" t="s">
        <v>16</v>
      </c>
      <c r="F79" s="197">
        <f>'Insumos '!H14</f>
        <v>0</v>
      </c>
      <c r="G79" s="194">
        <v>5</v>
      </c>
      <c r="H79" s="195">
        <f t="shared" si="1"/>
        <v>0</v>
      </c>
      <c r="I79" s="433"/>
      <c r="J79" s="185"/>
    </row>
    <row r="80" spans="2:10" ht="22.5" customHeight="1" x14ac:dyDescent="0.25">
      <c r="B80" s="438"/>
      <c r="C80" s="432"/>
      <c r="D80" s="221" t="str">
        <f>D75</f>
        <v>Assistente Social Pleno</v>
      </c>
      <c r="E80" s="190" t="s">
        <v>16</v>
      </c>
      <c r="F80" s="197">
        <f>'Insumos '!H16</f>
        <v>0</v>
      </c>
      <c r="G80" s="190">
        <v>10</v>
      </c>
      <c r="H80" s="195">
        <f t="shared" si="1"/>
        <v>0</v>
      </c>
      <c r="I80" s="433"/>
      <c r="J80" s="185"/>
    </row>
    <row r="81" spans="2:14" ht="24" customHeight="1" x14ac:dyDescent="0.25">
      <c r="B81" s="438"/>
      <c r="C81" s="432"/>
      <c r="D81" s="191" t="str">
        <f>D76</f>
        <v>Digitador</v>
      </c>
      <c r="E81" s="205" t="s">
        <v>16</v>
      </c>
      <c r="F81" s="206">
        <f>'Insumos '!H17</f>
        <v>0</v>
      </c>
      <c r="G81" s="207">
        <v>10</v>
      </c>
      <c r="H81" s="195">
        <f t="shared" si="1"/>
        <v>0</v>
      </c>
      <c r="I81" s="433"/>
      <c r="J81" s="240"/>
    </row>
    <row r="82" spans="2:14" ht="24" customHeight="1" x14ac:dyDescent="0.25">
      <c r="B82" s="438"/>
      <c r="C82" s="434" t="s">
        <v>87</v>
      </c>
      <c r="D82" s="180" t="str">
        <f>'Insumos '!B10</f>
        <v>Coordenador Geral</v>
      </c>
      <c r="E82" s="181" t="s">
        <v>16</v>
      </c>
      <c r="F82" s="182">
        <f>'Insumos '!H10</f>
        <v>0</v>
      </c>
      <c r="G82" s="187">
        <v>1</v>
      </c>
      <c r="H82" s="184">
        <f t="shared" si="1"/>
        <v>0</v>
      </c>
      <c r="I82" s="436">
        <f>SUM(H82:H85)</f>
        <v>0</v>
      </c>
      <c r="J82" s="239">
        <f>I82</f>
        <v>0</v>
      </c>
      <c r="N82" s="217"/>
    </row>
    <row r="83" spans="2:14" ht="24" customHeight="1" x14ac:dyDescent="0.25">
      <c r="B83" s="438"/>
      <c r="C83" s="434"/>
      <c r="D83" s="186" t="str">
        <f>D9</f>
        <v>Arquiteto Sênior</v>
      </c>
      <c r="E83" s="181" t="s">
        <v>16</v>
      </c>
      <c r="F83" s="182">
        <f>'Insumos '!H11</f>
        <v>0</v>
      </c>
      <c r="G83" s="187">
        <v>4</v>
      </c>
      <c r="H83" s="184">
        <f t="shared" si="1"/>
        <v>0</v>
      </c>
      <c r="I83" s="436"/>
      <c r="J83" s="185"/>
      <c r="N83" s="217"/>
    </row>
    <row r="84" spans="2:14" ht="24" customHeight="1" x14ac:dyDescent="0.25">
      <c r="B84" s="438"/>
      <c r="C84" s="434"/>
      <c r="D84" s="186" t="str">
        <f>D10</f>
        <v>Arquiteto Pleno</v>
      </c>
      <c r="E84" s="181" t="s">
        <v>16</v>
      </c>
      <c r="F84" s="182">
        <f>'Insumos '!H12</f>
        <v>0</v>
      </c>
      <c r="G84" s="187">
        <v>11</v>
      </c>
      <c r="H84" s="184">
        <f t="shared" si="1"/>
        <v>0</v>
      </c>
      <c r="I84" s="436"/>
      <c r="J84" s="185"/>
      <c r="N84" s="217"/>
    </row>
    <row r="85" spans="2:14" ht="24" customHeight="1" x14ac:dyDescent="0.25">
      <c r="B85" s="438"/>
      <c r="C85" s="434"/>
      <c r="D85" s="188" t="str">
        <f>D81</f>
        <v>Digitador</v>
      </c>
      <c r="E85" s="220" t="s">
        <v>16</v>
      </c>
      <c r="F85" s="209">
        <f>'Insumos '!H17</f>
        <v>0</v>
      </c>
      <c r="G85" s="189">
        <v>7</v>
      </c>
      <c r="H85" s="184">
        <f t="shared" si="1"/>
        <v>0</v>
      </c>
      <c r="I85" s="436"/>
      <c r="J85" s="240"/>
      <c r="N85" s="217"/>
    </row>
    <row r="86" spans="2:14" ht="24" customHeight="1" x14ac:dyDescent="0.25">
      <c r="B86" s="438"/>
      <c r="C86" s="210" t="s">
        <v>88</v>
      </c>
      <c r="D86" s="210"/>
      <c r="E86" s="210"/>
      <c r="F86" s="210"/>
      <c r="G86" s="210"/>
      <c r="H86" s="210"/>
      <c r="I86" s="212">
        <f>SUM(I51:I85)</f>
        <v>0</v>
      </c>
      <c r="J86" s="243"/>
    </row>
    <row r="87" spans="2:14" ht="27" customHeight="1" x14ac:dyDescent="0.25">
      <c r="B87" s="428" t="s">
        <v>89</v>
      </c>
      <c r="C87" s="429" t="s">
        <v>90</v>
      </c>
      <c r="D87" s="214" t="str">
        <f>'Insumos '!B10</f>
        <v>Coordenador Geral</v>
      </c>
      <c r="E87" s="222" t="s">
        <v>16</v>
      </c>
      <c r="F87" s="193">
        <f>'Insumos '!H10</f>
        <v>0</v>
      </c>
      <c r="G87" s="192">
        <v>5</v>
      </c>
      <c r="H87" s="195">
        <f>ROUND((F87*G87),2)</f>
        <v>0</v>
      </c>
      <c r="I87" s="430">
        <f>SUM(H87:H89)</f>
        <v>0</v>
      </c>
      <c r="J87" s="185">
        <f>I87</f>
        <v>0</v>
      </c>
    </row>
    <row r="88" spans="2:14" ht="27" customHeight="1" x14ac:dyDescent="0.25">
      <c r="B88" s="428"/>
      <c r="C88" s="429"/>
      <c r="D88" s="221" t="str">
        <f>D9</f>
        <v>Arquiteto Sênior</v>
      </c>
      <c r="E88" s="190" t="s">
        <v>16</v>
      </c>
      <c r="F88" s="197">
        <f>'Insumos '!H11</f>
        <v>0</v>
      </c>
      <c r="G88" s="190">
        <v>20</v>
      </c>
      <c r="H88" s="195">
        <f>ROUND((F88*G88),2)</f>
        <v>0</v>
      </c>
      <c r="I88" s="430"/>
      <c r="J88" s="185"/>
    </row>
    <row r="89" spans="2:14" ht="27" customHeight="1" x14ac:dyDescent="0.25">
      <c r="B89" s="428"/>
      <c r="C89" s="429"/>
      <c r="D89" s="198" t="str">
        <f>D85</f>
        <v>Digitador</v>
      </c>
      <c r="E89" s="205" t="s">
        <v>16</v>
      </c>
      <c r="F89" s="206">
        <f>'Insumos '!H17</f>
        <v>0</v>
      </c>
      <c r="G89" s="207">
        <v>20</v>
      </c>
      <c r="H89" s="195">
        <f>ROUND((F89*G89),2)</f>
        <v>0</v>
      </c>
      <c r="I89" s="430"/>
      <c r="J89" s="240"/>
    </row>
    <row r="90" spans="2:14" ht="24" customHeight="1" x14ac:dyDescent="0.25">
      <c r="B90" s="428"/>
      <c r="C90" s="223" t="s">
        <v>91</v>
      </c>
      <c r="D90" s="223"/>
      <c r="E90" s="223"/>
      <c r="F90" s="223"/>
      <c r="G90" s="223"/>
      <c r="H90" s="223"/>
      <c r="I90" s="212">
        <f>SUM(I87)</f>
        <v>0</v>
      </c>
      <c r="J90" s="243"/>
    </row>
    <row r="91" spans="2:14" ht="24" customHeight="1" x14ac:dyDescent="0.25">
      <c r="B91" s="431" t="s">
        <v>92</v>
      </c>
      <c r="C91" s="432" t="s">
        <v>93</v>
      </c>
      <c r="D91" s="221" t="str">
        <f>'Insumos '!B10</f>
        <v>Coordenador Geral</v>
      </c>
      <c r="E91" s="190" t="s">
        <v>16</v>
      </c>
      <c r="F91" s="197">
        <f>'Insumos '!H10</f>
        <v>0</v>
      </c>
      <c r="G91" s="190">
        <v>1</v>
      </c>
      <c r="H91" s="195">
        <f t="shared" ref="H91:H116" si="2">ROUND((F91*G91),2)</f>
        <v>0</v>
      </c>
      <c r="I91" s="433">
        <f>SUM(H91:H95)</f>
        <v>0</v>
      </c>
      <c r="J91" s="185">
        <f>I91</f>
        <v>0</v>
      </c>
      <c r="N91" s="218"/>
    </row>
    <row r="92" spans="2:14" ht="24" customHeight="1" x14ac:dyDescent="0.25">
      <c r="B92" s="431"/>
      <c r="C92" s="432"/>
      <c r="D92" s="191" t="str">
        <f>D9</f>
        <v>Arquiteto Sênior</v>
      </c>
      <c r="E92" s="196" t="s">
        <v>16</v>
      </c>
      <c r="F92" s="197">
        <f>'Insumos '!H11</f>
        <v>0</v>
      </c>
      <c r="G92" s="194">
        <v>4</v>
      </c>
      <c r="H92" s="195">
        <f t="shared" si="2"/>
        <v>0</v>
      </c>
      <c r="I92" s="433"/>
      <c r="J92" s="185"/>
      <c r="N92" s="217"/>
    </row>
    <row r="93" spans="2:14" ht="24" customHeight="1" x14ac:dyDescent="0.25">
      <c r="B93" s="431"/>
      <c r="C93" s="432"/>
      <c r="D93" s="191" t="str">
        <f>D10</f>
        <v>Arquiteto Pleno</v>
      </c>
      <c r="E93" s="196" t="s">
        <v>16</v>
      </c>
      <c r="F93" s="197">
        <f>'Insumos '!H12</f>
        <v>0</v>
      </c>
      <c r="G93" s="194">
        <v>3</v>
      </c>
      <c r="H93" s="195">
        <f t="shared" si="2"/>
        <v>0</v>
      </c>
      <c r="I93" s="433"/>
      <c r="J93" s="185"/>
      <c r="N93" s="217"/>
    </row>
    <row r="94" spans="2:14" ht="24" customHeight="1" x14ac:dyDescent="0.25">
      <c r="B94" s="431"/>
      <c r="C94" s="432"/>
      <c r="D94" s="191" t="str">
        <f>D60</f>
        <v>Auxiliar de Serviços Gerais</v>
      </c>
      <c r="E94" s="196" t="s">
        <v>16</v>
      </c>
      <c r="F94" s="197">
        <f>'Insumos '!H15</f>
        <v>0</v>
      </c>
      <c r="G94" s="194">
        <v>3</v>
      </c>
      <c r="H94" s="195">
        <f t="shared" si="2"/>
        <v>0</v>
      </c>
      <c r="I94" s="433"/>
      <c r="J94" s="185"/>
      <c r="N94" s="217"/>
    </row>
    <row r="95" spans="2:14" ht="24" customHeight="1" x14ac:dyDescent="0.25">
      <c r="B95" s="431"/>
      <c r="C95" s="432"/>
      <c r="D95" s="224" t="str">
        <f>D89</f>
        <v>Digitador</v>
      </c>
      <c r="E95" s="225" t="s">
        <v>16</v>
      </c>
      <c r="F95" s="206">
        <f>'Insumos '!H17</f>
        <v>0</v>
      </c>
      <c r="G95" s="190">
        <v>5</v>
      </c>
      <c r="H95" s="195">
        <f t="shared" si="2"/>
        <v>0</v>
      </c>
      <c r="I95" s="433"/>
      <c r="J95" s="240"/>
      <c r="N95" s="218"/>
    </row>
    <row r="96" spans="2:14" ht="24" customHeight="1" x14ac:dyDescent="0.25">
      <c r="B96" s="431"/>
      <c r="C96" s="434" t="s">
        <v>94</v>
      </c>
      <c r="D96" s="226" t="str">
        <f>'Insumos '!B10</f>
        <v>Coordenador Geral</v>
      </c>
      <c r="E96" s="179" t="s">
        <v>16</v>
      </c>
      <c r="F96" s="182">
        <f>'Insumos '!H10</f>
        <v>0</v>
      </c>
      <c r="G96" s="201">
        <v>2</v>
      </c>
      <c r="H96" s="184">
        <f t="shared" si="2"/>
        <v>0</v>
      </c>
      <c r="I96" s="435">
        <f>SUM(H96:H98)</f>
        <v>0</v>
      </c>
      <c r="J96" s="239">
        <f>I96</f>
        <v>0</v>
      </c>
    </row>
    <row r="97" spans="2:10" ht="24" customHeight="1" x14ac:dyDescent="0.25">
      <c r="B97" s="431"/>
      <c r="C97" s="434"/>
      <c r="D97" s="186" t="str">
        <f>D9</f>
        <v>Arquiteto Sênior</v>
      </c>
      <c r="E97" s="181" t="s">
        <v>16</v>
      </c>
      <c r="F97" s="182">
        <f>'Insumos '!H11</f>
        <v>0</v>
      </c>
      <c r="G97" s="187">
        <v>7</v>
      </c>
      <c r="H97" s="184">
        <f t="shared" si="2"/>
        <v>0</v>
      </c>
      <c r="I97" s="435"/>
      <c r="J97" s="185"/>
    </row>
    <row r="98" spans="2:10" ht="24" customHeight="1" x14ac:dyDescent="0.25">
      <c r="B98" s="431"/>
      <c r="C98" s="434"/>
      <c r="D98" s="188" t="str">
        <f>D95</f>
        <v>Digitador</v>
      </c>
      <c r="E98" s="220" t="s">
        <v>16</v>
      </c>
      <c r="F98" s="209">
        <f>'Insumos '!H17</f>
        <v>0</v>
      </c>
      <c r="G98" s="187">
        <v>6</v>
      </c>
      <c r="H98" s="184">
        <f t="shared" si="2"/>
        <v>0</v>
      </c>
      <c r="I98" s="435"/>
      <c r="J98" s="240"/>
    </row>
    <row r="99" spans="2:10" ht="24" customHeight="1" x14ac:dyDescent="0.25">
      <c r="B99" s="431"/>
      <c r="C99" s="432" t="s">
        <v>95</v>
      </c>
      <c r="D99" s="221" t="s">
        <v>14</v>
      </c>
      <c r="E99" s="190" t="s">
        <v>16</v>
      </c>
      <c r="F99" s="197">
        <f>'Insumos '!H10</f>
        <v>0</v>
      </c>
      <c r="G99" s="192">
        <v>12</v>
      </c>
      <c r="H99" s="195">
        <f t="shared" si="2"/>
        <v>0</v>
      </c>
      <c r="I99" s="433">
        <f>SUM(H99:H104)</f>
        <v>0</v>
      </c>
      <c r="J99" s="240"/>
    </row>
    <row r="100" spans="2:10" ht="24" customHeight="1" x14ac:dyDescent="0.25">
      <c r="B100" s="431"/>
      <c r="C100" s="432"/>
      <c r="D100" s="191" t="s">
        <v>17</v>
      </c>
      <c r="E100" s="196" t="s">
        <v>16</v>
      </c>
      <c r="F100" s="197">
        <f>'Insumos '!H11</f>
        <v>0</v>
      </c>
      <c r="G100" s="194">
        <v>18</v>
      </c>
      <c r="H100" s="195">
        <f t="shared" si="2"/>
        <v>0</v>
      </c>
      <c r="I100" s="433"/>
      <c r="J100" s="240"/>
    </row>
    <row r="101" spans="2:10" ht="24" customHeight="1" x14ac:dyDescent="0.25">
      <c r="B101" s="431"/>
      <c r="C101" s="432"/>
      <c r="D101" s="198" t="str">
        <f>D14</f>
        <v>Advogado Sênior</v>
      </c>
      <c r="E101" s="196" t="s">
        <v>16</v>
      </c>
      <c r="F101" s="206">
        <f>'Insumos '!H14</f>
        <v>0</v>
      </c>
      <c r="G101" s="207">
        <v>6</v>
      </c>
      <c r="H101" s="195">
        <f t="shared" si="2"/>
        <v>0</v>
      </c>
      <c r="I101" s="433"/>
      <c r="J101" s="240"/>
    </row>
    <row r="102" spans="2:10" ht="24" customHeight="1" x14ac:dyDescent="0.25">
      <c r="B102" s="431"/>
      <c r="C102" s="432"/>
      <c r="D102" s="198" t="str">
        <f>D10</f>
        <v>Arquiteto Pleno</v>
      </c>
      <c r="E102" s="196" t="s">
        <v>16</v>
      </c>
      <c r="F102" s="206">
        <f>'Insumos '!H12</f>
        <v>0</v>
      </c>
      <c r="G102" s="207">
        <v>30</v>
      </c>
      <c r="H102" s="195">
        <f t="shared" si="2"/>
        <v>0</v>
      </c>
      <c r="I102" s="433"/>
      <c r="J102" s="240"/>
    </row>
    <row r="103" spans="2:10" ht="24" customHeight="1" x14ac:dyDescent="0.25">
      <c r="B103" s="431"/>
      <c r="C103" s="432"/>
      <c r="D103" s="198" t="str">
        <f>D34</f>
        <v>Assistente Social Pleno</v>
      </c>
      <c r="E103" s="196" t="s">
        <v>16</v>
      </c>
      <c r="F103" s="206">
        <f>'Insumos '!H16</f>
        <v>0</v>
      </c>
      <c r="G103" s="207">
        <v>30</v>
      </c>
      <c r="H103" s="195">
        <f t="shared" si="2"/>
        <v>0</v>
      </c>
      <c r="I103" s="433"/>
      <c r="J103" s="240"/>
    </row>
    <row r="104" spans="2:10" ht="24" customHeight="1" x14ac:dyDescent="0.25">
      <c r="B104" s="431"/>
      <c r="C104" s="432"/>
      <c r="D104" s="198" t="str">
        <f>D98</f>
        <v>Digitador</v>
      </c>
      <c r="E104" s="205" t="s">
        <v>16</v>
      </c>
      <c r="F104" s="206">
        <f>'Insumos '!H17</f>
        <v>0</v>
      </c>
      <c r="G104" s="207">
        <v>12</v>
      </c>
      <c r="H104" s="195">
        <f t="shared" si="2"/>
        <v>0</v>
      </c>
      <c r="I104" s="433"/>
      <c r="J104" s="240"/>
    </row>
    <row r="105" spans="2:10" ht="24" customHeight="1" x14ac:dyDescent="0.25">
      <c r="B105" s="431"/>
      <c r="C105" s="434" t="s">
        <v>96</v>
      </c>
      <c r="D105" s="226" t="s">
        <v>14</v>
      </c>
      <c r="E105" s="179" t="s">
        <v>16</v>
      </c>
      <c r="F105" s="182">
        <f>'Insumos '!H10</f>
        <v>0</v>
      </c>
      <c r="G105" s="179">
        <v>3</v>
      </c>
      <c r="H105" s="184">
        <f t="shared" si="2"/>
        <v>0</v>
      </c>
      <c r="I105" s="436">
        <f>H105+H106+H107+H108+H109+H110</f>
        <v>0</v>
      </c>
      <c r="J105" s="240"/>
    </row>
    <row r="106" spans="2:10" ht="24" customHeight="1" x14ac:dyDescent="0.25">
      <c r="B106" s="431"/>
      <c r="C106" s="434"/>
      <c r="D106" s="186" t="s">
        <v>17</v>
      </c>
      <c r="E106" s="181" t="s">
        <v>16</v>
      </c>
      <c r="F106" s="182">
        <f>'Insumos '!H11</f>
        <v>0</v>
      </c>
      <c r="G106" s="187">
        <v>7</v>
      </c>
      <c r="H106" s="184">
        <f t="shared" si="2"/>
        <v>0</v>
      </c>
      <c r="I106" s="436"/>
      <c r="J106" s="240"/>
    </row>
    <row r="107" spans="2:10" ht="24" customHeight="1" x14ac:dyDescent="0.25">
      <c r="B107" s="431"/>
      <c r="C107" s="434"/>
      <c r="D107" s="188" t="s">
        <v>24</v>
      </c>
      <c r="E107" s="181" t="s">
        <v>16</v>
      </c>
      <c r="F107" s="182">
        <f>'Insumos '!H14</f>
        <v>0</v>
      </c>
      <c r="G107" s="187">
        <v>8</v>
      </c>
      <c r="H107" s="184">
        <f t="shared" si="2"/>
        <v>0</v>
      </c>
      <c r="I107" s="436"/>
      <c r="J107" s="240"/>
    </row>
    <row r="108" spans="2:10" ht="24" customHeight="1" x14ac:dyDescent="0.25">
      <c r="B108" s="431"/>
      <c r="C108" s="434"/>
      <c r="D108" s="188" t="s">
        <v>20</v>
      </c>
      <c r="E108" s="181" t="s">
        <v>16</v>
      </c>
      <c r="F108" s="209">
        <f>'Insumos '!H12</f>
        <v>0</v>
      </c>
      <c r="G108" s="187">
        <v>11</v>
      </c>
      <c r="H108" s="184">
        <f t="shared" si="2"/>
        <v>0</v>
      </c>
      <c r="I108" s="436"/>
      <c r="J108" s="240"/>
    </row>
    <row r="109" spans="2:10" ht="24" customHeight="1" x14ac:dyDescent="0.25">
      <c r="B109" s="431"/>
      <c r="C109" s="434"/>
      <c r="D109" s="188" t="s">
        <v>29</v>
      </c>
      <c r="E109" s="181" t="s">
        <v>16</v>
      </c>
      <c r="F109" s="209">
        <f>'Insumos '!H16</f>
        <v>0</v>
      </c>
      <c r="G109" s="187">
        <v>20</v>
      </c>
      <c r="H109" s="184">
        <f t="shared" si="2"/>
        <v>0</v>
      </c>
      <c r="I109" s="436"/>
      <c r="J109" s="240"/>
    </row>
    <row r="110" spans="2:10" ht="24" customHeight="1" x14ac:dyDescent="0.25">
      <c r="B110" s="431"/>
      <c r="C110" s="434"/>
      <c r="D110" s="188" t="str">
        <f>D104</f>
        <v>Digitador</v>
      </c>
      <c r="E110" s="220" t="s">
        <v>16</v>
      </c>
      <c r="F110" s="209">
        <f>'Insumos '!H17</f>
        <v>0</v>
      </c>
      <c r="G110" s="187">
        <v>10</v>
      </c>
      <c r="H110" s="184">
        <f t="shared" si="2"/>
        <v>0</v>
      </c>
      <c r="I110" s="436"/>
      <c r="J110" s="240"/>
    </row>
    <row r="111" spans="2:10" ht="24" customHeight="1" x14ac:dyDescent="0.25">
      <c r="B111" s="431"/>
      <c r="C111" s="432" t="s">
        <v>97</v>
      </c>
      <c r="D111" s="221" t="s">
        <v>14</v>
      </c>
      <c r="E111" s="190" t="s">
        <v>16</v>
      </c>
      <c r="F111" s="197">
        <f>'Insumos '!H10</f>
        <v>0</v>
      </c>
      <c r="G111" s="192">
        <v>3</v>
      </c>
      <c r="H111" s="195">
        <f t="shared" si="2"/>
        <v>0</v>
      </c>
      <c r="I111" s="433">
        <f>H111+H112+H113+H114+H115+H116</f>
        <v>0</v>
      </c>
      <c r="J111" s="240"/>
    </row>
    <row r="112" spans="2:10" ht="24" customHeight="1" x14ac:dyDescent="0.25">
      <c r="B112" s="431"/>
      <c r="C112" s="432"/>
      <c r="D112" s="191" t="s">
        <v>17</v>
      </c>
      <c r="E112" s="196" t="s">
        <v>16</v>
      </c>
      <c r="F112" s="197">
        <f>'Insumos '!H11</f>
        <v>0</v>
      </c>
      <c r="G112" s="194">
        <v>5</v>
      </c>
      <c r="H112" s="195">
        <f t="shared" si="2"/>
        <v>0</v>
      </c>
      <c r="I112" s="433"/>
      <c r="J112" s="240"/>
    </row>
    <row r="113" spans="2:10" ht="24" customHeight="1" x14ac:dyDescent="0.25">
      <c r="B113" s="431"/>
      <c r="C113" s="432"/>
      <c r="D113" s="198" t="s">
        <v>24</v>
      </c>
      <c r="E113" s="205" t="s">
        <v>16</v>
      </c>
      <c r="F113" s="206">
        <f>'Insumos '!H14</f>
        <v>0</v>
      </c>
      <c r="G113" s="207">
        <v>5</v>
      </c>
      <c r="H113" s="195">
        <f t="shared" si="2"/>
        <v>0</v>
      </c>
      <c r="I113" s="433"/>
      <c r="J113" s="240"/>
    </row>
    <row r="114" spans="2:10" ht="24" customHeight="1" x14ac:dyDescent="0.25">
      <c r="B114" s="431"/>
      <c r="C114" s="432"/>
      <c r="D114" s="198" t="s">
        <v>20</v>
      </c>
      <c r="E114" s="205" t="s">
        <v>16</v>
      </c>
      <c r="F114" s="206">
        <f>'Insumos '!H12</f>
        <v>0</v>
      </c>
      <c r="G114" s="207">
        <v>4</v>
      </c>
      <c r="H114" s="195">
        <f t="shared" si="2"/>
        <v>0</v>
      </c>
      <c r="I114" s="433"/>
      <c r="J114" s="240"/>
    </row>
    <row r="115" spans="2:10" ht="24" customHeight="1" x14ac:dyDescent="0.25">
      <c r="B115" s="431"/>
      <c r="C115" s="432"/>
      <c r="D115" s="198" t="s">
        <v>29</v>
      </c>
      <c r="E115" s="205" t="s">
        <v>16</v>
      </c>
      <c r="F115" s="206">
        <f>'Insumos '!H16</f>
        <v>0</v>
      </c>
      <c r="G115" s="207">
        <v>4</v>
      </c>
      <c r="H115" s="195">
        <f t="shared" si="2"/>
        <v>0</v>
      </c>
      <c r="I115" s="433"/>
      <c r="J115" s="240"/>
    </row>
    <row r="116" spans="2:10" ht="24" customHeight="1" x14ac:dyDescent="0.25">
      <c r="B116" s="431"/>
      <c r="C116" s="432"/>
      <c r="D116" s="198" t="str">
        <f>D110</f>
        <v>Digitador</v>
      </c>
      <c r="E116" s="205" t="s">
        <v>16</v>
      </c>
      <c r="F116" s="206">
        <f>'Insumos '!H17</f>
        <v>0</v>
      </c>
      <c r="G116" s="207">
        <v>8</v>
      </c>
      <c r="H116" s="195">
        <f t="shared" si="2"/>
        <v>0</v>
      </c>
      <c r="I116" s="433"/>
      <c r="J116" s="240"/>
    </row>
    <row r="117" spans="2:10" ht="24" customHeight="1" x14ac:dyDescent="0.25">
      <c r="B117" s="431"/>
      <c r="C117" s="437" t="s">
        <v>98</v>
      </c>
      <c r="D117" s="437"/>
      <c r="E117" s="437"/>
      <c r="F117" s="437"/>
      <c r="G117" s="437"/>
      <c r="H117" s="437"/>
      <c r="I117" s="227">
        <f>I91+I96+I99+I105+I111</f>
        <v>0</v>
      </c>
      <c r="J117" s="240"/>
    </row>
    <row r="118" spans="2:10" ht="32.25" customHeight="1" x14ac:dyDescent="0.25">
      <c r="B118" s="252"/>
      <c r="F118" s="441" t="s">
        <v>99</v>
      </c>
      <c r="G118" s="441"/>
      <c r="H118" s="441"/>
      <c r="I118" s="248">
        <f>I50+I86+I90+I117</f>
        <v>0</v>
      </c>
    </row>
    <row r="119" spans="2:10" ht="24" customHeight="1" x14ac:dyDescent="0.25"/>
    <row r="120" spans="2:10" ht="23.85" customHeight="1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8749999999999998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J122"/>
  <sheetViews>
    <sheetView showGridLines="0" zoomScale="75" zoomScaleNormal="75" workbookViewId="0">
      <selection activeCell="B1" activeCellId="1" sqref="B2:I122 B1:I1"/>
    </sheetView>
  </sheetViews>
  <sheetFormatPr defaultColWidth="8.28515625" defaultRowHeight="15" x14ac:dyDescent="0.25"/>
  <cols>
    <col min="1" max="1" width="8.28515625" style="163"/>
    <col min="2" max="2" width="17.42578125" style="163" customWidth="1"/>
    <col min="3" max="3" width="35.42578125" style="163" customWidth="1"/>
    <col min="4" max="4" width="33.28515625" style="163" customWidth="1"/>
    <col min="5" max="5" width="5.140625" style="164" customWidth="1"/>
    <col min="6" max="6" width="10.28515625" style="164" customWidth="1"/>
    <col min="7" max="7" width="9.42578125" style="165" customWidth="1"/>
    <col min="8" max="8" width="13.5703125" style="166" customWidth="1"/>
    <col min="9" max="9" width="19.140625" style="166" customWidth="1"/>
    <col min="10" max="10" width="12.140625" style="166" hidden="1" customWidth="1"/>
    <col min="11" max="11" width="16.85546875" style="163" customWidth="1"/>
    <col min="12" max="12" width="16" style="167" customWidth="1"/>
    <col min="13" max="13" width="8.28515625" style="163"/>
    <col min="14" max="14" width="12.42578125" style="163" customWidth="1"/>
    <col min="15" max="15" width="8.42578125" style="163" customWidth="1"/>
    <col min="16" max="1024" width="8.28515625" style="163"/>
  </cols>
  <sheetData>
    <row r="1" spans="1:1024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024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  <c r="J2" s="249"/>
    </row>
    <row r="3" spans="1:1024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024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024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024" ht="24" customHeight="1" x14ac:dyDescent="0.25">
      <c r="B6" s="440" t="s">
        <v>106</v>
      </c>
      <c r="C6" s="440"/>
      <c r="D6" s="440"/>
      <c r="E6" s="440"/>
      <c r="F6" s="440"/>
      <c r="G6" s="440"/>
      <c r="H6" s="440"/>
      <c r="I6" s="440"/>
    </row>
    <row r="7" spans="1:1024" ht="36.75" customHeight="1" x14ac:dyDescent="0.25">
      <c r="A7" s="168"/>
      <c r="B7" s="169" t="s">
        <v>61</v>
      </c>
      <c r="C7" s="170" t="s">
        <v>62</v>
      </c>
      <c r="D7" s="171" t="s">
        <v>63</v>
      </c>
      <c r="E7" s="172" t="s">
        <v>10</v>
      </c>
      <c r="F7" s="173" t="s">
        <v>13</v>
      </c>
      <c r="G7" s="174" t="s">
        <v>64</v>
      </c>
      <c r="H7" s="175" t="s">
        <v>65</v>
      </c>
      <c r="I7" s="176" t="s">
        <v>66</v>
      </c>
      <c r="J7" s="250"/>
      <c r="K7" s="178"/>
      <c r="L7" s="17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8"/>
      <c r="BI7" s="168"/>
      <c r="BJ7" s="168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168"/>
      <c r="BZ7" s="168"/>
      <c r="CA7" s="168"/>
      <c r="CB7" s="168"/>
      <c r="CC7" s="168"/>
      <c r="CD7" s="168"/>
      <c r="CE7" s="168"/>
      <c r="CF7" s="168"/>
      <c r="CG7" s="168"/>
      <c r="CH7" s="168"/>
      <c r="CI7" s="168"/>
      <c r="CJ7" s="168"/>
      <c r="CK7" s="168"/>
      <c r="CL7" s="168"/>
      <c r="CM7" s="168"/>
      <c r="CN7" s="168"/>
      <c r="CO7" s="168"/>
      <c r="CP7" s="168"/>
      <c r="CQ7" s="168"/>
      <c r="CR7" s="168"/>
      <c r="CS7" s="168"/>
      <c r="CT7" s="168"/>
      <c r="CU7" s="168"/>
      <c r="CV7" s="168"/>
      <c r="CW7" s="168"/>
      <c r="CX7" s="168"/>
      <c r="CY7" s="168"/>
      <c r="CZ7" s="168"/>
      <c r="DA7" s="168"/>
      <c r="DB7" s="168"/>
      <c r="DC7" s="168"/>
      <c r="DD7" s="168"/>
      <c r="DE7" s="168"/>
      <c r="DF7" s="168"/>
      <c r="DG7" s="168"/>
      <c r="DH7" s="168"/>
      <c r="DI7" s="168"/>
      <c r="DJ7" s="168"/>
      <c r="DK7" s="168"/>
      <c r="DL7" s="168"/>
      <c r="DM7" s="168"/>
      <c r="DN7" s="168"/>
      <c r="DO7" s="168"/>
      <c r="DP7" s="168"/>
      <c r="DQ7" s="168"/>
      <c r="DR7" s="168"/>
      <c r="DS7" s="168"/>
      <c r="DT7" s="168"/>
      <c r="DU7" s="168"/>
      <c r="DV7" s="168"/>
      <c r="DW7" s="168"/>
      <c r="DX7" s="168"/>
      <c r="DY7" s="168"/>
      <c r="DZ7" s="168"/>
      <c r="EA7" s="168"/>
      <c r="EB7" s="168"/>
      <c r="EC7" s="168"/>
      <c r="ED7" s="168"/>
      <c r="EE7" s="168"/>
      <c r="EF7" s="168"/>
      <c r="EG7" s="168"/>
      <c r="EH7" s="168"/>
      <c r="EI7" s="168"/>
      <c r="EJ7" s="168"/>
      <c r="EK7" s="168"/>
      <c r="EL7" s="168"/>
      <c r="EM7" s="168"/>
      <c r="EN7" s="168"/>
      <c r="EO7" s="168"/>
      <c r="EP7" s="168"/>
      <c r="EQ7" s="168"/>
      <c r="ER7" s="168"/>
      <c r="ES7" s="168"/>
      <c r="ET7" s="168"/>
      <c r="EU7" s="168"/>
      <c r="EV7" s="168"/>
      <c r="EW7" s="168"/>
      <c r="EX7" s="168"/>
      <c r="EY7" s="168"/>
      <c r="EZ7" s="168"/>
      <c r="FA7" s="168"/>
      <c r="FB7" s="168"/>
      <c r="FC7" s="168"/>
      <c r="FD7" s="168"/>
      <c r="FE7" s="168"/>
      <c r="FF7" s="168"/>
      <c r="FG7" s="168"/>
      <c r="FH7" s="168"/>
      <c r="FI7" s="168"/>
      <c r="FJ7" s="168"/>
      <c r="FK7" s="168"/>
      <c r="FL7" s="168"/>
      <c r="FM7" s="168"/>
      <c r="FN7" s="168"/>
      <c r="FO7" s="168"/>
      <c r="FP7" s="168"/>
      <c r="FQ7" s="168"/>
      <c r="FR7" s="168"/>
      <c r="FS7" s="168"/>
      <c r="FT7" s="168"/>
      <c r="FU7" s="168"/>
      <c r="FV7" s="168"/>
      <c r="FW7" s="168"/>
      <c r="FX7" s="168"/>
      <c r="FY7" s="168"/>
      <c r="FZ7" s="168"/>
      <c r="GA7" s="168"/>
      <c r="GB7" s="168"/>
      <c r="GC7" s="168"/>
      <c r="GD7" s="168"/>
      <c r="GE7" s="168"/>
      <c r="GF7" s="168"/>
      <c r="GG7" s="168"/>
      <c r="GH7" s="168"/>
      <c r="GI7" s="168"/>
      <c r="GJ7" s="168"/>
      <c r="GK7" s="168"/>
      <c r="GL7" s="168"/>
      <c r="GM7" s="168"/>
      <c r="GN7" s="168"/>
      <c r="GO7" s="168"/>
      <c r="GP7" s="168"/>
      <c r="GQ7" s="168"/>
      <c r="GR7" s="168"/>
      <c r="GS7" s="168"/>
      <c r="GT7" s="168"/>
      <c r="GU7" s="168"/>
      <c r="GV7" s="168"/>
      <c r="GW7" s="168"/>
      <c r="GX7" s="168"/>
      <c r="GY7" s="168"/>
      <c r="GZ7" s="168"/>
      <c r="HA7" s="168"/>
      <c r="HB7" s="168"/>
      <c r="HC7" s="168"/>
      <c r="HD7" s="168"/>
      <c r="HE7" s="168"/>
      <c r="HF7" s="168"/>
      <c r="HG7" s="168"/>
      <c r="HH7" s="168"/>
      <c r="HI7" s="168"/>
      <c r="HJ7" s="168"/>
      <c r="HK7" s="168"/>
      <c r="HL7" s="168"/>
      <c r="HM7" s="168"/>
      <c r="HN7" s="168"/>
      <c r="HO7" s="168"/>
      <c r="HP7" s="168"/>
      <c r="HQ7" s="168"/>
      <c r="HR7" s="168"/>
      <c r="HS7" s="168"/>
      <c r="HT7" s="168"/>
      <c r="HU7" s="168"/>
      <c r="HV7" s="168"/>
      <c r="HW7" s="168"/>
      <c r="HX7" s="168"/>
      <c r="HY7" s="168"/>
      <c r="HZ7" s="168"/>
      <c r="IA7" s="168"/>
      <c r="IB7" s="168"/>
      <c r="IC7" s="168"/>
      <c r="ID7" s="168"/>
      <c r="IE7" s="168"/>
      <c r="IF7" s="168"/>
      <c r="IG7" s="168"/>
      <c r="IH7" s="168"/>
      <c r="II7" s="168"/>
      <c r="IJ7" s="168"/>
      <c r="IK7" s="168"/>
      <c r="IL7" s="168"/>
      <c r="IM7" s="168"/>
      <c r="IN7" s="168"/>
      <c r="IO7" s="168"/>
      <c r="IP7" s="168"/>
      <c r="IQ7" s="168"/>
      <c r="IR7" s="168"/>
      <c r="IS7" s="168"/>
      <c r="IT7" s="168"/>
      <c r="IU7" s="168"/>
      <c r="IV7" s="168"/>
      <c r="IW7" s="168"/>
      <c r="IX7" s="168"/>
      <c r="IY7" s="168"/>
      <c r="IZ7" s="168"/>
      <c r="JA7" s="168"/>
      <c r="JB7" s="168"/>
      <c r="JC7" s="168"/>
      <c r="JD7" s="168"/>
      <c r="JE7" s="168"/>
      <c r="JF7" s="168"/>
      <c r="JG7" s="168"/>
      <c r="JH7" s="168"/>
      <c r="JI7" s="168"/>
      <c r="JJ7" s="168"/>
      <c r="JK7" s="168"/>
      <c r="JL7" s="168"/>
      <c r="JM7" s="168"/>
      <c r="JN7" s="168"/>
      <c r="JO7" s="168"/>
      <c r="JP7" s="168"/>
      <c r="JQ7" s="168"/>
      <c r="JR7" s="168"/>
      <c r="JS7" s="168"/>
      <c r="JT7" s="168"/>
      <c r="JU7" s="168"/>
      <c r="JV7" s="168"/>
      <c r="JW7" s="168"/>
      <c r="JX7" s="168"/>
      <c r="JY7" s="168"/>
      <c r="JZ7" s="168"/>
      <c r="KA7" s="168"/>
      <c r="KB7" s="168"/>
      <c r="KC7" s="168"/>
      <c r="KD7" s="168"/>
      <c r="KE7" s="168"/>
      <c r="KF7" s="168"/>
      <c r="KG7" s="168"/>
      <c r="KH7" s="168"/>
      <c r="KI7" s="168"/>
      <c r="KJ7" s="168"/>
      <c r="KK7" s="168"/>
      <c r="KL7" s="168"/>
      <c r="KM7" s="168"/>
      <c r="KN7" s="168"/>
      <c r="KO7" s="168"/>
      <c r="KP7" s="168"/>
      <c r="KQ7" s="168"/>
      <c r="KR7" s="168"/>
      <c r="KS7" s="168"/>
      <c r="KT7" s="168"/>
      <c r="KU7" s="168"/>
      <c r="KV7" s="168"/>
      <c r="KW7" s="168"/>
      <c r="KX7" s="168"/>
      <c r="KY7" s="168"/>
      <c r="KZ7" s="168"/>
      <c r="LA7" s="168"/>
      <c r="LB7" s="168"/>
      <c r="LC7" s="168"/>
      <c r="LD7" s="168"/>
      <c r="LE7" s="168"/>
      <c r="LF7" s="168"/>
      <c r="LG7" s="168"/>
      <c r="LH7" s="168"/>
      <c r="LI7" s="168"/>
      <c r="LJ7" s="168"/>
      <c r="LK7" s="168"/>
      <c r="LL7" s="168"/>
      <c r="LM7" s="168"/>
      <c r="LN7" s="168"/>
      <c r="LO7" s="168"/>
      <c r="LP7" s="168"/>
      <c r="LQ7" s="168"/>
      <c r="LR7" s="168"/>
      <c r="LS7" s="168"/>
      <c r="LT7" s="168"/>
      <c r="LU7" s="168"/>
      <c r="LV7" s="168"/>
      <c r="LW7" s="168"/>
      <c r="LX7" s="168"/>
      <c r="LY7" s="168"/>
      <c r="LZ7" s="168"/>
      <c r="MA7" s="168"/>
      <c r="MB7" s="168"/>
      <c r="MC7" s="168"/>
      <c r="MD7" s="168"/>
      <c r="ME7" s="168"/>
      <c r="MF7" s="168"/>
      <c r="MG7" s="168"/>
      <c r="MH7" s="168"/>
      <c r="MI7" s="168"/>
      <c r="MJ7" s="168"/>
      <c r="MK7" s="168"/>
      <c r="ML7" s="168"/>
      <c r="MM7" s="168"/>
      <c r="MN7" s="168"/>
      <c r="MO7" s="168"/>
      <c r="MP7" s="168"/>
      <c r="MQ7" s="168"/>
      <c r="MR7" s="168"/>
      <c r="MS7" s="168"/>
      <c r="MT7" s="168"/>
      <c r="MU7" s="168"/>
      <c r="MV7" s="168"/>
      <c r="MW7" s="168"/>
      <c r="MX7" s="168"/>
      <c r="MY7" s="168"/>
      <c r="MZ7" s="168"/>
      <c r="NA7" s="168"/>
      <c r="NB7" s="168"/>
      <c r="NC7" s="168"/>
      <c r="ND7" s="168"/>
      <c r="NE7" s="168"/>
      <c r="NF7" s="168"/>
      <c r="NG7" s="168"/>
      <c r="NH7" s="168"/>
      <c r="NI7" s="168"/>
      <c r="NJ7" s="168"/>
      <c r="NK7" s="168"/>
      <c r="NL7" s="168"/>
      <c r="NM7" s="168"/>
      <c r="NN7" s="168"/>
      <c r="NO7" s="168"/>
      <c r="NP7" s="168"/>
      <c r="NQ7" s="168"/>
      <c r="NR7" s="168"/>
      <c r="NS7" s="168"/>
      <c r="NT7" s="168"/>
      <c r="NU7" s="168"/>
      <c r="NV7" s="168"/>
      <c r="NW7" s="168"/>
      <c r="NX7" s="168"/>
      <c r="NY7" s="168"/>
      <c r="NZ7" s="168"/>
      <c r="OA7" s="168"/>
      <c r="OB7" s="168"/>
      <c r="OC7" s="168"/>
      <c r="OD7" s="168"/>
      <c r="OE7" s="168"/>
      <c r="OF7" s="168"/>
      <c r="OG7" s="168"/>
      <c r="OH7" s="168"/>
      <c r="OI7" s="168"/>
      <c r="OJ7" s="168"/>
      <c r="OK7" s="168"/>
      <c r="OL7" s="168"/>
      <c r="OM7" s="168"/>
      <c r="ON7" s="168"/>
      <c r="OO7" s="168"/>
      <c r="OP7" s="168"/>
      <c r="OQ7" s="168"/>
      <c r="OR7" s="168"/>
      <c r="OS7" s="168"/>
      <c r="OT7" s="168"/>
      <c r="OU7" s="168"/>
      <c r="OV7" s="168"/>
      <c r="OW7" s="168"/>
      <c r="OX7" s="168"/>
      <c r="OY7" s="168"/>
      <c r="OZ7" s="168"/>
      <c r="PA7" s="168"/>
      <c r="PB7" s="168"/>
      <c r="PC7" s="168"/>
      <c r="PD7" s="168"/>
      <c r="PE7" s="168"/>
      <c r="PF7" s="168"/>
      <c r="PG7" s="168"/>
      <c r="PH7" s="168"/>
      <c r="PI7" s="168"/>
      <c r="PJ7" s="168"/>
      <c r="PK7" s="168"/>
      <c r="PL7" s="168"/>
      <c r="PM7" s="168"/>
      <c r="PN7" s="168"/>
      <c r="PO7" s="168"/>
      <c r="PP7" s="168"/>
      <c r="PQ7" s="168"/>
      <c r="PR7" s="168"/>
      <c r="PS7" s="168"/>
      <c r="PT7" s="168"/>
      <c r="PU7" s="168"/>
      <c r="PV7" s="168"/>
      <c r="PW7" s="168"/>
      <c r="PX7" s="168"/>
      <c r="PY7" s="168"/>
      <c r="PZ7" s="168"/>
      <c r="QA7" s="168"/>
      <c r="QB7" s="168"/>
      <c r="QC7" s="168"/>
      <c r="QD7" s="168"/>
      <c r="QE7" s="168"/>
      <c r="QF7" s="168"/>
      <c r="QG7" s="168"/>
      <c r="QH7" s="168"/>
      <c r="QI7" s="168"/>
      <c r="QJ7" s="168"/>
      <c r="QK7" s="168"/>
      <c r="QL7" s="168"/>
      <c r="QM7" s="168"/>
      <c r="QN7" s="168"/>
      <c r="QO7" s="168"/>
      <c r="QP7" s="168"/>
      <c r="QQ7" s="168"/>
      <c r="QR7" s="168"/>
      <c r="QS7" s="168"/>
      <c r="QT7" s="168"/>
      <c r="QU7" s="168"/>
      <c r="QV7" s="168"/>
      <c r="QW7" s="168"/>
      <c r="QX7" s="168"/>
      <c r="QY7" s="168"/>
      <c r="QZ7" s="168"/>
      <c r="RA7" s="168"/>
      <c r="RB7" s="168"/>
      <c r="RC7" s="168"/>
      <c r="RD7" s="168"/>
      <c r="RE7" s="168"/>
      <c r="RF7" s="168"/>
      <c r="RG7" s="168"/>
      <c r="RH7" s="168"/>
      <c r="RI7" s="168"/>
      <c r="RJ7" s="168"/>
      <c r="RK7" s="168"/>
      <c r="RL7" s="168"/>
      <c r="RM7" s="168"/>
      <c r="RN7" s="168"/>
      <c r="RO7" s="168"/>
      <c r="RP7" s="168"/>
      <c r="RQ7" s="168"/>
      <c r="RR7" s="168"/>
      <c r="RS7" s="168"/>
      <c r="RT7" s="168"/>
      <c r="RU7" s="168"/>
      <c r="RV7" s="168"/>
      <c r="RW7" s="168"/>
      <c r="RX7" s="168"/>
      <c r="RY7" s="168"/>
      <c r="RZ7" s="168"/>
      <c r="SA7" s="168"/>
      <c r="SB7" s="168"/>
      <c r="SC7" s="168"/>
      <c r="SD7" s="168"/>
      <c r="SE7" s="168"/>
      <c r="SF7" s="168"/>
      <c r="SG7" s="168"/>
      <c r="SH7" s="168"/>
      <c r="SI7" s="168"/>
      <c r="SJ7" s="168"/>
      <c r="SK7" s="168"/>
      <c r="SL7" s="168"/>
      <c r="SM7" s="168"/>
      <c r="SN7" s="168"/>
      <c r="SO7" s="168"/>
      <c r="SP7" s="168"/>
      <c r="SQ7" s="168"/>
      <c r="SR7" s="168"/>
      <c r="SS7" s="168"/>
      <c r="ST7" s="168"/>
      <c r="SU7" s="168"/>
      <c r="SV7" s="168"/>
      <c r="SW7" s="168"/>
      <c r="SX7" s="168"/>
      <c r="SY7" s="168"/>
      <c r="SZ7" s="168"/>
      <c r="TA7" s="168"/>
      <c r="TB7" s="168"/>
      <c r="TC7" s="168"/>
      <c r="TD7" s="168"/>
      <c r="TE7" s="168"/>
      <c r="TF7" s="168"/>
      <c r="TG7" s="168"/>
      <c r="TH7" s="168"/>
      <c r="TI7" s="168"/>
      <c r="TJ7" s="168"/>
      <c r="TK7" s="168"/>
      <c r="TL7" s="168"/>
      <c r="TM7" s="168"/>
      <c r="TN7" s="168"/>
      <c r="TO7" s="168"/>
      <c r="TP7" s="168"/>
      <c r="TQ7" s="168"/>
      <c r="TR7" s="168"/>
      <c r="TS7" s="168"/>
      <c r="TT7" s="168"/>
      <c r="TU7" s="168"/>
      <c r="TV7" s="168"/>
      <c r="TW7" s="168"/>
      <c r="TX7" s="168"/>
      <c r="TY7" s="168"/>
      <c r="TZ7" s="168"/>
      <c r="UA7" s="168"/>
      <c r="UB7" s="168"/>
      <c r="UC7" s="168"/>
      <c r="UD7" s="168"/>
      <c r="UE7" s="168"/>
      <c r="UF7" s="168"/>
      <c r="UG7" s="168"/>
      <c r="UH7" s="168"/>
      <c r="UI7" s="168"/>
      <c r="UJ7" s="168"/>
      <c r="UK7" s="168"/>
      <c r="UL7" s="168"/>
      <c r="UM7" s="168"/>
      <c r="UN7" s="168"/>
      <c r="UO7" s="168"/>
      <c r="UP7" s="168"/>
      <c r="UQ7" s="168"/>
      <c r="UR7" s="168"/>
      <c r="US7" s="168"/>
      <c r="UT7" s="168"/>
      <c r="UU7" s="168"/>
      <c r="UV7" s="168"/>
      <c r="UW7" s="168"/>
      <c r="UX7" s="168"/>
      <c r="UY7" s="168"/>
      <c r="UZ7" s="168"/>
      <c r="VA7" s="168"/>
      <c r="VB7" s="168"/>
      <c r="VC7" s="168"/>
      <c r="VD7" s="168"/>
      <c r="VE7" s="168"/>
      <c r="VF7" s="168"/>
      <c r="VG7" s="168"/>
      <c r="VH7" s="168"/>
      <c r="VI7" s="168"/>
      <c r="VJ7" s="168"/>
      <c r="VK7" s="168"/>
      <c r="VL7" s="168"/>
      <c r="VM7" s="168"/>
      <c r="VN7" s="168"/>
      <c r="VO7" s="168"/>
      <c r="VP7" s="168"/>
      <c r="VQ7" s="168"/>
      <c r="VR7" s="168"/>
      <c r="VS7" s="168"/>
      <c r="VT7" s="168"/>
      <c r="VU7" s="168"/>
      <c r="VV7" s="168"/>
      <c r="VW7" s="168"/>
      <c r="VX7" s="168"/>
      <c r="VY7" s="168"/>
      <c r="VZ7" s="168"/>
      <c r="WA7" s="168"/>
      <c r="WB7" s="168"/>
      <c r="WC7" s="168"/>
      <c r="WD7" s="168"/>
      <c r="WE7" s="168"/>
      <c r="WF7" s="168"/>
      <c r="WG7" s="168"/>
      <c r="WH7" s="168"/>
      <c r="WI7" s="168"/>
      <c r="WJ7" s="168"/>
      <c r="WK7" s="168"/>
      <c r="WL7" s="168"/>
      <c r="WM7" s="168"/>
      <c r="WN7" s="168"/>
      <c r="WO7" s="168"/>
      <c r="WP7" s="168"/>
      <c r="WQ7" s="168"/>
      <c r="WR7" s="168"/>
      <c r="WS7" s="168"/>
      <c r="WT7" s="168"/>
      <c r="WU7" s="168"/>
      <c r="WV7" s="168"/>
      <c r="WW7" s="168"/>
      <c r="WX7" s="168"/>
      <c r="WY7" s="168"/>
      <c r="WZ7" s="168"/>
      <c r="XA7" s="168"/>
      <c r="XB7" s="168"/>
      <c r="XC7" s="168"/>
      <c r="XD7" s="168"/>
      <c r="XE7" s="168"/>
      <c r="XF7" s="168"/>
      <c r="XG7" s="168"/>
      <c r="XH7" s="168"/>
      <c r="XI7" s="168"/>
      <c r="XJ7" s="168"/>
      <c r="XK7" s="168"/>
      <c r="XL7" s="168"/>
      <c r="XM7" s="168"/>
      <c r="XN7" s="168"/>
      <c r="XO7" s="168"/>
      <c r="XP7" s="168"/>
      <c r="XQ7" s="168"/>
      <c r="XR7" s="168"/>
      <c r="XS7" s="168"/>
      <c r="XT7" s="168"/>
      <c r="XU7" s="168"/>
      <c r="XV7" s="168"/>
      <c r="XW7" s="168"/>
      <c r="XX7" s="168"/>
      <c r="XY7" s="168"/>
      <c r="XZ7" s="168"/>
      <c r="YA7" s="168"/>
      <c r="YB7" s="168"/>
      <c r="YC7" s="168"/>
      <c r="YD7" s="168"/>
      <c r="YE7" s="168"/>
      <c r="YF7" s="168"/>
      <c r="YG7" s="168"/>
      <c r="YH7" s="168"/>
      <c r="YI7" s="168"/>
      <c r="YJ7" s="168"/>
      <c r="YK7" s="168"/>
      <c r="YL7" s="168"/>
      <c r="YM7" s="168"/>
      <c r="YN7" s="168"/>
      <c r="YO7" s="168"/>
      <c r="YP7" s="168"/>
      <c r="YQ7" s="168"/>
      <c r="YR7" s="168"/>
      <c r="YS7" s="168"/>
      <c r="YT7" s="168"/>
      <c r="YU7" s="168"/>
      <c r="YV7" s="168"/>
      <c r="YW7" s="168"/>
      <c r="YX7" s="168"/>
      <c r="YY7" s="168"/>
      <c r="YZ7" s="168"/>
      <c r="ZA7" s="168"/>
      <c r="ZB7" s="168"/>
      <c r="ZC7" s="168"/>
      <c r="ZD7" s="168"/>
      <c r="ZE7" s="168"/>
      <c r="ZF7" s="168"/>
      <c r="ZG7" s="168"/>
      <c r="ZH7" s="168"/>
      <c r="ZI7" s="168"/>
      <c r="ZJ7" s="168"/>
      <c r="ZK7" s="168"/>
      <c r="ZL7" s="168"/>
      <c r="ZM7" s="168"/>
      <c r="ZN7" s="168"/>
      <c r="ZO7" s="168"/>
      <c r="ZP7" s="168"/>
      <c r="ZQ7" s="168"/>
      <c r="ZR7" s="168"/>
      <c r="ZS7" s="168"/>
      <c r="ZT7" s="168"/>
      <c r="ZU7" s="168"/>
      <c r="ZV7" s="168"/>
      <c r="ZW7" s="168"/>
      <c r="ZX7" s="168"/>
      <c r="ZY7" s="168"/>
      <c r="ZZ7" s="168"/>
      <c r="AAA7" s="168"/>
      <c r="AAB7" s="168"/>
      <c r="AAC7" s="168"/>
      <c r="AAD7" s="168"/>
      <c r="AAE7" s="168"/>
      <c r="AAF7" s="168"/>
      <c r="AAG7" s="168"/>
      <c r="AAH7" s="168"/>
      <c r="AAI7" s="168"/>
      <c r="AAJ7" s="168"/>
      <c r="AAK7" s="168"/>
      <c r="AAL7" s="168"/>
      <c r="AAM7" s="168"/>
      <c r="AAN7" s="168"/>
      <c r="AAO7" s="168"/>
      <c r="AAP7" s="168"/>
      <c r="AAQ7" s="168"/>
      <c r="AAR7" s="168"/>
      <c r="AAS7" s="168"/>
      <c r="AAT7" s="168"/>
      <c r="AAU7" s="168"/>
      <c r="AAV7" s="168"/>
      <c r="AAW7" s="168"/>
      <c r="AAX7" s="168"/>
      <c r="AAY7" s="168"/>
      <c r="AAZ7" s="168"/>
      <c r="ABA7" s="168"/>
      <c r="ABB7" s="168"/>
      <c r="ABC7" s="168"/>
      <c r="ABD7" s="168"/>
      <c r="ABE7" s="168"/>
      <c r="ABF7" s="168"/>
      <c r="ABG7" s="168"/>
      <c r="ABH7" s="168"/>
      <c r="ABI7" s="168"/>
      <c r="ABJ7" s="168"/>
      <c r="ABK7" s="168"/>
      <c r="ABL7" s="168"/>
      <c r="ABM7" s="168"/>
      <c r="ABN7" s="168"/>
      <c r="ABO7" s="168"/>
      <c r="ABP7" s="168"/>
      <c r="ABQ7" s="168"/>
      <c r="ABR7" s="168"/>
      <c r="ABS7" s="168"/>
      <c r="ABT7" s="168"/>
      <c r="ABU7" s="168"/>
      <c r="ABV7" s="168"/>
      <c r="ABW7" s="168"/>
      <c r="ABX7" s="168"/>
      <c r="ABY7" s="168"/>
      <c r="ABZ7" s="168"/>
      <c r="ACA7" s="168"/>
      <c r="ACB7" s="168"/>
      <c r="ACC7" s="168"/>
      <c r="ACD7" s="168"/>
      <c r="ACE7" s="168"/>
      <c r="ACF7" s="168"/>
      <c r="ACG7" s="168"/>
      <c r="ACH7" s="168"/>
      <c r="ACI7" s="168"/>
      <c r="ACJ7" s="168"/>
      <c r="ACK7" s="168"/>
      <c r="ACL7" s="168"/>
      <c r="ACM7" s="168"/>
      <c r="ACN7" s="168"/>
      <c r="ACO7" s="168"/>
      <c r="ACP7" s="168"/>
      <c r="ACQ7" s="168"/>
      <c r="ACR7" s="168"/>
      <c r="ACS7" s="168"/>
      <c r="ACT7" s="168"/>
      <c r="ACU7" s="168"/>
      <c r="ACV7" s="168"/>
      <c r="ACW7" s="168"/>
      <c r="ACX7" s="168"/>
      <c r="ACY7" s="168"/>
      <c r="ACZ7" s="168"/>
      <c r="ADA7" s="168"/>
      <c r="ADB7" s="168"/>
      <c r="ADC7" s="168"/>
      <c r="ADD7" s="168"/>
      <c r="ADE7" s="168"/>
      <c r="ADF7" s="168"/>
      <c r="ADG7" s="168"/>
      <c r="ADH7" s="168"/>
      <c r="ADI7" s="168"/>
      <c r="ADJ7" s="168"/>
      <c r="ADK7" s="168"/>
      <c r="ADL7" s="168"/>
      <c r="ADM7" s="168"/>
      <c r="ADN7" s="168"/>
      <c r="ADO7" s="168"/>
      <c r="ADP7" s="168"/>
      <c r="ADQ7" s="168"/>
      <c r="ADR7" s="168"/>
      <c r="ADS7" s="168"/>
      <c r="ADT7" s="168"/>
      <c r="ADU7" s="168"/>
      <c r="ADV7" s="168"/>
      <c r="ADW7" s="168"/>
      <c r="ADX7" s="168"/>
      <c r="ADY7" s="168"/>
      <c r="ADZ7" s="168"/>
      <c r="AEA7" s="168"/>
      <c r="AEB7" s="168"/>
      <c r="AEC7" s="168"/>
      <c r="AED7" s="168"/>
      <c r="AEE7" s="168"/>
      <c r="AEF7" s="168"/>
      <c r="AEG7" s="168"/>
      <c r="AEH7" s="168"/>
      <c r="AEI7" s="168"/>
      <c r="AEJ7" s="168"/>
      <c r="AEK7" s="168"/>
      <c r="AEL7" s="168"/>
      <c r="AEM7" s="168"/>
      <c r="AEN7" s="168"/>
      <c r="AEO7" s="168"/>
      <c r="AEP7" s="168"/>
      <c r="AEQ7" s="168"/>
      <c r="AER7" s="168"/>
      <c r="AES7" s="168"/>
      <c r="AET7" s="168"/>
      <c r="AEU7" s="168"/>
      <c r="AEV7" s="168"/>
      <c r="AEW7" s="168"/>
      <c r="AEX7" s="168"/>
      <c r="AEY7" s="168"/>
      <c r="AEZ7" s="168"/>
      <c r="AFA7" s="168"/>
      <c r="AFB7" s="168"/>
      <c r="AFC7" s="168"/>
      <c r="AFD7" s="168"/>
      <c r="AFE7" s="168"/>
      <c r="AFF7" s="168"/>
      <c r="AFG7" s="168"/>
      <c r="AFH7" s="168"/>
      <c r="AFI7" s="168"/>
      <c r="AFJ7" s="168"/>
      <c r="AFK7" s="168"/>
      <c r="AFL7" s="168"/>
      <c r="AFM7" s="168"/>
      <c r="AFN7" s="168"/>
      <c r="AFO7" s="168"/>
      <c r="AFP7" s="168"/>
      <c r="AFQ7" s="168"/>
      <c r="AFR7" s="168"/>
      <c r="AFS7" s="168"/>
      <c r="AFT7" s="168"/>
      <c r="AFU7" s="168"/>
      <c r="AFV7" s="168"/>
      <c r="AFW7" s="168"/>
      <c r="AFX7" s="168"/>
      <c r="AFY7" s="168"/>
      <c r="AFZ7" s="168"/>
      <c r="AGA7" s="168"/>
      <c r="AGB7" s="168"/>
      <c r="AGC7" s="168"/>
      <c r="AGD7" s="168"/>
      <c r="AGE7" s="168"/>
      <c r="AGF7" s="168"/>
      <c r="AGG7" s="168"/>
      <c r="AGH7" s="168"/>
      <c r="AGI7" s="168"/>
      <c r="AGJ7" s="168"/>
      <c r="AGK7" s="168"/>
      <c r="AGL7" s="168"/>
      <c r="AGM7" s="168"/>
      <c r="AGN7" s="168"/>
      <c r="AGO7" s="168"/>
      <c r="AGP7" s="168"/>
      <c r="AGQ7" s="168"/>
      <c r="AGR7" s="168"/>
      <c r="AGS7" s="168"/>
      <c r="AGT7" s="168"/>
      <c r="AGU7" s="168"/>
      <c r="AGV7" s="168"/>
      <c r="AGW7" s="168"/>
      <c r="AGX7" s="168"/>
      <c r="AGY7" s="168"/>
      <c r="AGZ7" s="168"/>
      <c r="AHA7" s="168"/>
      <c r="AHB7" s="168"/>
      <c r="AHC7" s="168"/>
      <c r="AHD7" s="168"/>
      <c r="AHE7" s="168"/>
      <c r="AHF7" s="168"/>
      <c r="AHG7" s="168"/>
      <c r="AHH7" s="168"/>
      <c r="AHI7" s="168"/>
      <c r="AHJ7" s="168"/>
      <c r="AHK7" s="168"/>
      <c r="AHL7" s="168"/>
      <c r="AHM7" s="168"/>
      <c r="AHN7" s="168"/>
      <c r="AHO7" s="168"/>
      <c r="AHP7" s="168"/>
      <c r="AHQ7" s="168"/>
      <c r="AHR7" s="168"/>
      <c r="AHS7" s="168"/>
      <c r="AHT7" s="168"/>
      <c r="AHU7" s="168"/>
      <c r="AHV7" s="168"/>
      <c r="AHW7" s="168"/>
      <c r="AHX7" s="168"/>
      <c r="AHY7" s="168"/>
      <c r="AHZ7" s="168"/>
      <c r="AIA7" s="168"/>
      <c r="AIB7" s="168"/>
      <c r="AIC7" s="168"/>
      <c r="AID7" s="168"/>
      <c r="AIE7" s="168"/>
      <c r="AIF7" s="168"/>
      <c r="AIG7" s="168"/>
      <c r="AIH7" s="168"/>
      <c r="AII7" s="168"/>
      <c r="AIJ7" s="168"/>
      <c r="AIK7" s="168"/>
      <c r="AIL7" s="168"/>
      <c r="AIM7" s="168"/>
      <c r="AIN7" s="168"/>
      <c r="AIO7" s="168"/>
      <c r="AIP7" s="168"/>
      <c r="AIQ7" s="168"/>
      <c r="AIR7" s="168"/>
      <c r="AIS7" s="168"/>
      <c r="AIT7" s="168"/>
      <c r="AIU7" s="168"/>
      <c r="AIV7" s="168"/>
      <c r="AIW7" s="168"/>
      <c r="AIX7" s="168"/>
      <c r="AIY7" s="168"/>
      <c r="AIZ7" s="168"/>
      <c r="AJA7" s="168"/>
      <c r="AJB7" s="168"/>
      <c r="AJC7" s="168"/>
      <c r="AJD7" s="168"/>
      <c r="AJE7" s="168"/>
      <c r="AJF7" s="168"/>
      <c r="AJG7" s="168"/>
      <c r="AJH7" s="168"/>
      <c r="AJI7" s="168"/>
      <c r="AJJ7" s="168"/>
      <c r="AJK7" s="168"/>
      <c r="AJL7" s="168"/>
      <c r="AJM7" s="168"/>
      <c r="AJN7" s="168"/>
      <c r="AJO7" s="168"/>
      <c r="AJP7" s="168"/>
      <c r="AJQ7" s="168"/>
      <c r="AJR7" s="168"/>
      <c r="AJS7" s="168"/>
      <c r="AJT7" s="168"/>
      <c r="AJU7" s="168"/>
      <c r="AJV7" s="168"/>
      <c r="AJW7" s="168"/>
      <c r="AJX7" s="168"/>
      <c r="AJY7" s="168"/>
      <c r="AJZ7" s="168"/>
      <c r="AKA7" s="168"/>
      <c r="AKB7" s="168"/>
      <c r="AKC7" s="168"/>
      <c r="AKD7" s="168"/>
      <c r="AKE7" s="168"/>
      <c r="AKF7" s="168"/>
      <c r="AKG7" s="168"/>
      <c r="AKH7" s="168"/>
      <c r="AKI7" s="168"/>
      <c r="AKJ7" s="168"/>
      <c r="AKK7" s="168"/>
      <c r="AKL7" s="168"/>
      <c r="AKM7" s="168"/>
      <c r="AKN7" s="168"/>
      <c r="AKO7" s="168"/>
      <c r="AKP7" s="168"/>
      <c r="AKQ7" s="168"/>
      <c r="AKR7" s="168"/>
      <c r="AKS7" s="168"/>
      <c r="AKT7" s="168"/>
      <c r="AKU7" s="168"/>
      <c r="AKV7" s="168"/>
      <c r="AKW7" s="168"/>
      <c r="AKX7" s="168"/>
      <c r="AKY7" s="168"/>
      <c r="AKZ7" s="168"/>
      <c r="ALA7" s="168"/>
      <c r="ALB7" s="168"/>
      <c r="ALC7" s="168"/>
      <c r="ALD7" s="168"/>
      <c r="ALE7" s="168"/>
      <c r="ALF7" s="168"/>
      <c r="ALG7" s="168"/>
      <c r="ALH7" s="168"/>
      <c r="ALI7" s="168"/>
      <c r="ALJ7" s="168"/>
      <c r="ALK7" s="168"/>
      <c r="ALL7" s="168"/>
      <c r="ALM7" s="168"/>
      <c r="ALN7" s="168"/>
      <c r="ALO7" s="168"/>
      <c r="ALP7" s="168"/>
      <c r="ALQ7" s="168"/>
      <c r="ALR7" s="168"/>
      <c r="ALS7" s="168"/>
      <c r="ALT7" s="168"/>
      <c r="ALU7" s="168"/>
      <c r="ALV7" s="168"/>
      <c r="ALW7" s="168"/>
      <c r="ALX7" s="168"/>
      <c r="ALY7" s="168"/>
      <c r="ALZ7" s="168"/>
      <c r="AMA7" s="168"/>
      <c r="AMB7" s="168"/>
      <c r="AMC7" s="168"/>
      <c r="AMD7" s="168"/>
      <c r="AME7" s="168"/>
      <c r="AMF7" s="168"/>
      <c r="AMG7" s="168"/>
      <c r="AMH7" s="168"/>
      <c r="AMI7" s="168"/>
      <c r="AMJ7" s="168"/>
    </row>
    <row r="8" spans="1:1024" ht="24" customHeight="1" x14ac:dyDescent="0.25">
      <c r="B8" s="438" t="s">
        <v>67</v>
      </c>
      <c r="C8" s="434" t="s">
        <v>102</v>
      </c>
      <c r="D8" s="180" t="str">
        <f>'Insumos '!B10</f>
        <v>Coordenador Geral</v>
      </c>
      <c r="E8" s="181" t="s">
        <v>16</v>
      </c>
      <c r="F8" s="182">
        <f>'Insumos '!H10</f>
        <v>0</v>
      </c>
      <c r="G8" s="183">
        <v>11</v>
      </c>
      <c r="H8" s="184">
        <f t="shared" ref="H8:H49" si="0">ROUND((F8*G8),2)</f>
        <v>0</v>
      </c>
      <c r="I8" s="436">
        <f>SUM(H8:H11)</f>
        <v>0</v>
      </c>
      <c r="J8" s="236">
        <f>I8</f>
        <v>0</v>
      </c>
    </row>
    <row r="9" spans="1:1024" ht="24" customHeight="1" x14ac:dyDescent="0.25">
      <c r="B9" s="438"/>
      <c r="C9" s="434"/>
      <c r="D9" s="186" t="str">
        <f>'Insumos '!B11</f>
        <v>Arquiteto Sênior</v>
      </c>
      <c r="E9" s="181" t="s">
        <v>16</v>
      </c>
      <c r="F9" s="182">
        <f>'Insumos '!H11</f>
        <v>0</v>
      </c>
      <c r="G9" s="187">
        <v>23</v>
      </c>
      <c r="H9" s="184">
        <f t="shared" si="0"/>
        <v>0</v>
      </c>
      <c r="I9" s="436"/>
      <c r="J9" s="237"/>
    </row>
    <row r="10" spans="1:1024" ht="24" customHeight="1" x14ac:dyDescent="0.25">
      <c r="B10" s="438"/>
      <c r="C10" s="434"/>
      <c r="D10" s="186" t="str">
        <f>'Insumos '!B12</f>
        <v>Arquiteto Pleno</v>
      </c>
      <c r="E10" s="181" t="s">
        <v>16</v>
      </c>
      <c r="F10" s="182">
        <f>'Insumos '!H12</f>
        <v>0</v>
      </c>
      <c r="G10" s="187">
        <v>29</v>
      </c>
      <c r="H10" s="184">
        <f t="shared" si="0"/>
        <v>0</v>
      </c>
      <c r="I10" s="436"/>
      <c r="J10" s="237"/>
    </row>
    <row r="11" spans="1:1024" ht="24" customHeight="1" x14ac:dyDescent="0.25">
      <c r="B11" s="438"/>
      <c r="C11" s="434"/>
      <c r="D11" s="188" t="str">
        <f>'Insumos '!B17</f>
        <v>Digitador</v>
      </c>
      <c r="E11" s="181" t="s">
        <v>16</v>
      </c>
      <c r="F11" s="182">
        <f>'Insumos '!H17</f>
        <v>0</v>
      </c>
      <c r="G11" s="189">
        <v>23</v>
      </c>
      <c r="H11" s="184">
        <f t="shared" si="0"/>
        <v>0</v>
      </c>
      <c r="I11" s="436"/>
      <c r="J11" s="238"/>
    </row>
    <row r="12" spans="1:1024" ht="24" customHeight="1" x14ac:dyDescent="0.25">
      <c r="B12" s="438"/>
      <c r="C12" s="432" t="s">
        <v>69</v>
      </c>
      <c r="D12" s="191" t="str">
        <f>'Insumos '!B10</f>
        <v>Coordenador Geral</v>
      </c>
      <c r="E12" s="192" t="s">
        <v>16</v>
      </c>
      <c r="F12" s="193">
        <f>'Insumos '!H10</f>
        <v>0</v>
      </c>
      <c r="G12" s="194">
        <v>2</v>
      </c>
      <c r="H12" s="195">
        <f t="shared" si="0"/>
        <v>0</v>
      </c>
      <c r="I12" s="439">
        <f>SUM(H12:H16)</f>
        <v>0</v>
      </c>
      <c r="J12" s="239">
        <f>I12</f>
        <v>0</v>
      </c>
    </row>
    <row r="13" spans="1:1024" ht="24" customHeight="1" x14ac:dyDescent="0.25">
      <c r="B13" s="438"/>
      <c r="C13" s="432"/>
      <c r="D13" s="191" t="str">
        <f>D9</f>
        <v>Arquiteto Sênior</v>
      </c>
      <c r="E13" s="196" t="s">
        <v>16</v>
      </c>
      <c r="F13" s="197">
        <f>'Insumos '!H11</f>
        <v>0</v>
      </c>
      <c r="G13" s="194">
        <v>4</v>
      </c>
      <c r="H13" s="195">
        <f t="shared" si="0"/>
        <v>0</v>
      </c>
      <c r="I13" s="439"/>
      <c r="J13" s="185"/>
    </row>
    <row r="14" spans="1:1024" ht="24" customHeight="1" x14ac:dyDescent="0.25">
      <c r="B14" s="438"/>
      <c r="C14" s="432"/>
      <c r="D14" s="191" t="str">
        <f>'Insumos '!B14</f>
        <v>Advogado Sênior</v>
      </c>
      <c r="E14" s="196" t="s">
        <v>16</v>
      </c>
      <c r="F14" s="197">
        <f>'Insumos '!H14</f>
        <v>0</v>
      </c>
      <c r="G14" s="194">
        <v>7</v>
      </c>
      <c r="H14" s="195">
        <f t="shared" si="0"/>
        <v>0</v>
      </c>
      <c r="I14" s="439"/>
      <c r="J14" s="185"/>
    </row>
    <row r="15" spans="1:1024" ht="24" customHeight="1" x14ac:dyDescent="0.25">
      <c r="B15" s="438"/>
      <c r="C15" s="432"/>
      <c r="D15" s="191" t="str">
        <f>D10</f>
        <v>Arquiteto Pleno</v>
      </c>
      <c r="E15" s="196" t="s">
        <v>16</v>
      </c>
      <c r="F15" s="197">
        <f>'Insumos '!H12</f>
        <v>0</v>
      </c>
      <c r="G15" s="194">
        <v>8</v>
      </c>
      <c r="H15" s="195">
        <f t="shared" si="0"/>
        <v>0</v>
      </c>
      <c r="I15" s="439"/>
      <c r="J15" s="185"/>
    </row>
    <row r="16" spans="1:1024" ht="24" customHeight="1" x14ac:dyDescent="0.25">
      <c r="B16" s="438"/>
      <c r="C16" s="432"/>
      <c r="D16" s="198" t="str">
        <f>'Insumos '!B15</f>
        <v>Auxiliar de Serviços Gerais</v>
      </c>
      <c r="E16" s="196" t="s">
        <v>16</v>
      </c>
      <c r="F16" s="197">
        <f>'Insumos '!H15</f>
        <v>0</v>
      </c>
      <c r="G16" s="194">
        <v>8</v>
      </c>
      <c r="H16" s="195">
        <f t="shared" si="0"/>
        <v>0</v>
      </c>
      <c r="I16" s="439"/>
      <c r="J16" s="240"/>
    </row>
    <row r="17" spans="2:14" ht="24" customHeight="1" x14ac:dyDescent="0.25">
      <c r="B17" s="438"/>
      <c r="C17" s="434" t="s">
        <v>70</v>
      </c>
      <c r="D17" s="186" t="str">
        <f>'Insumos '!B10</f>
        <v>Coordenador Geral</v>
      </c>
      <c r="E17" s="181" t="s">
        <v>16</v>
      </c>
      <c r="F17" s="182">
        <f>'Insumos '!H10</f>
        <v>0</v>
      </c>
      <c r="G17" s="187">
        <v>4</v>
      </c>
      <c r="H17" s="184">
        <f t="shared" si="0"/>
        <v>0</v>
      </c>
      <c r="I17" s="436">
        <f>SUM(H17:H20)</f>
        <v>0</v>
      </c>
      <c r="J17" s="239">
        <f>I17</f>
        <v>0</v>
      </c>
    </row>
    <row r="18" spans="2:14" ht="23.25" customHeight="1" x14ac:dyDescent="0.25">
      <c r="B18" s="438"/>
      <c r="C18" s="434"/>
      <c r="D18" s="186" t="str">
        <f>D9</f>
        <v>Arquiteto Sênior</v>
      </c>
      <c r="E18" s="181" t="s">
        <v>16</v>
      </c>
      <c r="F18" s="182">
        <f>'Insumos '!H11</f>
        <v>0</v>
      </c>
      <c r="G18" s="187">
        <v>12</v>
      </c>
      <c r="H18" s="184">
        <f t="shared" si="0"/>
        <v>0</v>
      </c>
      <c r="I18" s="436"/>
      <c r="J18" s="185"/>
    </row>
    <row r="19" spans="2:14" ht="23.25" customHeight="1" x14ac:dyDescent="0.25">
      <c r="B19" s="438"/>
      <c r="C19" s="434"/>
      <c r="D19" s="186" t="str">
        <f>D14</f>
        <v>Advogado Sênior</v>
      </c>
      <c r="E19" s="181" t="s">
        <v>16</v>
      </c>
      <c r="F19" s="182">
        <f>'Insumos '!H14</f>
        <v>0</v>
      </c>
      <c r="G19" s="187">
        <v>22</v>
      </c>
      <c r="H19" s="184">
        <f t="shared" si="0"/>
        <v>0</v>
      </c>
      <c r="I19" s="436"/>
      <c r="J19" s="185"/>
    </row>
    <row r="20" spans="2:14" ht="23.25" customHeight="1" x14ac:dyDescent="0.25">
      <c r="B20" s="438"/>
      <c r="C20" s="434"/>
      <c r="D20" s="186" t="str">
        <f>D11</f>
        <v>Digitador</v>
      </c>
      <c r="E20" s="181" t="s">
        <v>16</v>
      </c>
      <c r="F20" s="182">
        <f>'Insumos '!H17</f>
        <v>0</v>
      </c>
      <c r="G20" s="187">
        <v>15</v>
      </c>
      <c r="H20" s="184">
        <f t="shared" si="0"/>
        <v>0</v>
      </c>
      <c r="I20" s="436"/>
      <c r="J20" s="240"/>
    </row>
    <row r="21" spans="2:14" ht="49.5" customHeight="1" x14ac:dyDescent="0.25">
      <c r="B21" s="438"/>
      <c r="C21" s="190" t="s">
        <v>71</v>
      </c>
      <c r="D21" s="191" t="str">
        <f>'Insumos '!B20</f>
        <v>Levantamento Planialtimétrico Cadastral</v>
      </c>
      <c r="E21" s="196" t="s">
        <v>37</v>
      </c>
      <c r="F21" s="197">
        <f>'Insumos '!H20</f>
        <v>0</v>
      </c>
      <c r="G21" s="199">
        <v>12729</v>
      </c>
      <c r="H21" s="195">
        <f t="shared" si="0"/>
        <v>0</v>
      </c>
      <c r="I21" s="200">
        <f>SUM(H21)</f>
        <v>0</v>
      </c>
      <c r="J21" s="242">
        <f>I21</f>
        <v>0</v>
      </c>
    </row>
    <row r="22" spans="2:14" ht="30" customHeight="1" x14ac:dyDescent="0.25">
      <c r="B22" s="438"/>
      <c r="C22" s="434" t="s">
        <v>72</v>
      </c>
      <c r="D22" s="180" t="str">
        <f>'Insumos '!B10</f>
        <v>Coordenador Geral</v>
      </c>
      <c r="E22" s="201" t="s">
        <v>16</v>
      </c>
      <c r="F22" s="202">
        <f>'Insumos '!H10</f>
        <v>0</v>
      </c>
      <c r="G22" s="183">
        <v>3</v>
      </c>
      <c r="H22" s="184">
        <f t="shared" si="0"/>
        <v>0</v>
      </c>
      <c r="I22" s="436">
        <f>SUM(H22:H25)</f>
        <v>0</v>
      </c>
      <c r="J22" s="239">
        <f>I22</f>
        <v>0</v>
      </c>
    </row>
    <row r="23" spans="2:14" ht="30" customHeight="1" x14ac:dyDescent="0.25">
      <c r="B23" s="438"/>
      <c r="C23" s="434"/>
      <c r="D23" s="186" t="str">
        <f>D9</f>
        <v>Arquiteto Sênior</v>
      </c>
      <c r="E23" s="181" t="s">
        <v>16</v>
      </c>
      <c r="F23" s="182">
        <f>'Insumos '!H11</f>
        <v>0</v>
      </c>
      <c r="G23" s="187">
        <v>15</v>
      </c>
      <c r="H23" s="184">
        <f t="shared" si="0"/>
        <v>0</v>
      </c>
      <c r="I23" s="436"/>
      <c r="J23" s="185"/>
    </row>
    <row r="24" spans="2:14" ht="30" customHeight="1" x14ac:dyDescent="0.25">
      <c r="B24" s="438"/>
      <c r="C24" s="434"/>
      <c r="D24" s="186" t="str">
        <f>D14</f>
        <v>Advogado Sênior</v>
      </c>
      <c r="E24" s="181" t="s">
        <v>16</v>
      </c>
      <c r="F24" s="182">
        <f>'Insumos '!H14</f>
        <v>0</v>
      </c>
      <c r="G24" s="187">
        <v>20</v>
      </c>
      <c r="H24" s="184">
        <f t="shared" si="0"/>
        <v>0</v>
      </c>
      <c r="I24" s="436"/>
      <c r="J24" s="185"/>
    </row>
    <row r="25" spans="2:14" ht="24" customHeight="1" x14ac:dyDescent="0.25">
      <c r="B25" s="438"/>
      <c r="C25" s="434"/>
      <c r="D25" s="186" t="str">
        <f>D11</f>
        <v>Digitador</v>
      </c>
      <c r="E25" s="181" t="s">
        <v>16</v>
      </c>
      <c r="F25" s="182">
        <f>'Insumos '!H17</f>
        <v>0</v>
      </c>
      <c r="G25" s="187">
        <v>15</v>
      </c>
      <c r="H25" s="184">
        <f t="shared" si="0"/>
        <v>0</v>
      </c>
      <c r="I25" s="436"/>
      <c r="J25" s="240"/>
    </row>
    <row r="26" spans="2:14" ht="24" customHeight="1" x14ac:dyDescent="0.25">
      <c r="B26" s="438"/>
      <c r="C26" s="432" t="s">
        <v>73</v>
      </c>
      <c r="D26" s="203" t="str">
        <f>'Insumos '!B10</f>
        <v>Coordenador Geral</v>
      </c>
      <c r="E26" s="192" t="s">
        <v>16</v>
      </c>
      <c r="F26" s="193">
        <f>'Insumos '!H10</f>
        <v>0</v>
      </c>
      <c r="G26" s="204">
        <v>1</v>
      </c>
      <c r="H26" s="195">
        <f t="shared" si="0"/>
        <v>0</v>
      </c>
      <c r="I26" s="439">
        <f>SUM(H26:H30)</f>
        <v>0</v>
      </c>
      <c r="J26" s="239">
        <f>I26</f>
        <v>0</v>
      </c>
    </row>
    <row r="27" spans="2:14" ht="24" customHeight="1" x14ac:dyDescent="0.25">
      <c r="B27" s="438"/>
      <c r="C27" s="432"/>
      <c r="D27" s="191" t="str">
        <f>D9</f>
        <v>Arquiteto Sênior</v>
      </c>
      <c r="E27" s="196" t="s">
        <v>16</v>
      </c>
      <c r="F27" s="197">
        <f>'Insumos '!H11</f>
        <v>0</v>
      </c>
      <c r="G27" s="194">
        <v>4</v>
      </c>
      <c r="H27" s="195">
        <f t="shared" si="0"/>
        <v>0</v>
      </c>
      <c r="I27" s="439"/>
      <c r="J27" s="185"/>
    </row>
    <row r="28" spans="2:14" ht="24" customHeight="1" x14ac:dyDescent="0.25">
      <c r="B28" s="438"/>
      <c r="C28" s="432"/>
      <c r="D28" s="191" t="str">
        <f>D24</f>
        <v>Advogado Sênior</v>
      </c>
      <c r="E28" s="196" t="s">
        <v>16</v>
      </c>
      <c r="F28" s="197">
        <f>'Insumos '!H14</f>
        <v>0</v>
      </c>
      <c r="G28" s="194">
        <v>6</v>
      </c>
      <c r="H28" s="195">
        <f t="shared" si="0"/>
        <v>0</v>
      </c>
      <c r="I28" s="439"/>
      <c r="J28" s="185"/>
    </row>
    <row r="29" spans="2:14" ht="24" customHeight="1" x14ac:dyDescent="0.25">
      <c r="B29" s="438"/>
      <c r="C29" s="432"/>
      <c r="D29" s="191" t="str">
        <f>D16</f>
        <v>Auxiliar de Serviços Gerais</v>
      </c>
      <c r="E29" s="196" t="s">
        <v>16</v>
      </c>
      <c r="F29" s="197">
        <f>'Insumos '!H15</f>
        <v>0</v>
      </c>
      <c r="G29" s="194">
        <v>4</v>
      </c>
      <c r="H29" s="195">
        <f t="shared" si="0"/>
        <v>0</v>
      </c>
      <c r="I29" s="439"/>
      <c r="J29" s="185"/>
    </row>
    <row r="30" spans="2:14" ht="24" customHeight="1" x14ac:dyDescent="0.25">
      <c r="B30" s="438"/>
      <c r="C30" s="432"/>
      <c r="D30" s="198" t="str">
        <f>D25</f>
        <v>Digitador</v>
      </c>
      <c r="E30" s="205" t="s">
        <v>16</v>
      </c>
      <c r="F30" s="206">
        <f>'Insumos '!H17</f>
        <v>0</v>
      </c>
      <c r="G30" s="207">
        <v>8</v>
      </c>
      <c r="H30" s="195">
        <f t="shared" si="0"/>
        <v>0</v>
      </c>
      <c r="I30" s="439"/>
      <c r="J30" s="240"/>
    </row>
    <row r="31" spans="2:14" ht="24" customHeight="1" x14ac:dyDescent="0.25">
      <c r="B31" s="438"/>
      <c r="C31" s="434" t="s">
        <v>74</v>
      </c>
      <c r="D31" s="186" t="str">
        <f>'Insumos '!B10</f>
        <v>Coordenador Geral</v>
      </c>
      <c r="E31" s="181" t="s">
        <v>16</v>
      </c>
      <c r="F31" s="182">
        <f>'Insumos '!H10</f>
        <v>0</v>
      </c>
      <c r="G31" s="187">
        <v>1</v>
      </c>
      <c r="H31" s="184">
        <f t="shared" si="0"/>
        <v>0</v>
      </c>
      <c r="I31" s="436">
        <f>SUM(H31:H35)</f>
        <v>0</v>
      </c>
      <c r="J31" s="239">
        <f>I31</f>
        <v>0</v>
      </c>
      <c r="N31" s="244"/>
    </row>
    <row r="32" spans="2:14" ht="24" customHeight="1" x14ac:dyDescent="0.25">
      <c r="B32" s="438"/>
      <c r="C32" s="434"/>
      <c r="D32" s="186" t="str">
        <f>D9</f>
        <v>Arquiteto Sênior</v>
      </c>
      <c r="E32" s="181" t="s">
        <v>16</v>
      </c>
      <c r="F32" s="182">
        <f>'Insumos '!H11</f>
        <v>0</v>
      </c>
      <c r="G32" s="187">
        <v>2</v>
      </c>
      <c r="H32" s="184">
        <f t="shared" si="0"/>
        <v>0</v>
      </c>
      <c r="I32" s="436"/>
      <c r="J32" s="185"/>
      <c r="N32" s="244"/>
    </row>
    <row r="33" spans="2:14" ht="24" customHeight="1" x14ac:dyDescent="0.25">
      <c r="B33" s="438"/>
      <c r="C33" s="434"/>
      <c r="D33" s="186" t="str">
        <f>D28</f>
        <v>Advogado Sênior</v>
      </c>
      <c r="E33" s="181" t="s">
        <v>16</v>
      </c>
      <c r="F33" s="182">
        <f>'Insumos '!H14</f>
        <v>0</v>
      </c>
      <c r="G33" s="187">
        <v>6</v>
      </c>
      <c r="H33" s="184">
        <f t="shared" si="0"/>
        <v>0</v>
      </c>
      <c r="I33" s="436"/>
      <c r="J33" s="185"/>
      <c r="N33" s="244"/>
    </row>
    <row r="34" spans="2:14" ht="24" customHeight="1" x14ac:dyDescent="0.25">
      <c r="B34" s="438"/>
      <c r="C34" s="434"/>
      <c r="D34" s="186" t="str">
        <f>'Insumos '!B16</f>
        <v>Assistente Social Pleno</v>
      </c>
      <c r="E34" s="181" t="s">
        <v>16</v>
      </c>
      <c r="F34" s="182">
        <f>'Insumos '!H16</f>
        <v>0</v>
      </c>
      <c r="G34" s="187">
        <v>11</v>
      </c>
      <c r="H34" s="184">
        <f t="shared" si="0"/>
        <v>0</v>
      </c>
      <c r="I34" s="436"/>
      <c r="J34" s="185"/>
      <c r="N34" s="244"/>
    </row>
    <row r="35" spans="2:14" ht="24" customHeight="1" x14ac:dyDescent="0.25">
      <c r="B35" s="438"/>
      <c r="C35" s="434"/>
      <c r="D35" s="186" t="str">
        <f>D30</f>
        <v>Digitador</v>
      </c>
      <c r="E35" s="181" t="s">
        <v>16</v>
      </c>
      <c r="F35" s="182">
        <f>'Insumos '!H17</f>
        <v>0</v>
      </c>
      <c r="G35" s="187">
        <v>5</v>
      </c>
      <c r="H35" s="184">
        <f t="shared" si="0"/>
        <v>0</v>
      </c>
      <c r="I35" s="436"/>
      <c r="J35" s="240"/>
      <c r="N35" s="244"/>
    </row>
    <row r="36" spans="2:14" ht="24" customHeight="1" x14ac:dyDescent="0.25">
      <c r="B36" s="438"/>
      <c r="C36" s="432" t="s">
        <v>75</v>
      </c>
      <c r="D36" s="203" t="str">
        <f>'Insumos '!B10</f>
        <v>Coordenador Geral</v>
      </c>
      <c r="E36" s="192" t="s">
        <v>16</v>
      </c>
      <c r="F36" s="193">
        <f>'Insumos '!H10</f>
        <v>0</v>
      </c>
      <c r="G36" s="204">
        <v>3</v>
      </c>
      <c r="H36" s="195">
        <f t="shared" si="0"/>
        <v>0</v>
      </c>
      <c r="I36" s="433">
        <f>SUM(H36:H39)</f>
        <v>0</v>
      </c>
      <c r="J36" s="239">
        <f>I36</f>
        <v>0</v>
      </c>
    </row>
    <row r="37" spans="2:14" ht="24" customHeight="1" x14ac:dyDescent="0.25">
      <c r="B37" s="438"/>
      <c r="C37" s="432"/>
      <c r="D37" s="191" t="str">
        <f>D9</f>
        <v>Arquiteto Sênior</v>
      </c>
      <c r="E37" s="196" t="s">
        <v>16</v>
      </c>
      <c r="F37" s="197">
        <f>'Insumos '!H11</f>
        <v>0</v>
      </c>
      <c r="G37" s="194">
        <v>10</v>
      </c>
      <c r="H37" s="195">
        <f t="shared" si="0"/>
        <v>0</v>
      </c>
      <c r="I37" s="433"/>
      <c r="J37" s="185"/>
    </row>
    <row r="38" spans="2:14" ht="24" customHeight="1" x14ac:dyDescent="0.25">
      <c r="B38" s="438"/>
      <c r="C38" s="432"/>
      <c r="D38" s="191" t="str">
        <f>'Insumos '!B13</f>
        <v>Desenhista Projetista</v>
      </c>
      <c r="E38" s="196" t="s">
        <v>16</v>
      </c>
      <c r="F38" s="197">
        <f>'Insumos '!H13</f>
        <v>0</v>
      </c>
      <c r="G38" s="194">
        <v>20</v>
      </c>
      <c r="H38" s="195">
        <f t="shared" si="0"/>
        <v>0</v>
      </c>
      <c r="I38" s="433"/>
      <c r="J38" s="185"/>
    </row>
    <row r="39" spans="2:14" ht="24" customHeight="1" x14ac:dyDescent="0.25">
      <c r="B39" s="438"/>
      <c r="C39" s="432"/>
      <c r="D39" s="198" t="str">
        <f>D34</f>
        <v>Assistente Social Pleno</v>
      </c>
      <c r="E39" s="196" t="s">
        <v>16</v>
      </c>
      <c r="F39" s="197">
        <f>'Insumos '!H16</f>
        <v>0</v>
      </c>
      <c r="G39" s="207">
        <v>40</v>
      </c>
      <c r="H39" s="195">
        <f t="shared" si="0"/>
        <v>0</v>
      </c>
      <c r="I39" s="433"/>
      <c r="J39" s="240"/>
    </row>
    <row r="40" spans="2:14" ht="24" customHeight="1" x14ac:dyDescent="0.25">
      <c r="B40" s="438"/>
      <c r="C40" s="434" t="s">
        <v>76</v>
      </c>
      <c r="D40" s="186" t="str">
        <f>'Insumos '!B10</f>
        <v>Coordenador Geral</v>
      </c>
      <c r="E40" s="201" t="s">
        <v>16</v>
      </c>
      <c r="F40" s="202">
        <f>'Insumos '!H10</f>
        <v>0</v>
      </c>
      <c r="G40" s="187">
        <v>3</v>
      </c>
      <c r="H40" s="184">
        <f t="shared" si="0"/>
        <v>0</v>
      </c>
      <c r="I40" s="436">
        <f>SUM(H40:H44)</f>
        <v>0</v>
      </c>
      <c r="J40" s="239">
        <f>I40</f>
        <v>0</v>
      </c>
    </row>
    <row r="41" spans="2:14" ht="24" customHeight="1" x14ac:dyDescent="0.25">
      <c r="B41" s="438"/>
      <c r="C41" s="434"/>
      <c r="D41" s="186" t="str">
        <f>D9</f>
        <v>Arquiteto Sênior</v>
      </c>
      <c r="E41" s="181" t="s">
        <v>16</v>
      </c>
      <c r="F41" s="182">
        <f>'Insumos '!H11</f>
        <v>0</v>
      </c>
      <c r="G41" s="187">
        <v>13</v>
      </c>
      <c r="H41" s="184">
        <f t="shared" si="0"/>
        <v>0</v>
      </c>
      <c r="I41" s="436"/>
      <c r="J41" s="185"/>
    </row>
    <row r="42" spans="2:14" ht="24" customHeight="1" x14ac:dyDescent="0.25">
      <c r="B42" s="438"/>
      <c r="C42" s="434"/>
      <c r="D42" s="186" t="str">
        <f>D33</f>
        <v>Advogado Sênior</v>
      </c>
      <c r="E42" s="181" t="s">
        <v>16</v>
      </c>
      <c r="F42" s="182">
        <f>'Insumos '!H14</f>
        <v>0</v>
      </c>
      <c r="G42" s="187">
        <v>24</v>
      </c>
      <c r="H42" s="184">
        <f t="shared" si="0"/>
        <v>0</v>
      </c>
      <c r="I42" s="436"/>
      <c r="J42" s="185"/>
    </row>
    <row r="43" spans="2:14" ht="24" customHeight="1" x14ac:dyDescent="0.25">
      <c r="B43" s="438"/>
      <c r="C43" s="434"/>
      <c r="D43" s="186" t="str">
        <f>D39</f>
        <v>Assistente Social Pleno</v>
      </c>
      <c r="E43" s="181" t="s">
        <v>16</v>
      </c>
      <c r="F43" s="182">
        <f>'Insumos '!H16</f>
        <v>0</v>
      </c>
      <c r="G43" s="187">
        <v>32</v>
      </c>
      <c r="H43" s="184">
        <f t="shared" si="0"/>
        <v>0</v>
      </c>
      <c r="I43" s="436"/>
      <c r="J43" s="185"/>
    </row>
    <row r="44" spans="2:14" ht="24" customHeight="1" x14ac:dyDescent="0.25">
      <c r="B44" s="438"/>
      <c r="C44" s="434"/>
      <c r="D44" s="188" t="str">
        <f>D35</f>
        <v>Digitador</v>
      </c>
      <c r="E44" s="181" t="s">
        <v>16</v>
      </c>
      <c r="F44" s="209">
        <f>'Insumos '!H17</f>
        <v>0</v>
      </c>
      <c r="G44" s="189">
        <v>40</v>
      </c>
      <c r="H44" s="184">
        <f t="shared" si="0"/>
        <v>0</v>
      </c>
      <c r="I44" s="436"/>
      <c r="J44" s="240"/>
    </row>
    <row r="45" spans="2:14" ht="24" customHeight="1" x14ac:dyDescent="0.25">
      <c r="B45" s="438"/>
      <c r="C45" s="432" t="s">
        <v>77</v>
      </c>
      <c r="D45" s="191" t="str">
        <f>'Insumos '!B10</f>
        <v>Coordenador Geral</v>
      </c>
      <c r="E45" s="192" t="s">
        <v>16</v>
      </c>
      <c r="F45" s="197">
        <f>'Insumos '!H10</f>
        <v>0</v>
      </c>
      <c r="G45" s="194">
        <v>5</v>
      </c>
      <c r="H45" s="195">
        <f t="shared" si="0"/>
        <v>0</v>
      </c>
      <c r="I45" s="433">
        <f>SUM(H45:H49)</f>
        <v>0</v>
      </c>
      <c r="J45" s="239">
        <f>I45</f>
        <v>0</v>
      </c>
    </row>
    <row r="46" spans="2:14" ht="24" customHeight="1" x14ac:dyDescent="0.25">
      <c r="B46" s="438"/>
      <c r="C46" s="432"/>
      <c r="D46" s="191" t="str">
        <f>D9</f>
        <v>Arquiteto Sênior</v>
      </c>
      <c r="E46" s="196" t="s">
        <v>16</v>
      </c>
      <c r="F46" s="197">
        <f>'Insumos '!H11</f>
        <v>0</v>
      </c>
      <c r="G46" s="194">
        <v>22</v>
      </c>
      <c r="H46" s="195">
        <f t="shared" si="0"/>
        <v>0</v>
      </c>
      <c r="I46" s="433"/>
      <c r="J46" s="185"/>
    </row>
    <row r="47" spans="2:14" ht="24" customHeight="1" x14ac:dyDescent="0.25">
      <c r="B47" s="438"/>
      <c r="C47" s="432"/>
      <c r="D47" s="191" t="str">
        <f>D10</f>
        <v>Arquiteto Pleno</v>
      </c>
      <c r="E47" s="196" t="s">
        <v>16</v>
      </c>
      <c r="F47" s="197">
        <f>'Insumos '!H12</f>
        <v>0</v>
      </c>
      <c r="G47" s="194">
        <v>40</v>
      </c>
      <c r="H47" s="195">
        <f t="shared" si="0"/>
        <v>0</v>
      </c>
      <c r="I47" s="433"/>
      <c r="J47" s="185"/>
    </row>
    <row r="48" spans="2:14" ht="24" customHeight="1" x14ac:dyDescent="0.25">
      <c r="B48" s="438"/>
      <c r="C48" s="432"/>
      <c r="D48" s="191" t="str">
        <f>D38</f>
        <v>Desenhista Projetista</v>
      </c>
      <c r="E48" s="196" t="s">
        <v>16</v>
      </c>
      <c r="F48" s="197">
        <f>'Insumos '!H13</f>
        <v>0</v>
      </c>
      <c r="G48" s="194">
        <v>40</v>
      </c>
      <c r="H48" s="195">
        <f t="shared" si="0"/>
        <v>0</v>
      </c>
      <c r="I48" s="433"/>
      <c r="J48" s="185"/>
    </row>
    <row r="49" spans="2:14" ht="24" customHeight="1" x14ac:dyDescent="0.25">
      <c r="B49" s="438"/>
      <c r="C49" s="432"/>
      <c r="D49" s="198" t="str">
        <f>D44</f>
        <v>Digitador</v>
      </c>
      <c r="E49" s="205" t="s">
        <v>16</v>
      </c>
      <c r="F49" s="206">
        <f>'Insumos '!H17</f>
        <v>0</v>
      </c>
      <c r="G49" s="207">
        <v>22</v>
      </c>
      <c r="H49" s="195">
        <f t="shared" si="0"/>
        <v>0</v>
      </c>
      <c r="I49" s="433"/>
      <c r="J49" s="240"/>
    </row>
    <row r="50" spans="2:14" ht="24" customHeight="1" x14ac:dyDescent="0.25">
      <c r="B50" s="438"/>
      <c r="C50" s="210" t="s">
        <v>78</v>
      </c>
      <c r="D50" s="211"/>
      <c r="E50" s="211"/>
      <c r="F50" s="211"/>
      <c r="G50" s="211"/>
      <c r="H50" s="210"/>
      <c r="I50" s="212">
        <f>SUM(I8:I49)</f>
        <v>0</v>
      </c>
      <c r="J50" s="243"/>
    </row>
    <row r="51" spans="2:14" ht="24" customHeight="1" x14ac:dyDescent="0.25">
      <c r="B51" s="438" t="s">
        <v>79</v>
      </c>
      <c r="C51" s="432" t="s">
        <v>80</v>
      </c>
      <c r="D51" s="214" t="str">
        <f>'Insumos '!B10</f>
        <v>Coordenador Geral</v>
      </c>
      <c r="E51" s="190" t="s">
        <v>16</v>
      </c>
      <c r="F51" s="193">
        <f>'Insumos '!H10</f>
        <v>0</v>
      </c>
      <c r="G51" s="192">
        <v>2</v>
      </c>
      <c r="H51" s="195">
        <f t="shared" ref="H51:H85" si="1">ROUND((F51*G51),2)</f>
        <v>0</v>
      </c>
      <c r="I51" s="430">
        <f>SUM(H51:H56)</f>
        <v>0</v>
      </c>
      <c r="J51" s="239">
        <f>I51</f>
        <v>0</v>
      </c>
      <c r="N51" s="215"/>
    </row>
    <row r="52" spans="2:14" ht="24" customHeight="1" x14ac:dyDescent="0.25">
      <c r="B52" s="438"/>
      <c r="C52" s="432"/>
      <c r="D52" s="191" t="str">
        <f>D9</f>
        <v>Arquiteto Sênior</v>
      </c>
      <c r="E52" s="196" t="s">
        <v>16</v>
      </c>
      <c r="F52" s="197">
        <f>'Insumos '!H11</f>
        <v>0</v>
      </c>
      <c r="G52" s="194">
        <v>7</v>
      </c>
      <c r="H52" s="195">
        <f t="shared" si="1"/>
        <v>0</v>
      </c>
      <c r="I52" s="430"/>
      <c r="J52" s="185"/>
      <c r="N52" s="217"/>
    </row>
    <row r="53" spans="2:14" ht="24" customHeight="1" x14ac:dyDescent="0.25">
      <c r="B53" s="438"/>
      <c r="C53" s="432"/>
      <c r="D53" s="191" t="str">
        <f>D42</f>
        <v>Advogado Sênior</v>
      </c>
      <c r="E53" s="196" t="s">
        <v>16</v>
      </c>
      <c r="F53" s="197">
        <f>'Insumos '!H14</f>
        <v>0</v>
      </c>
      <c r="G53" s="194">
        <v>5</v>
      </c>
      <c r="H53" s="195">
        <f t="shared" si="1"/>
        <v>0</v>
      </c>
      <c r="I53" s="430"/>
      <c r="J53" s="185"/>
      <c r="N53" s="217"/>
    </row>
    <row r="54" spans="2:14" ht="24" customHeight="1" x14ac:dyDescent="0.25">
      <c r="B54" s="438"/>
      <c r="C54" s="432"/>
      <c r="D54" s="191" t="str">
        <f>D10</f>
        <v>Arquiteto Pleno</v>
      </c>
      <c r="E54" s="196" t="s">
        <v>16</v>
      </c>
      <c r="F54" s="197">
        <f>'Insumos '!H12</f>
        <v>0</v>
      </c>
      <c r="G54" s="194">
        <v>11</v>
      </c>
      <c r="H54" s="195">
        <f t="shared" si="1"/>
        <v>0</v>
      </c>
      <c r="I54" s="430"/>
      <c r="J54" s="185"/>
      <c r="N54" s="217"/>
    </row>
    <row r="55" spans="2:14" ht="24" customHeight="1" x14ac:dyDescent="0.25">
      <c r="B55" s="438"/>
      <c r="C55" s="432"/>
      <c r="D55" s="191" t="str">
        <f>D16</f>
        <v>Auxiliar de Serviços Gerais</v>
      </c>
      <c r="E55" s="196" t="s">
        <v>16</v>
      </c>
      <c r="F55" s="197">
        <f>'Insumos '!H15</f>
        <v>0</v>
      </c>
      <c r="G55" s="194">
        <v>7</v>
      </c>
      <c r="H55" s="195">
        <f t="shared" si="1"/>
        <v>0</v>
      </c>
      <c r="I55" s="430"/>
      <c r="J55" s="185"/>
      <c r="N55" s="217"/>
    </row>
    <row r="56" spans="2:14" ht="24" customHeight="1" x14ac:dyDescent="0.25">
      <c r="B56" s="438"/>
      <c r="C56" s="432"/>
      <c r="D56" s="198" t="str">
        <f>D49</f>
        <v>Digitador</v>
      </c>
      <c r="E56" s="205" t="s">
        <v>16</v>
      </c>
      <c r="F56" s="206">
        <f>'Insumos '!H17</f>
        <v>0</v>
      </c>
      <c r="G56" s="207">
        <v>7</v>
      </c>
      <c r="H56" s="195">
        <f t="shared" si="1"/>
        <v>0</v>
      </c>
      <c r="I56" s="430"/>
      <c r="J56" s="240"/>
      <c r="N56" s="217"/>
    </row>
    <row r="57" spans="2:14" ht="24" customHeight="1" x14ac:dyDescent="0.25">
      <c r="B57" s="438"/>
      <c r="C57" s="434" t="s">
        <v>81</v>
      </c>
      <c r="D57" s="186" t="str">
        <f>'Insumos '!B10</f>
        <v>Coordenador Geral</v>
      </c>
      <c r="E57" s="181" t="s">
        <v>16</v>
      </c>
      <c r="F57" s="182">
        <f>'Insumos '!H10</f>
        <v>0</v>
      </c>
      <c r="G57" s="187">
        <v>2</v>
      </c>
      <c r="H57" s="184">
        <f t="shared" si="1"/>
        <v>0</v>
      </c>
      <c r="I57" s="436">
        <f>SUM(H57:H61)</f>
        <v>0</v>
      </c>
      <c r="J57" s="239">
        <f>I57</f>
        <v>0</v>
      </c>
      <c r="N57" s="217"/>
    </row>
    <row r="58" spans="2:14" ht="24" customHeight="1" x14ac:dyDescent="0.25">
      <c r="B58" s="438"/>
      <c r="C58" s="434"/>
      <c r="D58" s="186" t="str">
        <f>D9</f>
        <v>Arquiteto Sênior</v>
      </c>
      <c r="E58" s="181" t="s">
        <v>16</v>
      </c>
      <c r="F58" s="182">
        <f>'Insumos '!H11</f>
        <v>0</v>
      </c>
      <c r="G58" s="187">
        <v>7</v>
      </c>
      <c r="H58" s="184">
        <f t="shared" si="1"/>
        <v>0</v>
      </c>
      <c r="I58" s="436"/>
      <c r="J58" s="185"/>
      <c r="N58" s="217"/>
    </row>
    <row r="59" spans="2:14" ht="24" customHeight="1" x14ac:dyDescent="0.25">
      <c r="B59" s="438"/>
      <c r="C59" s="434"/>
      <c r="D59" s="186" t="str">
        <f>D10</f>
        <v>Arquiteto Pleno</v>
      </c>
      <c r="E59" s="179" t="s">
        <v>16</v>
      </c>
      <c r="F59" s="182">
        <f>'Insumos '!H12</f>
        <v>0</v>
      </c>
      <c r="G59" s="179">
        <v>10</v>
      </c>
      <c r="H59" s="184">
        <f t="shared" si="1"/>
        <v>0</v>
      </c>
      <c r="I59" s="436"/>
      <c r="J59" s="185"/>
      <c r="N59" s="218"/>
    </row>
    <row r="60" spans="2:14" ht="24" customHeight="1" x14ac:dyDescent="0.25">
      <c r="B60" s="438"/>
      <c r="C60" s="434"/>
      <c r="D60" s="186" t="str">
        <f>D55</f>
        <v>Auxiliar de Serviços Gerais</v>
      </c>
      <c r="E60" s="181" t="s">
        <v>16</v>
      </c>
      <c r="F60" s="182">
        <f>'Insumos '!H15</f>
        <v>0</v>
      </c>
      <c r="G60" s="187">
        <v>7</v>
      </c>
      <c r="H60" s="184">
        <f t="shared" si="1"/>
        <v>0</v>
      </c>
      <c r="I60" s="436"/>
      <c r="J60" s="185"/>
      <c r="N60" s="217"/>
    </row>
    <row r="61" spans="2:14" ht="24" customHeight="1" x14ac:dyDescent="0.25">
      <c r="B61" s="438"/>
      <c r="C61" s="434"/>
      <c r="D61" s="186" t="str">
        <f>D56</f>
        <v>Digitador</v>
      </c>
      <c r="E61" s="181" t="s">
        <v>16</v>
      </c>
      <c r="F61" s="182">
        <f>'Insumos '!H17</f>
        <v>0</v>
      </c>
      <c r="G61" s="187">
        <v>9</v>
      </c>
      <c r="H61" s="184">
        <f t="shared" si="1"/>
        <v>0</v>
      </c>
      <c r="I61" s="436"/>
      <c r="J61" s="240"/>
      <c r="N61" s="217"/>
    </row>
    <row r="62" spans="2:14" ht="24" customHeight="1" x14ac:dyDescent="0.25">
      <c r="B62" s="438"/>
      <c r="C62" s="432" t="s">
        <v>82</v>
      </c>
      <c r="D62" s="203" t="str">
        <f>'Insumos '!B10</f>
        <v>Coordenador Geral</v>
      </c>
      <c r="E62" s="192" t="s">
        <v>16</v>
      </c>
      <c r="F62" s="193">
        <f>'Insumos '!H10</f>
        <v>0</v>
      </c>
      <c r="G62" s="204">
        <v>7</v>
      </c>
      <c r="H62" s="195">
        <f t="shared" si="1"/>
        <v>0</v>
      </c>
      <c r="I62" s="439">
        <f>SUM(H62:H64)</f>
        <v>0</v>
      </c>
      <c r="J62" s="239">
        <f>I62</f>
        <v>0</v>
      </c>
    </row>
    <row r="63" spans="2:14" ht="24" customHeight="1" x14ac:dyDescent="0.25">
      <c r="B63" s="438"/>
      <c r="C63" s="432"/>
      <c r="D63" s="191" t="str">
        <f>D9</f>
        <v>Arquiteto Sênior</v>
      </c>
      <c r="E63" s="190" t="s">
        <v>16</v>
      </c>
      <c r="F63" s="197">
        <f>'Insumos '!H11</f>
        <v>0</v>
      </c>
      <c r="G63" s="190">
        <v>30</v>
      </c>
      <c r="H63" s="195">
        <f t="shared" si="1"/>
        <v>0</v>
      </c>
      <c r="I63" s="439"/>
      <c r="J63" s="185"/>
    </row>
    <row r="64" spans="2:14" ht="24" customHeight="1" x14ac:dyDescent="0.25">
      <c r="B64" s="438"/>
      <c r="C64" s="432"/>
      <c r="D64" s="198" t="str">
        <f>D48</f>
        <v>Desenhista Projetista</v>
      </c>
      <c r="E64" s="205" t="s">
        <v>16</v>
      </c>
      <c r="F64" s="206">
        <f>'Insumos '!H13</f>
        <v>0</v>
      </c>
      <c r="G64" s="207">
        <v>30</v>
      </c>
      <c r="H64" s="195">
        <f t="shared" si="1"/>
        <v>0</v>
      </c>
      <c r="I64" s="439"/>
      <c r="J64" s="240"/>
    </row>
    <row r="65" spans="2:10" ht="24" customHeight="1" x14ac:dyDescent="0.25">
      <c r="B65" s="438"/>
      <c r="C65" s="434" t="s">
        <v>83</v>
      </c>
      <c r="D65" s="186" t="str">
        <f>'Insumos '!B10</f>
        <v>Coordenador Geral</v>
      </c>
      <c r="E65" s="181" t="s">
        <v>16</v>
      </c>
      <c r="F65" s="182">
        <f>'Insumos '!H10</f>
        <v>0</v>
      </c>
      <c r="G65" s="187">
        <v>4</v>
      </c>
      <c r="H65" s="184">
        <f t="shared" si="1"/>
        <v>0</v>
      </c>
      <c r="I65" s="436">
        <f>SUM(H65:H67)</f>
        <v>0</v>
      </c>
      <c r="J65" s="239">
        <f>I65</f>
        <v>0</v>
      </c>
    </row>
    <row r="66" spans="2:10" ht="24" customHeight="1" x14ac:dyDescent="0.25">
      <c r="B66" s="438"/>
      <c r="C66" s="434"/>
      <c r="D66" s="186" t="str">
        <f>D9</f>
        <v>Arquiteto Sênior</v>
      </c>
      <c r="E66" s="181" t="s">
        <v>16</v>
      </c>
      <c r="F66" s="182">
        <f>'Insumos '!H11</f>
        <v>0</v>
      </c>
      <c r="G66" s="187">
        <v>20</v>
      </c>
      <c r="H66" s="184">
        <f t="shared" si="1"/>
        <v>0</v>
      </c>
      <c r="I66" s="436"/>
      <c r="J66" s="185"/>
    </row>
    <row r="67" spans="2:10" ht="24" customHeight="1" x14ac:dyDescent="0.25">
      <c r="B67" s="438"/>
      <c r="C67" s="434"/>
      <c r="D67" s="186" t="str">
        <f>D64</f>
        <v>Desenhista Projetista</v>
      </c>
      <c r="E67" s="181" t="s">
        <v>16</v>
      </c>
      <c r="F67" s="182">
        <f>'Insumos '!H13</f>
        <v>0</v>
      </c>
      <c r="G67" s="187">
        <v>20</v>
      </c>
      <c r="H67" s="184">
        <f t="shared" si="1"/>
        <v>0</v>
      </c>
      <c r="I67" s="436"/>
      <c r="J67" s="240"/>
    </row>
    <row r="68" spans="2:10" ht="24" customHeight="1" x14ac:dyDescent="0.25">
      <c r="B68" s="438"/>
      <c r="C68" s="432" t="s">
        <v>84</v>
      </c>
      <c r="D68" s="203" t="str">
        <f>'Insumos '!B10</f>
        <v>Coordenador Geral</v>
      </c>
      <c r="E68" s="192" t="s">
        <v>16</v>
      </c>
      <c r="F68" s="193">
        <f>'Insumos '!H10</f>
        <v>0</v>
      </c>
      <c r="G68" s="204">
        <v>2</v>
      </c>
      <c r="H68" s="195">
        <f t="shared" si="1"/>
        <v>0</v>
      </c>
      <c r="I68" s="439">
        <f>SUM(H68:H71)</f>
        <v>0</v>
      </c>
      <c r="J68" s="239">
        <f>I68</f>
        <v>0</v>
      </c>
    </row>
    <row r="69" spans="2:10" ht="24" customHeight="1" x14ac:dyDescent="0.25">
      <c r="B69" s="438"/>
      <c r="C69" s="432"/>
      <c r="D69" s="191" t="str">
        <f>D9</f>
        <v>Arquiteto Sênior</v>
      </c>
      <c r="E69" s="196" t="s">
        <v>16</v>
      </c>
      <c r="F69" s="197">
        <f>'Insumos '!H11</f>
        <v>0</v>
      </c>
      <c r="G69" s="194">
        <v>11</v>
      </c>
      <c r="H69" s="195">
        <f t="shared" si="1"/>
        <v>0</v>
      </c>
      <c r="I69" s="439"/>
      <c r="J69" s="185"/>
    </row>
    <row r="70" spans="2:10" ht="24" customHeight="1" x14ac:dyDescent="0.25">
      <c r="B70" s="438"/>
      <c r="C70" s="432"/>
      <c r="D70" s="191" t="str">
        <f>D10</f>
        <v>Arquiteto Pleno</v>
      </c>
      <c r="E70" s="196" t="s">
        <v>16</v>
      </c>
      <c r="F70" s="197">
        <f>'Insumos '!H12</f>
        <v>0</v>
      </c>
      <c r="G70" s="194">
        <v>25</v>
      </c>
      <c r="H70" s="195">
        <f t="shared" si="1"/>
        <v>0</v>
      </c>
      <c r="I70" s="439"/>
      <c r="J70" s="185"/>
    </row>
    <row r="71" spans="2:10" ht="24" customHeight="1" x14ac:dyDescent="0.25">
      <c r="B71" s="438"/>
      <c r="C71" s="432"/>
      <c r="D71" s="191" t="str">
        <f>D61</f>
        <v>Digitador</v>
      </c>
      <c r="E71" s="196" t="s">
        <v>16</v>
      </c>
      <c r="F71" s="197">
        <f>'Insumos '!H17</f>
        <v>0</v>
      </c>
      <c r="G71" s="194">
        <v>16</v>
      </c>
      <c r="H71" s="195">
        <f t="shared" si="1"/>
        <v>0</v>
      </c>
      <c r="I71" s="439"/>
      <c r="J71" s="240"/>
    </row>
    <row r="72" spans="2:10" ht="24" customHeight="1" x14ac:dyDescent="0.25">
      <c r="B72" s="438"/>
      <c r="C72" s="434" t="s">
        <v>85</v>
      </c>
      <c r="D72" s="180" t="str">
        <f>'Insumos '!B10</f>
        <v>Coordenador Geral</v>
      </c>
      <c r="E72" s="201" t="s">
        <v>16</v>
      </c>
      <c r="F72" s="202">
        <f>'Insumos '!H10</f>
        <v>0</v>
      </c>
      <c r="G72" s="183">
        <v>2</v>
      </c>
      <c r="H72" s="184">
        <f t="shared" si="1"/>
        <v>0</v>
      </c>
      <c r="I72" s="436">
        <f>SUM(H72:H76)</f>
        <v>0</v>
      </c>
      <c r="J72" s="239">
        <f>I72</f>
        <v>0</v>
      </c>
    </row>
    <row r="73" spans="2:10" ht="24" customHeight="1" x14ac:dyDescent="0.25">
      <c r="B73" s="438"/>
      <c r="C73" s="434"/>
      <c r="D73" s="186" t="str">
        <f>D9</f>
        <v>Arquiteto Sênior</v>
      </c>
      <c r="E73" s="181" t="s">
        <v>16</v>
      </c>
      <c r="F73" s="182">
        <f>'Insumos '!H11</f>
        <v>0</v>
      </c>
      <c r="G73" s="187">
        <v>10</v>
      </c>
      <c r="H73" s="184">
        <f t="shared" si="1"/>
        <v>0</v>
      </c>
      <c r="I73" s="436"/>
      <c r="J73" s="185"/>
    </row>
    <row r="74" spans="2:10" ht="24" customHeight="1" x14ac:dyDescent="0.25">
      <c r="B74" s="438"/>
      <c r="C74" s="434"/>
      <c r="D74" s="186" t="str">
        <f>D53</f>
        <v>Advogado Sênior</v>
      </c>
      <c r="E74" s="181" t="s">
        <v>16</v>
      </c>
      <c r="F74" s="182">
        <f>'Insumos '!H14</f>
        <v>0</v>
      </c>
      <c r="G74" s="187">
        <v>24</v>
      </c>
      <c r="H74" s="184">
        <f t="shared" si="1"/>
        <v>0</v>
      </c>
      <c r="I74" s="436"/>
      <c r="J74" s="185"/>
    </row>
    <row r="75" spans="2:10" ht="24" customHeight="1" x14ac:dyDescent="0.25">
      <c r="B75" s="438"/>
      <c r="C75" s="434"/>
      <c r="D75" s="186" t="str">
        <f>D43</f>
        <v>Assistente Social Pleno</v>
      </c>
      <c r="E75" s="181" t="s">
        <v>16</v>
      </c>
      <c r="F75" s="182">
        <f>'Insumos '!H16</f>
        <v>0</v>
      </c>
      <c r="G75" s="187">
        <v>24</v>
      </c>
      <c r="H75" s="184">
        <f t="shared" si="1"/>
        <v>0</v>
      </c>
      <c r="I75" s="436"/>
      <c r="J75" s="185"/>
    </row>
    <row r="76" spans="2:10" ht="24" customHeight="1" x14ac:dyDescent="0.25">
      <c r="B76" s="438"/>
      <c r="C76" s="434"/>
      <c r="D76" s="219" t="str">
        <f>D71</f>
        <v>Digitador</v>
      </c>
      <c r="E76" s="179" t="s">
        <v>16</v>
      </c>
      <c r="F76" s="209">
        <f>'Insumos '!H17</f>
        <v>0</v>
      </c>
      <c r="G76" s="220">
        <v>8</v>
      </c>
      <c r="H76" s="184">
        <f t="shared" si="1"/>
        <v>0</v>
      </c>
      <c r="I76" s="436"/>
      <c r="J76" s="240"/>
    </row>
    <row r="77" spans="2:10" ht="24" customHeight="1" x14ac:dyDescent="0.25">
      <c r="B77" s="438"/>
      <c r="C77" s="432" t="s">
        <v>86</v>
      </c>
      <c r="D77" s="221" t="str">
        <f>'Insumos '!B10</f>
        <v>Coordenador Geral</v>
      </c>
      <c r="E77" s="222" t="s">
        <v>16</v>
      </c>
      <c r="F77" s="197">
        <f>'Insumos '!H10</f>
        <v>0</v>
      </c>
      <c r="G77" s="190">
        <v>1</v>
      </c>
      <c r="H77" s="195">
        <f t="shared" si="1"/>
        <v>0</v>
      </c>
      <c r="I77" s="433">
        <f>SUM(H77:H81)</f>
        <v>0</v>
      </c>
      <c r="J77" s="239">
        <f>I77</f>
        <v>0</v>
      </c>
    </row>
    <row r="78" spans="2:10" ht="24" customHeight="1" x14ac:dyDescent="0.25">
      <c r="B78" s="438"/>
      <c r="C78" s="432"/>
      <c r="D78" s="191" t="str">
        <f>D9</f>
        <v>Arquiteto Sênior</v>
      </c>
      <c r="E78" s="196" t="s">
        <v>16</v>
      </c>
      <c r="F78" s="197">
        <f>'Insumos '!H11</f>
        <v>0</v>
      </c>
      <c r="G78" s="194">
        <v>2</v>
      </c>
      <c r="H78" s="195">
        <f t="shared" si="1"/>
        <v>0</v>
      </c>
      <c r="I78" s="433"/>
      <c r="J78" s="185"/>
    </row>
    <row r="79" spans="2:10" ht="24" customHeight="1" x14ac:dyDescent="0.25">
      <c r="B79" s="438"/>
      <c r="C79" s="432"/>
      <c r="D79" s="191" t="str">
        <f>D74</f>
        <v>Advogado Sênior</v>
      </c>
      <c r="E79" s="196" t="s">
        <v>16</v>
      </c>
      <c r="F79" s="197">
        <f>'Insumos '!H14</f>
        <v>0</v>
      </c>
      <c r="G79" s="194">
        <v>4</v>
      </c>
      <c r="H79" s="195">
        <f t="shared" si="1"/>
        <v>0</v>
      </c>
      <c r="I79" s="433"/>
      <c r="J79" s="185"/>
    </row>
    <row r="80" spans="2:10" ht="22.5" customHeight="1" x14ac:dyDescent="0.25">
      <c r="B80" s="438"/>
      <c r="C80" s="432"/>
      <c r="D80" s="221" t="str">
        <f>D75</f>
        <v>Assistente Social Pleno</v>
      </c>
      <c r="E80" s="190" t="s">
        <v>16</v>
      </c>
      <c r="F80" s="197">
        <f>'Insumos '!H16</f>
        <v>0</v>
      </c>
      <c r="G80" s="190">
        <v>8</v>
      </c>
      <c r="H80" s="195">
        <f t="shared" si="1"/>
        <v>0</v>
      </c>
      <c r="I80" s="433"/>
      <c r="J80" s="185"/>
    </row>
    <row r="81" spans="2:14" ht="24" customHeight="1" x14ac:dyDescent="0.25">
      <c r="B81" s="438"/>
      <c r="C81" s="432"/>
      <c r="D81" s="191" t="str">
        <f>D76</f>
        <v>Digitador</v>
      </c>
      <c r="E81" s="205" t="s">
        <v>16</v>
      </c>
      <c r="F81" s="206">
        <f>'Insumos '!H17</f>
        <v>0</v>
      </c>
      <c r="G81" s="207">
        <v>8</v>
      </c>
      <c r="H81" s="195">
        <f t="shared" si="1"/>
        <v>0</v>
      </c>
      <c r="I81" s="433"/>
      <c r="J81" s="240"/>
    </row>
    <row r="82" spans="2:14" ht="24" customHeight="1" x14ac:dyDescent="0.25">
      <c r="B82" s="438"/>
      <c r="C82" s="434" t="s">
        <v>87</v>
      </c>
      <c r="D82" s="180" t="str">
        <f>'Insumos '!B10</f>
        <v>Coordenador Geral</v>
      </c>
      <c r="E82" s="181" t="s">
        <v>16</v>
      </c>
      <c r="F82" s="182">
        <f>'Insumos '!H10</f>
        <v>0</v>
      </c>
      <c r="G82" s="187">
        <v>1</v>
      </c>
      <c r="H82" s="184">
        <f t="shared" si="1"/>
        <v>0</v>
      </c>
      <c r="I82" s="436">
        <f>SUM(H82:H85)</f>
        <v>0</v>
      </c>
      <c r="J82" s="239">
        <f>I82</f>
        <v>0</v>
      </c>
      <c r="N82" s="217"/>
    </row>
    <row r="83" spans="2:14" ht="24" customHeight="1" x14ac:dyDescent="0.25">
      <c r="B83" s="438"/>
      <c r="C83" s="434"/>
      <c r="D83" s="186" t="str">
        <f>D9</f>
        <v>Arquiteto Sênior</v>
      </c>
      <c r="E83" s="181" t="s">
        <v>16</v>
      </c>
      <c r="F83" s="182">
        <f>'Insumos '!H11</f>
        <v>0</v>
      </c>
      <c r="G83" s="187">
        <v>5</v>
      </c>
      <c r="H83" s="184">
        <f t="shared" si="1"/>
        <v>0</v>
      </c>
      <c r="I83" s="436"/>
      <c r="J83" s="185"/>
      <c r="N83" s="217"/>
    </row>
    <row r="84" spans="2:14" ht="24" customHeight="1" x14ac:dyDescent="0.25">
      <c r="B84" s="438"/>
      <c r="C84" s="434"/>
      <c r="D84" s="186" t="str">
        <f>D10</f>
        <v>Arquiteto Pleno</v>
      </c>
      <c r="E84" s="181" t="s">
        <v>16</v>
      </c>
      <c r="F84" s="182">
        <f>'Insumos '!H12</f>
        <v>0</v>
      </c>
      <c r="G84" s="187">
        <v>16</v>
      </c>
      <c r="H84" s="184">
        <f t="shared" si="1"/>
        <v>0</v>
      </c>
      <c r="I84" s="436"/>
      <c r="J84" s="185"/>
      <c r="N84" s="217"/>
    </row>
    <row r="85" spans="2:14" ht="24" customHeight="1" x14ac:dyDescent="0.25">
      <c r="B85" s="438"/>
      <c r="C85" s="434"/>
      <c r="D85" s="188" t="str">
        <f>D81</f>
        <v>Digitador</v>
      </c>
      <c r="E85" s="220" t="s">
        <v>16</v>
      </c>
      <c r="F85" s="209">
        <f>'Insumos '!H17</f>
        <v>0</v>
      </c>
      <c r="G85" s="189">
        <v>10</v>
      </c>
      <c r="H85" s="184">
        <f t="shared" si="1"/>
        <v>0</v>
      </c>
      <c r="I85" s="436"/>
      <c r="J85" s="240"/>
      <c r="N85" s="217"/>
    </row>
    <row r="86" spans="2:14" ht="24" customHeight="1" x14ac:dyDescent="0.25">
      <c r="B86" s="438"/>
      <c r="C86" s="210" t="s">
        <v>88</v>
      </c>
      <c r="D86" s="210"/>
      <c r="E86" s="210"/>
      <c r="F86" s="210"/>
      <c r="G86" s="210"/>
      <c r="H86" s="210"/>
      <c r="I86" s="212">
        <f>SUM(I51:I85)</f>
        <v>0</v>
      </c>
      <c r="J86" s="243"/>
    </row>
    <row r="87" spans="2:14" ht="27" customHeight="1" x14ac:dyDescent="0.25">
      <c r="B87" s="428" t="s">
        <v>89</v>
      </c>
      <c r="C87" s="429" t="s">
        <v>90</v>
      </c>
      <c r="D87" s="214" t="str">
        <f>'Insumos '!B10</f>
        <v>Coordenador Geral</v>
      </c>
      <c r="E87" s="222" t="s">
        <v>16</v>
      </c>
      <c r="F87" s="193">
        <f>'Insumos '!H10</f>
        <v>0</v>
      </c>
      <c r="G87" s="192">
        <v>4</v>
      </c>
      <c r="H87" s="195">
        <f>ROUND((F87*G87),2)</f>
        <v>0</v>
      </c>
      <c r="I87" s="430">
        <f>SUM(H87:H89)</f>
        <v>0</v>
      </c>
      <c r="J87" s="185">
        <f>I87</f>
        <v>0</v>
      </c>
    </row>
    <row r="88" spans="2:14" ht="27" customHeight="1" x14ac:dyDescent="0.25">
      <c r="B88" s="428"/>
      <c r="C88" s="429"/>
      <c r="D88" s="221" t="str">
        <f>D9</f>
        <v>Arquiteto Sênior</v>
      </c>
      <c r="E88" s="190" t="s">
        <v>16</v>
      </c>
      <c r="F88" s="197">
        <f>'Insumos '!H11</f>
        <v>0</v>
      </c>
      <c r="G88" s="190">
        <v>16</v>
      </c>
      <c r="H88" s="195">
        <f>ROUND((F88*G88),2)</f>
        <v>0</v>
      </c>
      <c r="I88" s="430"/>
      <c r="J88" s="185"/>
    </row>
    <row r="89" spans="2:14" ht="27" customHeight="1" x14ac:dyDescent="0.25">
      <c r="B89" s="428"/>
      <c r="C89" s="429"/>
      <c r="D89" s="198" t="str">
        <f>D85</f>
        <v>Digitador</v>
      </c>
      <c r="E89" s="205" t="s">
        <v>16</v>
      </c>
      <c r="F89" s="206">
        <f>'Insumos '!H17</f>
        <v>0</v>
      </c>
      <c r="G89" s="207">
        <v>16</v>
      </c>
      <c r="H89" s="195">
        <f>ROUND((F89*G89),2)</f>
        <v>0</v>
      </c>
      <c r="I89" s="430"/>
      <c r="J89" s="240"/>
    </row>
    <row r="90" spans="2:14" ht="24" customHeight="1" x14ac:dyDescent="0.25">
      <c r="B90" s="428"/>
      <c r="C90" s="223" t="s">
        <v>91</v>
      </c>
      <c r="D90" s="223"/>
      <c r="E90" s="223"/>
      <c r="F90" s="223"/>
      <c r="G90" s="223"/>
      <c r="H90" s="223"/>
      <c r="I90" s="212">
        <f>SUM(I87)</f>
        <v>0</v>
      </c>
      <c r="J90" s="243"/>
    </row>
    <row r="91" spans="2:14" ht="24" customHeight="1" x14ac:dyDescent="0.25">
      <c r="B91" s="431" t="s">
        <v>92</v>
      </c>
      <c r="C91" s="432" t="s">
        <v>93</v>
      </c>
      <c r="D91" s="221" t="str">
        <f>'Insumos '!B10</f>
        <v>Coordenador Geral</v>
      </c>
      <c r="E91" s="190" t="s">
        <v>16</v>
      </c>
      <c r="F91" s="197">
        <f>'Insumos '!H10</f>
        <v>0</v>
      </c>
      <c r="G91" s="190">
        <v>1</v>
      </c>
      <c r="H91" s="195">
        <f t="shared" ref="H91:H116" si="2">ROUND((F91*G91),2)</f>
        <v>0</v>
      </c>
      <c r="I91" s="433">
        <f>SUM(H91:H95)</f>
        <v>0</v>
      </c>
      <c r="J91" s="185">
        <f>I91</f>
        <v>0</v>
      </c>
      <c r="N91" s="218"/>
    </row>
    <row r="92" spans="2:14" ht="24" customHeight="1" x14ac:dyDescent="0.25">
      <c r="B92" s="431"/>
      <c r="C92" s="432"/>
      <c r="D92" s="191" t="str">
        <f>D9</f>
        <v>Arquiteto Sênior</v>
      </c>
      <c r="E92" s="196" t="s">
        <v>16</v>
      </c>
      <c r="F92" s="197">
        <f>'Insumos '!H11</f>
        <v>0</v>
      </c>
      <c r="G92" s="194">
        <v>4</v>
      </c>
      <c r="H92" s="195">
        <f t="shared" si="2"/>
        <v>0</v>
      </c>
      <c r="I92" s="433"/>
      <c r="J92" s="185"/>
      <c r="N92" s="217"/>
    </row>
    <row r="93" spans="2:14" ht="24" customHeight="1" x14ac:dyDescent="0.25">
      <c r="B93" s="431"/>
      <c r="C93" s="432"/>
      <c r="D93" s="191" t="str">
        <f>D10</f>
        <v>Arquiteto Pleno</v>
      </c>
      <c r="E93" s="196" t="s">
        <v>16</v>
      </c>
      <c r="F93" s="197">
        <f>'Insumos '!H12</f>
        <v>0</v>
      </c>
      <c r="G93" s="194">
        <v>5</v>
      </c>
      <c r="H93" s="195">
        <f t="shared" si="2"/>
        <v>0</v>
      </c>
      <c r="I93" s="433"/>
      <c r="J93" s="185"/>
      <c r="N93" s="217"/>
    </row>
    <row r="94" spans="2:14" ht="24" customHeight="1" x14ac:dyDescent="0.25">
      <c r="B94" s="431"/>
      <c r="C94" s="432"/>
      <c r="D94" s="191" t="str">
        <f>D60</f>
        <v>Auxiliar de Serviços Gerais</v>
      </c>
      <c r="E94" s="196" t="s">
        <v>16</v>
      </c>
      <c r="F94" s="197">
        <f>'Insumos '!H15</f>
        <v>0</v>
      </c>
      <c r="G94" s="194">
        <v>4</v>
      </c>
      <c r="H94" s="195">
        <f t="shared" si="2"/>
        <v>0</v>
      </c>
      <c r="I94" s="433"/>
      <c r="J94" s="185"/>
      <c r="N94" s="217"/>
    </row>
    <row r="95" spans="2:14" ht="24" customHeight="1" x14ac:dyDescent="0.25">
      <c r="B95" s="431"/>
      <c r="C95" s="432"/>
      <c r="D95" s="224" t="str">
        <f>D89</f>
        <v>Digitador</v>
      </c>
      <c r="E95" s="225" t="s">
        <v>16</v>
      </c>
      <c r="F95" s="206">
        <f>'Insumos '!H17</f>
        <v>0</v>
      </c>
      <c r="G95" s="190">
        <v>7</v>
      </c>
      <c r="H95" s="195">
        <f t="shared" si="2"/>
        <v>0</v>
      </c>
      <c r="I95" s="433"/>
      <c r="J95" s="240"/>
      <c r="N95" s="218"/>
    </row>
    <row r="96" spans="2:14" ht="24" customHeight="1" x14ac:dyDescent="0.25">
      <c r="B96" s="431"/>
      <c r="C96" s="434" t="s">
        <v>94</v>
      </c>
      <c r="D96" s="226" t="str">
        <f>'Insumos '!B10</f>
        <v>Coordenador Geral</v>
      </c>
      <c r="E96" s="179" t="s">
        <v>16</v>
      </c>
      <c r="F96" s="182">
        <f>'Insumos '!H10</f>
        <v>0</v>
      </c>
      <c r="G96" s="201">
        <v>2</v>
      </c>
      <c r="H96" s="184">
        <f t="shared" si="2"/>
        <v>0</v>
      </c>
      <c r="I96" s="435">
        <f>SUM(H96:H98)</f>
        <v>0</v>
      </c>
      <c r="J96" s="239">
        <f>I96</f>
        <v>0</v>
      </c>
    </row>
    <row r="97" spans="2:10" ht="24" customHeight="1" x14ac:dyDescent="0.25">
      <c r="B97" s="431"/>
      <c r="C97" s="434"/>
      <c r="D97" s="186" t="str">
        <f>D9</f>
        <v>Arquiteto Sênior</v>
      </c>
      <c r="E97" s="181" t="s">
        <v>16</v>
      </c>
      <c r="F97" s="182">
        <f>'Insumos '!H11</f>
        <v>0</v>
      </c>
      <c r="G97" s="187">
        <v>6</v>
      </c>
      <c r="H97" s="184">
        <f t="shared" si="2"/>
        <v>0</v>
      </c>
      <c r="I97" s="435"/>
      <c r="J97" s="185"/>
    </row>
    <row r="98" spans="2:10" ht="24" customHeight="1" x14ac:dyDescent="0.25">
      <c r="B98" s="431"/>
      <c r="C98" s="434"/>
      <c r="D98" s="188" t="str">
        <f>D95</f>
        <v>Digitador</v>
      </c>
      <c r="E98" s="220" t="s">
        <v>16</v>
      </c>
      <c r="F98" s="209">
        <f>'Insumos '!H17</f>
        <v>0</v>
      </c>
      <c r="G98" s="187">
        <v>5</v>
      </c>
      <c r="H98" s="184">
        <f t="shared" si="2"/>
        <v>0</v>
      </c>
      <c r="I98" s="435"/>
      <c r="J98" s="240"/>
    </row>
    <row r="99" spans="2:10" ht="24" customHeight="1" x14ac:dyDescent="0.25">
      <c r="B99" s="431"/>
      <c r="C99" s="432" t="s">
        <v>95</v>
      </c>
      <c r="D99" s="221" t="s">
        <v>14</v>
      </c>
      <c r="E99" s="190" t="s">
        <v>16</v>
      </c>
      <c r="F99" s="197">
        <f>'Insumos '!H10</f>
        <v>0</v>
      </c>
      <c r="G99" s="192">
        <v>9</v>
      </c>
      <c r="H99" s="195">
        <f t="shared" si="2"/>
        <v>0</v>
      </c>
      <c r="I99" s="433">
        <f>SUM(H99:H104)</f>
        <v>0</v>
      </c>
      <c r="J99" s="240"/>
    </row>
    <row r="100" spans="2:10" ht="24" customHeight="1" x14ac:dyDescent="0.25">
      <c r="B100" s="431"/>
      <c r="C100" s="432"/>
      <c r="D100" s="191" t="s">
        <v>17</v>
      </c>
      <c r="E100" s="196" t="s">
        <v>16</v>
      </c>
      <c r="F100" s="197">
        <f>'Insumos '!H11</f>
        <v>0</v>
      </c>
      <c r="G100" s="194">
        <v>14</v>
      </c>
      <c r="H100" s="195">
        <f t="shared" si="2"/>
        <v>0</v>
      </c>
      <c r="I100" s="433"/>
      <c r="J100" s="240"/>
    </row>
    <row r="101" spans="2:10" ht="24" customHeight="1" x14ac:dyDescent="0.25">
      <c r="B101" s="431"/>
      <c r="C101" s="432"/>
      <c r="D101" s="198" t="str">
        <f>D14</f>
        <v>Advogado Sênior</v>
      </c>
      <c r="E101" s="196" t="s">
        <v>16</v>
      </c>
      <c r="F101" s="206">
        <f>'Insumos '!H14</f>
        <v>0</v>
      </c>
      <c r="G101" s="207">
        <v>4</v>
      </c>
      <c r="H101" s="195">
        <f t="shared" si="2"/>
        <v>0</v>
      </c>
      <c r="I101" s="433"/>
      <c r="J101" s="240"/>
    </row>
    <row r="102" spans="2:10" ht="24" customHeight="1" x14ac:dyDescent="0.25">
      <c r="B102" s="431"/>
      <c r="C102" s="432"/>
      <c r="D102" s="198" t="str">
        <f>D10</f>
        <v>Arquiteto Pleno</v>
      </c>
      <c r="E102" s="196" t="s">
        <v>16</v>
      </c>
      <c r="F102" s="206">
        <f>'Insumos '!H12</f>
        <v>0</v>
      </c>
      <c r="G102" s="207">
        <v>24</v>
      </c>
      <c r="H102" s="195">
        <f t="shared" si="2"/>
        <v>0</v>
      </c>
      <c r="I102" s="433"/>
      <c r="J102" s="240"/>
    </row>
    <row r="103" spans="2:10" ht="24" customHeight="1" x14ac:dyDescent="0.25">
      <c r="B103" s="431"/>
      <c r="C103" s="432"/>
      <c r="D103" s="198" t="str">
        <f>D34</f>
        <v>Assistente Social Pleno</v>
      </c>
      <c r="E103" s="196" t="s">
        <v>16</v>
      </c>
      <c r="F103" s="206">
        <f>'Insumos '!H16</f>
        <v>0</v>
      </c>
      <c r="G103" s="207">
        <v>24</v>
      </c>
      <c r="H103" s="195">
        <f t="shared" si="2"/>
        <v>0</v>
      </c>
      <c r="I103" s="433"/>
      <c r="J103" s="240"/>
    </row>
    <row r="104" spans="2:10" ht="24" customHeight="1" x14ac:dyDescent="0.25">
      <c r="B104" s="431"/>
      <c r="C104" s="432"/>
      <c r="D104" s="198" t="str">
        <f>D98</f>
        <v>Digitador</v>
      </c>
      <c r="E104" s="205" t="s">
        <v>16</v>
      </c>
      <c r="F104" s="206">
        <f>'Insumos '!H17</f>
        <v>0</v>
      </c>
      <c r="G104" s="207">
        <v>9</v>
      </c>
      <c r="H104" s="195">
        <f t="shared" si="2"/>
        <v>0</v>
      </c>
      <c r="I104" s="433"/>
      <c r="J104" s="240"/>
    </row>
    <row r="105" spans="2:10" ht="24" customHeight="1" x14ac:dyDescent="0.25">
      <c r="B105" s="431"/>
      <c r="C105" s="434" t="s">
        <v>96</v>
      </c>
      <c r="D105" s="226" t="s">
        <v>14</v>
      </c>
      <c r="E105" s="179" t="s">
        <v>16</v>
      </c>
      <c r="F105" s="182">
        <f>'Insumos '!H10</f>
        <v>0</v>
      </c>
      <c r="G105" s="179">
        <v>3</v>
      </c>
      <c r="H105" s="184">
        <f t="shared" si="2"/>
        <v>0</v>
      </c>
      <c r="I105" s="436">
        <f>H105+H106+H107+H108+H109+H110</f>
        <v>0</v>
      </c>
      <c r="J105" s="240"/>
    </row>
    <row r="106" spans="2:10" ht="24" customHeight="1" x14ac:dyDescent="0.25">
      <c r="B106" s="431"/>
      <c r="C106" s="434"/>
      <c r="D106" s="186" t="s">
        <v>17</v>
      </c>
      <c r="E106" s="181" t="s">
        <v>16</v>
      </c>
      <c r="F106" s="182">
        <f>'Insumos '!H11</f>
        <v>0</v>
      </c>
      <c r="G106" s="187">
        <v>6</v>
      </c>
      <c r="H106" s="184">
        <f t="shared" si="2"/>
        <v>0</v>
      </c>
      <c r="I106" s="436"/>
      <c r="J106" s="240"/>
    </row>
    <row r="107" spans="2:10" ht="24" customHeight="1" x14ac:dyDescent="0.25">
      <c r="B107" s="431"/>
      <c r="C107" s="434"/>
      <c r="D107" s="188" t="s">
        <v>24</v>
      </c>
      <c r="E107" s="181" t="s">
        <v>16</v>
      </c>
      <c r="F107" s="182">
        <f>'Insumos '!H14</f>
        <v>0</v>
      </c>
      <c r="G107" s="187">
        <v>6</v>
      </c>
      <c r="H107" s="184">
        <f t="shared" si="2"/>
        <v>0</v>
      </c>
      <c r="I107" s="436"/>
      <c r="J107" s="240"/>
    </row>
    <row r="108" spans="2:10" ht="24" customHeight="1" x14ac:dyDescent="0.25">
      <c r="B108" s="431"/>
      <c r="C108" s="434"/>
      <c r="D108" s="188" t="s">
        <v>20</v>
      </c>
      <c r="E108" s="181" t="s">
        <v>16</v>
      </c>
      <c r="F108" s="209">
        <f>'Insumos '!H12</f>
        <v>0</v>
      </c>
      <c r="G108" s="187">
        <v>8</v>
      </c>
      <c r="H108" s="184">
        <f t="shared" si="2"/>
        <v>0</v>
      </c>
      <c r="I108" s="436"/>
      <c r="J108" s="240"/>
    </row>
    <row r="109" spans="2:10" ht="24" customHeight="1" x14ac:dyDescent="0.25">
      <c r="B109" s="431"/>
      <c r="C109" s="434"/>
      <c r="D109" s="188" t="s">
        <v>29</v>
      </c>
      <c r="E109" s="181" t="s">
        <v>16</v>
      </c>
      <c r="F109" s="209">
        <f>'Insumos '!H16</f>
        <v>0</v>
      </c>
      <c r="G109" s="187">
        <v>16</v>
      </c>
      <c r="H109" s="184">
        <f t="shared" si="2"/>
        <v>0</v>
      </c>
      <c r="I109" s="436"/>
      <c r="J109" s="240"/>
    </row>
    <row r="110" spans="2:10" ht="24" customHeight="1" x14ac:dyDescent="0.25">
      <c r="B110" s="431"/>
      <c r="C110" s="434"/>
      <c r="D110" s="188" t="str">
        <f>D104</f>
        <v>Digitador</v>
      </c>
      <c r="E110" s="220" t="s">
        <v>16</v>
      </c>
      <c r="F110" s="209">
        <f>'Insumos '!H17</f>
        <v>0</v>
      </c>
      <c r="G110" s="187">
        <v>8</v>
      </c>
      <c r="H110" s="184">
        <f t="shared" si="2"/>
        <v>0</v>
      </c>
      <c r="I110" s="436"/>
      <c r="J110" s="240"/>
    </row>
    <row r="111" spans="2:10" ht="24" customHeight="1" x14ac:dyDescent="0.25">
      <c r="B111" s="431"/>
      <c r="C111" s="432" t="s">
        <v>97</v>
      </c>
      <c r="D111" s="221" t="s">
        <v>14</v>
      </c>
      <c r="E111" s="190" t="s">
        <v>16</v>
      </c>
      <c r="F111" s="197">
        <f>'Insumos '!H10</f>
        <v>0</v>
      </c>
      <c r="G111" s="192">
        <v>2</v>
      </c>
      <c r="H111" s="195">
        <f t="shared" si="2"/>
        <v>0</v>
      </c>
      <c r="I111" s="433">
        <f>H111+H113+H114+H115+H116+H112</f>
        <v>0</v>
      </c>
      <c r="J111" s="240"/>
    </row>
    <row r="112" spans="2:10" ht="24" customHeight="1" x14ac:dyDescent="0.25">
      <c r="B112" s="431"/>
      <c r="C112" s="432"/>
      <c r="D112" s="191" t="s">
        <v>17</v>
      </c>
      <c r="E112" s="196" t="s">
        <v>16</v>
      </c>
      <c r="F112" s="197">
        <f>'Insumos '!H11</f>
        <v>0</v>
      </c>
      <c r="G112" s="194">
        <v>4</v>
      </c>
      <c r="H112" s="195">
        <f t="shared" si="2"/>
        <v>0</v>
      </c>
      <c r="I112" s="433"/>
      <c r="J112" s="240"/>
    </row>
    <row r="113" spans="2:10" ht="24" customHeight="1" x14ac:dyDescent="0.25">
      <c r="B113" s="431"/>
      <c r="C113" s="432"/>
      <c r="D113" s="198" t="s">
        <v>24</v>
      </c>
      <c r="E113" s="205" t="s">
        <v>16</v>
      </c>
      <c r="F113" s="206">
        <f>'Insumos '!H14</f>
        <v>0</v>
      </c>
      <c r="G113" s="207">
        <v>4</v>
      </c>
      <c r="H113" s="195">
        <f t="shared" si="2"/>
        <v>0</v>
      </c>
      <c r="I113" s="433"/>
      <c r="J113" s="240"/>
    </row>
    <row r="114" spans="2:10" ht="24" customHeight="1" x14ac:dyDescent="0.25">
      <c r="B114" s="431"/>
      <c r="C114" s="432"/>
      <c r="D114" s="198" t="s">
        <v>20</v>
      </c>
      <c r="E114" s="205" t="s">
        <v>16</v>
      </c>
      <c r="F114" s="206">
        <f>'Insumos '!H12</f>
        <v>0</v>
      </c>
      <c r="G114" s="207">
        <v>3</v>
      </c>
      <c r="H114" s="195">
        <f t="shared" si="2"/>
        <v>0</v>
      </c>
      <c r="I114" s="433"/>
      <c r="J114" s="240"/>
    </row>
    <row r="115" spans="2:10" ht="24" customHeight="1" x14ac:dyDescent="0.25">
      <c r="B115" s="431"/>
      <c r="C115" s="432"/>
      <c r="D115" s="198" t="s">
        <v>29</v>
      </c>
      <c r="E115" s="205" t="s">
        <v>16</v>
      </c>
      <c r="F115" s="206">
        <f>'Insumos '!H16</f>
        <v>0</v>
      </c>
      <c r="G115" s="207">
        <v>3</v>
      </c>
      <c r="H115" s="195">
        <f t="shared" si="2"/>
        <v>0</v>
      </c>
      <c r="I115" s="433"/>
      <c r="J115" s="240"/>
    </row>
    <row r="116" spans="2:10" ht="24" customHeight="1" x14ac:dyDescent="0.25">
      <c r="B116" s="431"/>
      <c r="C116" s="432"/>
      <c r="D116" s="198" t="str">
        <f>D110</f>
        <v>Digitador</v>
      </c>
      <c r="E116" s="205" t="s">
        <v>16</v>
      </c>
      <c r="F116" s="206">
        <f>'Insumos '!H17</f>
        <v>0</v>
      </c>
      <c r="G116" s="207">
        <v>6</v>
      </c>
      <c r="H116" s="195">
        <f t="shared" si="2"/>
        <v>0</v>
      </c>
      <c r="I116" s="433"/>
      <c r="J116" s="240"/>
    </row>
    <row r="117" spans="2:10" ht="24" customHeight="1" x14ac:dyDescent="0.25">
      <c r="B117" s="431"/>
      <c r="C117" s="437" t="s">
        <v>98</v>
      </c>
      <c r="D117" s="437"/>
      <c r="E117" s="437"/>
      <c r="F117" s="437"/>
      <c r="G117" s="437"/>
      <c r="H117" s="437"/>
      <c r="I117" s="227">
        <f>I91+I96+I99+I105+I111</f>
        <v>0</v>
      </c>
      <c r="J117" s="240"/>
    </row>
    <row r="118" spans="2:10" ht="32.25" customHeight="1" x14ac:dyDescent="0.25">
      <c r="B118" s="252"/>
      <c r="F118" s="441" t="s">
        <v>99</v>
      </c>
      <c r="G118" s="441"/>
      <c r="H118" s="441"/>
      <c r="I118" s="248">
        <f>I50+I86+I90+I117</f>
        <v>0</v>
      </c>
    </row>
    <row r="119" spans="2:10" ht="24" customHeight="1" x14ac:dyDescent="0.25"/>
    <row r="120" spans="2:10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2" max="2" width="17.42578125" customWidth="1"/>
    <col min="3" max="3" width="35.42578125" customWidth="1"/>
    <col min="4" max="4" width="33.28515625" customWidth="1"/>
    <col min="5" max="5" width="5.140625" style="253" customWidth="1"/>
    <col min="6" max="6" width="10.28515625" style="253" customWidth="1"/>
    <col min="7" max="7" width="9.42578125" style="254" customWidth="1"/>
    <col min="8" max="8" width="13.5703125" style="255" customWidth="1"/>
    <col min="9" max="9" width="16.85546875" style="255" customWidth="1"/>
    <col min="10" max="10" width="12.140625" style="255" hidden="1" customWidth="1"/>
    <col min="11" max="11" width="16.85546875" customWidth="1"/>
    <col min="12" max="12" width="16" style="256" customWidth="1"/>
    <col min="14" max="14" width="12.42578125" customWidth="1"/>
    <col min="15" max="15" width="8.42578125" customWidth="1"/>
  </cols>
  <sheetData>
    <row r="1" spans="1:12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2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  <c r="J2" s="257"/>
    </row>
    <row r="3" spans="1:12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2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2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2" ht="24" customHeight="1" x14ac:dyDescent="0.25">
      <c r="B6" s="414" t="s">
        <v>107</v>
      </c>
      <c r="C6" s="414"/>
      <c r="D6" s="414"/>
      <c r="E6" s="414"/>
      <c r="F6" s="414"/>
      <c r="G6" s="414"/>
      <c r="H6" s="414"/>
      <c r="I6" s="414"/>
    </row>
    <row r="7" spans="1:12" ht="36.75" customHeight="1" x14ac:dyDescent="0.25">
      <c r="A7" s="258"/>
      <c r="B7" s="259" t="s">
        <v>61</v>
      </c>
      <c r="C7" s="260" t="s">
        <v>62</v>
      </c>
      <c r="D7" s="261" t="s">
        <v>63</v>
      </c>
      <c r="E7" s="262" t="s">
        <v>10</v>
      </c>
      <c r="F7" s="263" t="s">
        <v>13</v>
      </c>
      <c r="G7" s="264" t="s">
        <v>64</v>
      </c>
      <c r="H7" s="265" t="s">
        <v>65</v>
      </c>
      <c r="I7" s="266" t="s">
        <v>66</v>
      </c>
      <c r="J7" s="267"/>
      <c r="K7" s="268"/>
      <c r="L7" s="268"/>
    </row>
    <row r="8" spans="1:12" ht="24" customHeight="1" x14ac:dyDescent="0.25">
      <c r="B8" s="453" t="s">
        <v>67</v>
      </c>
      <c r="C8" s="449" t="s">
        <v>102</v>
      </c>
      <c r="D8" s="270" t="str">
        <f>'Insumos '!B10</f>
        <v>Coordenador Geral</v>
      </c>
      <c r="E8" s="271" t="s">
        <v>16</v>
      </c>
      <c r="F8" s="272">
        <f>'Insumos '!H10</f>
        <v>0</v>
      </c>
      <c r="G8" s="273">
        <v>4</v>
      </c>
      <c r="H8" s="184">
        <f t="shared" ref="H8:H49" si="0">ROUND((F8*G8),2)</f>
        <v>0</v>
      </c>
      <c r="I8" s="451">
        <f>SUM(H8:H11)</f>
        <v>0</v>
      </c>
      <c r="J8" s="274">
        <f>I8</f>
        <v>0</v>
      </c>
    </row>
    <row r="9" spans="1:12" ht="24" customHeight="1" x14ac:dyDescent="0.25">
      <c r="B9" s="453"/>
      <c r="C9" s="449"/>
      <c r="D9" s="275" t="str">
        <f>'Insumos '!B11</f>
        <v>Arquiteto Sênior</v>
      </c>
      <c r="E9" s="271" t="s">
        <v>16</v>
      </c>
      <c r="F9" s="272">
        <f>'Insumos '!H11</f>
        <v>0</v>
      </c>
      <c r="G9" s="276">
        <v>7</v>
      </c>
      <c r="H9" s="184">
        <f t="shared" si="0"/>
        <v>0</v>
      </c>
      <c r="I9" s="451"/>
      <c r="J9" s="277"/>
    </row>
    <row r="10" spans="1:12" ht="24" customHeight="1" x14ac:dyDescent="0.25">
      <c r="B10" s="453"/>
      <c r="C10" s="449"/>
      <c r="D10" s="275" t="str">
        <f>'Insumos '!B12</f>
        <v>Arquiteto Pleno</v>
      </c>
      <c r="E10" s="271" t="s">
        <v>16</v>
      </c>
      <c r="F10" s="272">
        <f>'Insumos '!H12</f>
        <v>0</v>
      </c>
      <c r="G10" s="276">
        <v>9</v>
      </c>
      <c r="H10" s="184">
        <f t="shared" si="0"/>
        <v>0</v>
      </c>
      <c r="I10" s="451"/>
      <c r="J10" s="277"/>
    </row>
    <row r="11" spans="1:12" ht="24" customHeight="1" x14ac:dyDescent="0.25">
      <c r="B11" s="453"/>
      <c r="C11" s="449"/>
      <c r="D11" s="278" t="str">
        <f>'Insumos '!B17</f>
        <v>Digitador</v>
      </c>
      <c r="E11" s="271" t="s">
        <v>16</v>
      </c>
      <c r="F11" s="272">
        <f>'Insumos '!H17</f>
        <v>0</v>
      </c>
      <c r="G11" s="279">
        <v>7</v>
      </c>
      <c r="H11" s="184">
        <f t="shared" si="0"/>
        <v>0</v>
      </c>
      <c r="I11" s="451"/>
      <c r="J11" s="280"/>
    </row>
    <row r="12" spans="1:12" ht="24" customHeight="1" x14ac:dyDescent="0.25">
      <c r="B12" s="453"/>
      <c r="C12" s="447" t="s">
        <v>69</v>
      </c>
      <c r="D12" s="282" t="str">
        <f>'Insumos '!B10</f>
        <v>Coordenador Geral</v>
      </c>
      <c r="E12" s="283" t="s">
        <v>16</v>
      </c>
      <c r="F12" s="284">
        <f>'Insumos '!H10</f>
        <v>0</v>
      </c>
      <c r="G12" s="285">
        <v>1</v>
      </c>
      <c r="H12" s="195">
        <f t="shared" si="0"/>
        <v>0</v>
      </c>
      <c r="I12" s="454">
        <f>SUM(H12:H16)</f>
        <v>0</v>
      </c>
      <c r="J12" s="286">
        <f>I12</f>
        <v>0</v>
      </c>
    </row>
    <row r="13" spans="1:12" ht="24" customHeight="1" x14ac:dyDescent="0.25">
      <c r="B13" s="453"/>
      <c r="C13" s="447"/>
      <c r="D13" s="282" t="str">
        <f>D9</f>
        <v>Arquiteto Sênior</v>
      </c>
      <c r="E13" s="287" t="s">
        <v>16</v>
      </c>
      <c r="F13" s="288">
        <f>'Insumos '!H11</f>
        <v>0</v>
      </c>
      <c r="G13" s="285">
        <v>1</v>
      </c>
      <c r="H13" s="195">
        <f t="shared" si="0"/>
        <v>0</v>
      </c>
      <c r="I13" s="454"/>
      <c r="J13" s="289"/>
    </row>
    <row r="14" spans="1:12" ht="24" customHeight="1" x14ac:dyDescent="0.25">
      <c r="B14" s="453"/>
      <c r="C14" s="447"/>
      <c r="D14" s="282" t="str">
        <f>'Insumos '!B14</f>
        <v>Advogado Sênior</v>
      </c>
      <c r="E14" s="287" t="s">
        <v>16</v>
      </c>
      <c r="F14" s="288">
        <f>'Insumos '!H14</f>
        <v>0</v>
      </c>
      <c r="G14" s="285">
        <v>2</v>
      </c>
      <c r="H14" s="195">
        <f t="shared" si="0"/>
        <v>0</v>
      </c>
      <c r="I14" s="454"/>
      <c r="J14" s="289"/>
    </row>
    <row r="15" spans="1:12" ht="24" customHeight="1" x14ac:dyDescent="0.25">
      <c r="B15" s="453"/>
      <c r="C15" s="447"/>
      <c r="D15" s="282" t="str">
        <f>D10</f>
        <v>Arquiteto Pleno</v>
      </c>
      <c r="E15" s="287" t="s">
        <v>16</v>
      </c>
      <c r="F15" s="288">
        <f>'Insumos '!H12</f>
        <v>0</v>
      </c>
      <c r="G15" s="285">
        <v>3</v>
      </c>
      <c r="H15" s="195">
        <f t="shared" si="0"/>
        <v>0</v>
      </c>
      <c r="I15" s="454"/>
      <c r="J15" s="289"/>
    </row>
    <row r="16" spans="1:12" ht="24" customHeight="1" x14ac:dyDescent="0.25">
      <c r="B16" s="453"/>
      <c r="C16" s="447"/>
      <c r="D16" s="290" t="str">
        <f>'Insumos '!B15</f>
        <v>Auxiliar de Serviços Gerais</v>
      </c>
      <c r="E16" s="287" t="s">
        <v>16</v>
      </c>
      <c r="F16" s="288">
        <f>'Insumos '!H15</f>
        <v>0</v>
      </c>
      <c r="G16" s="285">
        <v>3</v>
      </c>
      <c r="H16" s="195">
        <f t="shared" si="0"/>
        <v>0</v>
      </c>
      <c r="I16" s="454"/>
      <c r="J16" s="291"/>
    </row>
    <row r="17" spans="2:14" ht="24" customHeight="1" x14ac:dyDescent="0.25">
      <c r="B17" s="453"/>
      <c r="C17" s="449" t="s">
        <v>70</v>
      </c>
      <c r="D17" s="275" t="str">
        <f>'Insumos '!B10</f>
        <v>Coordenador Geral</v>
      </c>
      <c r="E17" s="271" t="s">
        <v>16</v>
      </c>
      <c r="F17" s="272">
        <f>'Insumos '!H10</f>
        <v>0</v>
      </c>
      <c r="G17" s="276">
        <v>1</v>
      </c>
      <c r="H17" s="184">
        <f t="shared" si="0"/>
        <v>0</v>
      </c>
      <c r="I17" s="451">
        <f>SUM(H17:H20)</f>
        <v>0</v>
      </c>
      <c r="J17" s="286">
        <f>I17</f>
        <v>0</v>
      </c>
    </row>
    <row r="18" spans="2:14" ht="23.25" customHeight="1" x14ac:dyDescent="0.25">
      <c r="B18" s="453"/>
      <c r="C18" s="449"/>
      <c r="D18" s="275" t="str">
        <f>D9</f>
        <v>Arquiteto Sênior</v>
      </c>
      <c r="E18" s="271" t="s">
        <v>16</v>
      </c>
      <c r="F18" s="272">
        <f>'Insumos '!H11</f>
        <v>0</v>
      </c>
      <c r="G18" s="276">
        <v>4</v>
      </c>
      <c r="H18" s="184">
        <f t="shared" si="0"/>
        <v>0</v>
      </c>
      <c r="I18" s="451"/>
      <c r="J18" s="289"/>
    </row>
    <row r="19" spans="2:14" ht="23.25" customHeight="1" x14ac:dyDescent="0.25">
      <c r="B19" s="453"/>
      <c r="C19" s="449"/>
      <c r="D19" s="275" t="str">
        <f>D14</f>
        <v>Advogado Sênior</v>
      </c>
      <c r="E19" s="271" t="s">
        <v>16</v>
      </c>
      <c r="F19" s="272">
        <f>'Insumos '!H14</f>
        <v>0</v>
      </c>
      <c r="G19" s="276">
        <v>7</v>
      </c>
      <c r="H19" s="184">
        <f t="shared" si="0"/>
        <v>0</v>
      </c>
      <c r="I19" s="451"/>
      <c r="J19" s="289"/>
    </row>
    <row r="20" spans="2:14" ht="23.25" customHeight="1" x14ac:dyDescent="0.25">
      <c r="B20" s="453"/>
      <c r="C20" s="449"/>
      <c r="D20" s="275" t="str">
        <f>D11</f>
        <v>Digitador</v>
      </c>
      <c r="E20" s="271" t="s">
        <v>16</v>
      </c>
      <c r="F20" s="272">
        <f>'Insumos '!H17</f>
        <v>0</v>
      </c>
      <c r="G20" s="276">
        <v>5</v>
      </c>
      <c r="H20" s="184">
        <f t="shared" si="0"/>
        <v>0</v>
      </c>
      <c r="I20" s="451"/>
      <c r="J20" s="291"/>
    </row>
    <row r="21" spans="2:14" ht="52.5" customHeight="1" x14ac:dyDescent="0.25">
      <c r="B21" s="453"/>
      <c r="C21" s="281" t="s">
        <v>71</v>
      </c>
      <c r="D21" s="282" t="str">
        <f>'Insumos '!B20</f>
        <v>Levantamento Planialtimétrico Cadastral</v>
      </c>
      <c r="E21" s="287" t="s">
        <v>37</v>
      </c>
      <c r="F21" s="288">
        <f>'Insumos '!H20</f>
        <v>0</v>
      </c>
      <c r="G21" s="292">
        <v>4076</v>
      </c>
      <c r="H21" s="195">
        <f t="shared" si="0"/>
        <v>0</v>
      </c>
      <c r="I21" s="293">
        <f>SUM(H21)</f>
        <v>0</v>
      </c>
      <c r="J21" s="294">
        <f>I21</f>
        <v>0</v>
      </c>
    </row>
    <row r="22" spans="2:14" ht="30" customHeight="1" x14ac:dyDescent="0.25">
      <c r="B22" s="453"/>
      <c r="C22" s="449" t="s">
        <v>72</v>
      </c>
      <c r="D22" s="270" t="str">
        <f>'Insumos '!B10</f>
        <v>Coordenador Geral</v>
      </c>
      <c r="E22" s="295" t="s">
        <v>16</v>
      </c>
      <c r="F22" s="296">
        <f>'Insumos '!H10</f>
        <v>0</v>
      </c>
      <c r="G22" s="273">
        <v>1</v>
      </c>
      <c r="H22" s="184">
        <f t="shared" si="0"/>
        <v>0</v>
      </c>
      <c r="I22" s="451">
        <f>SUM(H22:H25)</f>
        <v>0</v>
      </c>
      <c r="J22" s="286">
        <f>I22</f>
        <v>0</v>
      </c>
    </row>
    <row r="23" spans="2:14" ht="30" customHeight="1" x14ac:dyDescent="0.25">
      <c r="B23" s="453"/>
      <c r="C23" s="449"/>
      <c r="D23" s="275" t="str">
        <f>D9</f>
        <v>Arquiteto Sênior</v>
      </c>
      <c r="E23" s="271" t="s">
        <v>16</v>
      </c>
      <c r="F23" s="272">
        <f>'Insumos '!H11</f>
        <v>0</v>
      </c>
      <c r="G23" s="276">
        <v>5</v>
      </c>
      <c r="H23" s="184">
        <f t="shared" si="0"/>
        <v>0</v>
      </c>
      <c r="I23" s="451"/>
      <c r="J23" s="289"/>
    </row>
    <row r="24" spans="2:14" ht="30" customHeight="1" x14ac:dyDescent="0.25">
      <c r="B24" s="453"/>
      <c r="C24" s="449"/>
      <c r="D24" s="275" t="str">
        <f>D14</f>
        <v>Advogado Sênior</v>
      </c>
      <c r="E24" s="271" t="s">
        <v>16</v>
      </c>
      <c r="F24" s="272">
        <f>'Insumos '!H14</f>
        <v>0</v>
      </c>
      <c r="G24" s="276">
        <v>6</v>
      </c>
      <c r="H24" s="184">
        <f t="shared" si="0"/>
        <v>0</v>
      </c>
      <c r="I24" s="451"/>
      <c r="J24" s="289"/>
    </row>
    <row r="25" spans="2:14" ht="24" customHeight="1" x14ac:dyDescent="0.25">
      <c r="B25" s="453"/>
      <c r="C25" s="449"/>
      <c r="D25" s="275" t="str">
        <f>D11</f>
        <v>Digitador</v>
      </c>
      <c r="E25" s="271" t="s">
        <v>16</v>
      </c>
      <c r="F25" s="272">
        <f>'Insumos '!H17</f>
        <v>0</v>
      </c>
      <c r="G25" s="276">
        <v>5</v>
      </c>
      <c r="H25" s="184">
        <f t="shared" si="0"/>
        <v>0</v>
      </c>
      <c r="I25" s="451"/>
      <c r="J25" s="291"/>
    </row>
    <row r="26" spans="2:14" ht="24" customHeight="1" x14ac:dyDescent="0.25">
      <c r="B26" s="453"/>
      <c r="C26" s="447" t="s">
        <v>73</v>
      </c>
      <c r="D26" s="297" t="str">
        <f>'Insumos '!B10</f>
        <v>Coordenador Geral</v>
      </c>
      <c r="E26" s="283" t="s">
        <v>16</v>
      </c>
      <c r="F26" s="284">
        <f>'Insumos '!H10</f>
        <v>0</v>
      </c>
      <c r="G26" s="298">
        <v>1</v>
      </c>
      <c r="H26" s="195">
        <f t="shared" si="0"/>
        <v>0</v>
      </c>
      <c r="I26" s="454">
        <f>SUM(H26:H30)</f>
        <v>0</v>
      </c>
      <c r="J26" s="286">
        <f>I26</f>
        <v>0</v>
      </c>
    </row>
    <row r="27" spans="2:14" ht="24" customHeight="1" x14ac:dyDescent="0.25">
      <c r="B27" s="453"/>
      <c r="C27" s="447"/>
      <c r="D27" s="282" t="str">
        <f>D9</f>
        <v>Arquiteto Sênior</v>
      </c>
      <c r="E27" s="287" t="s">
        <v>16</v>
      </c>
      <c r="F27" s="288">
        <f>'Insumos '!H11</f>
        <v>0</v>
      </c>
      <c r="G27" s="285">
        <v>1</v>
      </c>
      <c r="H27" s="195">
        <f t="shared" si="0"/>
        <v>0</v>
      </c>
      <c r="I27" s="454"/>
      <c r="J27" s="289"/>
    </row>
    <row r="28" spans="2:14" ht="24" customHeight="1" x14ac:dyDescent="0.25">
      <c r="B28" s="453"/>
      <c r="C28" s="447"/>
      <c r="D28" s="282" t="str">
        <f>D24</f>
        <v>Advogado Sênior</v>
      </c>
      <c r="E28" s="287" t="s">
        <v>16</v>
      </c>
      <c r="F28" s="288">
        <f>'Insumos '!H14</f>
        <v>0</v>
      </c>
      <c r="G28" s="285">
        <v>2</v>
      </c>
      <c r="H28" s="195">
        <f t="shared" si="0"/>
        <v>0</v>
      </c>
      <c r="I28" s="454"/>
      <c r="J28" s="289"/>
    </row>
    <row r="29" spans="2:14" ht="24" customHeight="1" x14ac:dyDescent="0.25">
      <c r="B29" s="453"/>
      <c r="C29" s="447"/>
      <c r="D29" s="282" t="str">
        <f>D16</f>
        <v>Auxiliar de Serviços Gerais</v>
      </c>
      <c r="E29" s="287" t="s">
        <v>16</v>
      </c>
      <c r="F29" s="288">
        <f>'Insumos '!H15</f>
        <v>0</v>
      </c>
      <c r="G29" s="285">
        <v>1</v>
      </c>
      <c r="H29" s="195">
        <f t="shared" si="0"/>
        <v>0</v>
      </c>
      <c r="I29" s="454"/>
      <c r="J29" s="289"/>
    </row>
    <row r="30" spans="2:14" ht="24" customHeight="1" x14ac:dyDescent="0.25">
      <c r="B30" s="453"/>
      <c r="C30" s="447"/>
      <c r="D30" s="290" t="str">
        <f>D25</f>
        <v>Digitador</v>
      </c>
      <c r="E30" s="299" t="s">
        <v>16</v>
      </c>
      <c r="F30" s="300">
        <f>'Insumos '!H17</f>
        <v>0</v>
      </c>
      <c r="G30" s="301">
        <v>2</v>
      </c>
      <c r="H30" s="195">
        <f t="shared" si="0"/>
        <v>0</v>
      </c>
      <c r="I30" s="454"/>
      <c r="J30" s="291"/>
    </row>
    <row r="31" spans="2:14" ht="24" customHeight="1" x14ac:dyDescent="0.25">
      <c r="B31" s="453"/>
      <c r="C31" s="449" t="s">
        <v>74</v>
      </c>
      <c r="D31" s="275" t="str">
        <f>'Insumos '!B10</f>
        <v>Coordenador Geral</v>
      </c>
      <c r="E31" s="271" t="s">
        <v>16</v>
      </c>
      <c r="F31" s="272">
        <f>'Insumos '!H10</f>
        <v>0</v>
      </c>
      <c r="G31" s="276">
        <v>1</v>
      </c>
      <c r="H31" s="184">
        <f t="shared" si="0"/>
        <v>0</v>
      </c>
      <c r="I31" s="451">
        <f>SUM(H31:H35)</f>
        <v>0</v>
      </c>
      <c r="J31" s="286">
        <f>I31</f>
        <v>0</v>
      </c>
      <c r="N31" s="302"/>
    </row>
    <row r="32" spans="2:14" ht="24" customHeight="1" x14ac:dyDescent="0.25">
      <c r="B32" s="453"/>
      <c r="C32" s="449"/>
      <c r="D32" s="275" t="str">
        <f>D9</f>
        <v>Arquiteto Sênior</v>
      </c>
      <c r="E32" s="271" t="s">
        <v>16</v>
      </c>
      <c r="F32" s="272">
        <f>'Insumos '!H11</f>
        <v>0</v>
      </c>
      <c r="G32" s="276">
        <v>1</v>
      </c>
      <c r="H32" s="184">
        <f t="shared" si="0"/>
        <v>0</v>
      </c>
      <c r="I32" s="451"/>
      <c r="J32" s="289"/>
      <c r="N32" s="302"/>
    </row>
    <row r="33" spans="2:14" ht="24" customHeight="1" x14ac:dyDescent="0.25">
      <c r="B33" s="453"/>
      <c r="C33" s="449"/>
      <c r="D33" s="275" t="str">
        <f>D28</f>
        <v>Advogado Sênior</v>
      </c>
      <c r="E33" s="271" t="s">
        <v>16</v>
      </c>
      <c r="F33" s="272">
        <f>'Insumos '!H14</f>
        <v>0</v>
      </c>
      <c r="G33" s="276">
        <v>4</v>
      </c>
      <c r="H33" s="184">
        <f t="shared" si="0"/>
        <v>0</v>
      </c>
      <c r="I33" s="451"/>
      <c r="J33" s="289"/>
      <c r="N33" s="302"/>
    </row>
    <row r="34" spans="2:14" ht="24" customHeight="1" x14ac:dyDescent="0.25">
      <c r="B34" s="453"/>
      <c r="C34" s="449"/>
      <c r="D34" s="275" t="str">
        <f>'Insumos '!B16</f>
        <v>Assistente Social Pleno</v>
      </c>
      <c r="E34" s="271" t="s">
        <v>16</v>
      </c>
      <c r="F34" s="272">
        <f>'Insumos '!H16</f>
        <v>0</v>
      </c>
      <c r="G34" s="276">
        <v>8</v>
      </c>
      <c r="H34" s="184">
        <f t="shared" si="0"/>
        <v>0</v>
      </c>
      <c r="I34" s="451"/>
      <c r="J34" s="289"/>
      <c r="N34" s="302"/>
    </row>
    <row r="35" spans="2:14" ht="24" customHeight="1" x14ac:dyDescent="0.25">
      <c r="B35" s="453"/>
      <c r="C35" s="449"/>
      <c r="D35" s="275" t="str">
        <f>D30</f>
        <v>Digitador</v>
      </c>
      <c r="E35" s="271" t="s">
        <v>16</v>
      </c>
      <c r="F35" s="272">
        <f>'Insumos '!H17</f>
        <v>0</v>
      </c>
      <c r="G35" s="276">
        <v>4</v>
      </c>
      <c r="H35" s="184">
        <f t="shared" si="0"/>
        <v>0</v>
      </c>
      <c r="I35" s="451"/>
      <c r="J35" s="291"/>
      <c r="N35" s="302"/>
    </row>
    <row r="36" spans="2:14" ht="24" customHeight="1" x14ac:dyDescent="0.25">
      <c r="B36" s="453"/>
      <c r="C36" s="447" t="s">
        <v>75</v>
      </c>
      <c r="D36" s="297" t="str">
        <f>'Insumos '!B10</f>
        <v>Coordenador Geral</v>
      </c>
      <c r="E36" s="283" t="s">
        <v>16</v>
      </c>
      <c r="F36" s="284">
        <f>'Insumos '!H10</f>
        <v>0</v>
      </c>
      <c r="G36" s="298">
        <v>2</v>
      </c>
      <c r="H36" s="195">
        <f t="shared" si="0"/>
        <v>0</v>
      </c>
      <c r="I36" s="448">
        <f>SUM(H36:H39)</f>
        <v>0</v>
      </c>
      <c r="J36" s="286">
        <f>I36</f>
        <v>0</v>
      </c>
    </row>
    <row r="37" spans="2:14" ht="24" customHeight="1" x14ac:dyDescent="0.25">
      <c r="B37" s="453"/>
      <c r="C37" s="447"/>
      <c r="D37" s="282" t="str">
        <f>D9</f>
        <v>Arquiteto Sênior</v>
      </c>
      <c r="E37" s="287" t="s">
        <v>16</v>
      </c>
      <c r="F37" s="288">
        <f>'Insumos '!H11</f>
        <v>0</v>
      </c>
      <c r="G37" s="285">
        <v>7</v>
      </c>
      <c r="H37" s="195">
        <f t="shared" si="0"/>
        <v>0</v>
      </c>
      <c r="I37" s="448"/>
      <c r="J37" s="289"/>
    </row>
    <row r="38" spans="2:14" ht="24" customHeight="1" x14ac:dyDescent="0.25">
      <c r="B38" s="453"/>
      <c r="C38" s="447"/>
      <c r="D38" s="282" t="str">
        <f>'Insumos '!B13</f>
        <v>Desenhista Projetista</v>
      </c>
      <c r="E38" s="287" t="s">
        <v>16</v>
      </c>
      <c r="F38" s="288">
        <f>'Insumos '!H13</f>
        <v>0</v>
      </c>
      <c r="G38" s="285">
        <v>15</v>
      </c>
      <c r="H38" s="195">
        <f t="shared" si="0"/>
        <v>0</v>
      </c>
      <c r="I38" s="448"/>
      <c r="J38" s="289"/>
    </row>
    <row r="39" spans="2:14" ht="24" customHeight="1" x14ac:dyDescent="0.25">
      <c r="B39" s="453"/>
      <c r="C39" s="447"/>
      <c r="D39" s="290" t="str">
        <f>D34</f>
        <v>Assistente Social Pleno</v>
      </c>
      <c r="E39" s="287" t="s">
        <v>16</v>
      </c>
      <c r="F39" s="288">
        <f>'Insumos '!H16</f>
        <v>0</v>
      </c>
      <c r="G39" s="301">
        <v>30</v>
      </c>
      <c r="H39" s="195">
        <f t="shared" si="0"/>
        <v>0</v>
      </c>
      <c r="I39" s="448"/>
      <c r="J39" s="291"/>
    </row>
    <row r="40" spans="2:14" ht="24" customHeight="1" x14ac:dyDescent="0.25">
      <c r="B40" s="453"/>
      <c r="C40" s="449" t="s">
        <v>76</v>
      </c>
      <c r="D40" s="275" t="str">
        <f>'Insumos '!B10</f>
        <v>Coordenador Geral</v>
      </c>
      <c r="E40" s="295" t="s">
        <v>16</v>
      </c>
      <c r="F40" s="296">
        <f>'Insumos '!H10</f>
        <v>0</v>
      </c>
      <c r="G40" s="276">
        <v>2</v>
      </c>
      <c r="H40" s="184">
        <f t="shared" si="0"/>
        <v>0</v>
      </c>
      <c r="I40" s="451">
        <f>SUM(H40:H44)</f>
        <v>0</v>
      </c>
      <c r="J40" s="286">
        <f>I40</f>
        <v>0</v>
      </c>
    </row>
    <row r="41" spans="2:14" ht="24" customHeight="1" x14ac:dyDescent="0.25">
      <c r="B41" s="453"/>
      <c r="C41" s="449"/>
      <c r="D41" s="275" t="str">
        <f>D9</f>
        <v>Arquiteto Sênior</v>
      </c>
      <c r="E41" s="271" t="s">
        <v>16</v>
      </c>
      <c r="F41" s="272">
        <f>'Insumos '!H11</f>
        <v>0</v>
      </c>
      <c r="G41" s="276">
        <v>9</v>
      </c>
      <c r="H41" s="184">
        <f t="shared" si="0"/>
        <v>0</v>
      </c>
      <c r="I41" s="451"/>
      <c r="J41" s="289"/>
    </row>
    <row r="42" spans="2:14" ht="24" customHeight="1" x14ac:dyDescent="0.25">
      <c r="B42" s="453"/>
      <c r="C42" s="449"/>
      <c r="D42" s="275" t="str">
        <f>D33</f>
        <v>Advogado Sênior</v>
      </c>
      <c r="E42" s="271" t="s">
        <v>16</v>
      </c>
      <c r="F42" s="272">
        <f>'Insumos '!H14</f>
        <v>0</v>
      </c>
      <c r="G42" s="276">
        <v>18</v>
      </c>
      <c r="H42" s="184">
        <f t="shared" si="0"/>
        <v>0</v>
      </c>
      <c r="I42" s="451"/>
      <c r="J42" s="289"/>
    </row>
    <row r="43" spans="2:14" ht="24" customHeight="1" x14ac:dyDescent="0.25">
      <c r="B43" s="453"/>
      <c r="C43" s="449"/>
      <c r="D43" s="275" t="str">
        <f>D39</f>
        <v>Assistente Social Pleno</v>
      </c>
      <c r="E43" s="271" t="s">
        <v>16</v>
      </c>
      <c r="F43" s="272">
        <f>'Insumos '!H16</f>
        <v>0</v>
      </c>
      <c r="G43" s="276">
        <v>24</v>
      </c>
      <c r="H43" s="184">
        <f t="shared" si="0"/>
        <v>0</v>
      </c>
      <c r="I43" s="451"/>
      <c r="J43" s="289"/>
    </row>
    <row r="44" spans="2:14" ht="24" customHeight="1" x14ac:dyDescent="0.25">
      <c r="B44" s="453"/>
      <c r="C44" s="449"/>
      <c r="D44" s="278" t="str">
        <f>D35</f>
        <v>Digitador</v>
      </c>
      <c r="E44" s="271" t="s">
        <v>16</v>
      </c>
      <c r="F44" s="303">
        <f>'Insumos '!H17</f>
        <v>0</v>
      </c>
      <c r="G44" s="279">
        <v>30</v>
      </c>
      <c r="H44" s="184">
        <f t="shared" si="0"/>
        <v>0</v>
      </c>
      <c r="I44" s="451"/>
      <c r="J44" s="291"/>
    </row>
    <row r="45" spans="2:14" ht="24" customHeight="1" x14ac:dyDescent="0.25">
      <c r="B45" s="453"/>
      <c r="C45" s="447" t="s">
        <v>77</v>
      </c>
      <c r="D45" s="282" t="str">
        <f>'Insumos '!B10</f>
        <v>Coordenador Geral</v>
      </c>
      <c r="E45" s="283" t="s">
        <v>16</v>
      </c>
      <c r="F45" s="288">
        <f>'Insumos '!H10</f>
        <v>0</v>
      </c>
      <c r="G45" s="285">
        <v>2</v>
      </c>
      <c r="H45" s="195">
        <f t="shared" si="0"/>
        <v>0</v>
      </c>
      <c r="I45" s="448">
        <f>SUM(H45:H49)</f>
        <v>0</v>
      </c>
      <c r="J45" s="286">
        <f>I45</f>
        <v>0</v>
      </c>
    </row>
    <row r="46" spans="2:14" ht="24" customHeight="1" x14ac:dyDescent="0.25">
      <c r="B46" s="453"/>
      <c r="C46" s="447"/>
      <c r="D46" s="282" t="str">
        <f>D9</f>
        <v>Arquiteto Sênior</v>
      </c>
      <c r="E46" s="287" t="s">
        <v>16</v>
      </c>
      <c r="F46" s="288">
        <f>'Insumos '!H11</f>
        <v>0</v>
      </c>
      <c r="G46" s="285">
        <v>7</v>
      </c>
      <c r="H46" s="195">
        <f t="shared" si="0"/>
        <v>0</v>
      </c>
      <c r="I46" s="448"/>
      <c r="J46" s="289"/>
    </row>
    <row r="47" spans="2:14" ht="24" customHeight="1" x14ac:dyDescent="0.25">
      <c r="B47" s="453"/>
      <c r="C47" s="447"/>
      <c r="D47" s="282" t="str">
        <f>D10</f>
        <v>Arquiteto Pleno</v>
      </c>
      <c r="E47" s="287" t="s">
        <v>16</v>
      </c>
      <c r="F47" s="288">
        <f>'Insumos '!H12</f>
        <v>0</v>
      </c>
      <c r="G47" s="285">
        <v>13</v>
      </c>
      <c r="H47" s="195">
        <f t="shared" si="0"/>
        <v>0</v>
      </c>
      <c r="I47" s="448"/>
      <c r="J47" s="289"/>
    </row>
    <row r="48" spans="2:14" ht="24" customHeight="1" x14ac:dyDescent="0.25">
      <c r="B48" s="453"/>
      <c r="C48" s="447"/>
      <c r="D48" s="282" t="str">
        <f>D38</f>
        <v>Desenhista Projetista</v>
      </c>
      <c r="E48" s="287" t="s">
        <v>16</v>
      </c>
      <c r="F48" s="288">
        <f>'Insumos '!H13</f>
        <v>0</v>
      </c>
      <c r="G48" s="285">
        <v>13</v>
      </c>
      <c r="H48" s="195">
        <f t="shared" si="0"/>
        <v>0</v>
      </c>
      <c r="I48" s="448"/>
      <c r="J48" s="289"/>
    </row>
    <row r="49" spans="2:14" ht="24" customHeight="1" x14ac:dyDescent="0.25">
      <c r="B49" s="453"/>
      <c r="C49" s="447"/>
      <c r="D49" s="290" t="str">
        <f>D44</f>
        <v>Digitador</v>
      </c>
      <c r="E49" s="299" t="s">
        <v>16</v>
      </c>
      <c r="F49" s="300">
        <f>'Insumos '!H17</f>
        <v>0</v>
      </c>
      <c r="G49" s="301">
        <v>7</v>
      </c>
      <c r="H49" s="195">
        <f t="shared" si="0"/>
        <v>0</v>
      </c>
      <c r="I49" s="448"/>
      <c r="J49" s="291"/>
    </row>
    <row r="50" spans="2:14" ht="24" customHeight="1" x14ac:dyDescent="0.25">
      <c r="B50" s="453"/>
      <c r="C50" s="304" t="s">
        <v>78</v>
      </c>
      <c r="D50" s="305"/>
      <c r="E50" s="305"/>
      <c r="F50" s="305"/>
      <c r="G50" s="305"/>
      <c r="H50" s="304"/>
      <c r="I50" s="306">
        <f>SUM(I8:I49)</f>
        <v>0</v>
      </c>
      <c r="J50" s="307"/>
    </row>
    <row r="51" spans="2:14" ht="24" customHeight="1" x14ac:dyDescent="0.25">
      <c r="B51" s="453" t="s">
        <v>79</v>
      </c>
      <c r="C51" s="447" t="s">
        <v>80</v>
      </c>
      <c r="D51" s="308" t="str">
        <f>'Insumos '!B10</f>
        <v>Coordenador Geral</v>
      </c>
      <c r="E51" s="281" t="s">
        <v>16</v>
      </c>
      <c r="F51" s="284">
        <f>'Insumos '!H10</f>
        <v>0</v>
      </c>
      <c r="G51" s="283">
        <v>1</v>
      </c>
      <c r="H51" s="195">
        <f t="shared" ref="H51:H85" si="1">ROUND((F51*G51),2)</f>
        <v>0</v>
      </c>
      <c r="I51" s="445">
        <f>SUM(H51:H56)</f>
        <v>0</v>
      </c>
      <c r="J51" s="286">
        <f>I51</f>
        <v>0</v>
      </c>
      <c r="N51" s="309"/>
    </row>
    <row r="52" spans="2:14" ht="24" customHeight="1" x14ac:dyDescent="0.25">
      <c r="B52" s="453"/>
      <c r="C52" s="447"/>
      <c r="D52" s="282" t="str">
        <f>D9</f>
        <v>Arquiteto Sênior</v>
      </c>
      <c r="E52" s="287" t="s">
        <v>16</v>
      </c>
      <c r="F52" s="288">
        <f>'Insumos '!H11</f>
        <v>0</v>
      </c>
      <c r="G52" s="285">
        <v>2</v>
      </c>
      <c r="H52" s="195">
        <f t="shared" si="1"/>
        <v>0</v>
      </c>
      <c r="I52" s="445"/>
      <c r="J52" s="289"/>
      <c r="N52" s="302"/>
    </row>
    <row r="53" spans="2:14" ht="24" customHeight="1" x14ac:dyDescent="0.25">
      <c r="B53" s="453"/>
      <c r="C53" s="447"/>
      <c r="D53" s="282" t="str">
        <f>D42</f>
        <v>Advogado Sênior</v>
      </c>
      <c r="E53" s="287" t="s">
        <v>16</v>
      </c>
      <c r="F53" s="288">
        <f>'Insumos '!H14</f>
        <v>0</v>
      </c>
      <c r="G53" s="285">
        <v>2</v>
      </c>
      <c r="H53" s="195">
        <f t="shared" si="1"/>
        <v>0</v>
      </c>
      <c r="I53" s="445"/>
      <c r="J53" s="289"/>
      <c r="N53" s="302"/>
    </row>
    <row r="54" spans="2:14" ht="24" customHeight="1" x14ac:dyDescent="0.25">
      <c r="B54" s="453"/>
      <c r="C54" s="447"/>
      <c r="D54" s="282" t="str">
        <f>D10</f>
        <v>Arquiteto Pleno</v>
      </c>
      <c r="E54" s="287" t="s">
        <v>16</v>
      </c>
      <c r="F54" s="288">
        <f>'Insumos '!H12</f>
        <v>0</v>
      </c>
      <c r="G54" s="285">
        <v>4</v>
      </c>
      <c r="H54" s="195">
        <f t="shared" si="1"/>
        <v>0</v>
      </c>
      <c r="I54" s="445"/>
      <c r="J54" s="289"/>
      <c r="N54" s="302"/>
    </row>
    <row r="55" spans="2:14" ht="24" customHeight="1" x14ac:dyDescent="0.25">
      <c r="B55" s="453"/>
      <c r="C55" s="447"/>
      <c r="D55" s="282" t="str">
        <f>D16</f>
        <v>Auxiliar de Serviços Gerais</v>
      </c>
      <c r="E55" s="287" t="s">
        <v>16</v>
      </c>
      <c r="F55" s="288">
        <f>'Insumos '!H15</f>
        <v>0</v>
      </c>
      <c r="G55" s="285">
        <v>2</v>
      </c>
      <c r="H55" s="195">
        <f t="shared" si="1"/>
        <v>0</v>
      </c>
      <c r="I55" s="445"/>
      <c r="J55" s="289"/>
      <c r="N55" s="302"/>
    </row>
    <row r="56" spans="2:14" ht="24" customHeight="1" x14ac:dyDescent="0.25">
      <c r="B56" s="453"/>
      <c r="C56" s="447"/>
      <c r="D56" s="290" t="str">
        <f>D49</f>
        <v>Digitador</v>
      </c>
      <c r="E56" s="299" t="s">
        <v>16</v>
      </c>
      <c r="F56" s="300">
        <f>'Insumos '!H17</f>
        <v>0</v>
      </c>
      <c r="G56" s="301">
        <v>2</v>
      </c>
      <c r="H56" s="195">
        <f t="shared" si="1"/>
        <v>0</v>
      </c>
      <c r="I56" s="445"/>
      <c r="J56" s="291"/>
      <c r="N56" s="302"/>
    </row>
    <row r="57" spans="2:14" ht="24" customHeight="1" x14ac:dyDescent="0.25">
      <c r="B57" s="453"/>
      <c r="C57" s="449" t="s">
        <v>81</v>
      </c>
      <c r="D57" s="275" t="str">
        <f>'Insumos '!B10</f>
        <v>Coordenador Geral</v>
      </c>
      <c r="E57" s="271" t="s">
        <v>16</v>
      </c>
      <c r="F57" s="272">
        <f>'Insumos '!H10</f>
        <v>0</v>
      </c>
      <c r="G57" s="276">
        <v>1</v>
      </c>
      <c r="H57" s="184">
        <f t="shared" si="1"/>
        <v>0</v>
      </c>
      <c r="I57" s="451">
        <f>SUM(H57:H61)</f>
        <v>0</v>
      </c>
      <c r="J57" s="286">
        <f>I57</f>
        <v>0</v>
      </c>
      <c r="N57" s="302"/>
    </row>
    <row r="58" spans="2:14" ht="24" customHeight="1" x14ac:dyDescent="0.25">
      <c r="B58" s="453"/>
      <c r="C58" s="449"/>
      <c r="D58" s="275" t="str">
        <f>D9</f>
        <v>Arquiteto Sênior</v>
      </c>
      <c r="E58" s="271" t="s">
        <v>16</v>
      </c>
      <c r="F58" s="272">
        <f>'Insumos '!H11</f>
        <v>0</v>
      </c>
      <c r="G58" s="276">
        <v>2</v>
      </c>
      <c r="H58" s="184">
        <f t="shared" si="1"/>
        <v>0</v>
      </c>
      <c r="I58" s="451"/>
      <c r="J58" s="289"/>
      <c r="N58" s="302"/>
    </row>
    <row r="59" spans="2:14" ht="24" customHeight="1" x14ac:dyDescent="0.25">
      <c r="B59" s="453"/>
      <c r="C59" s="449"/>
      <c r="D59" s="275" t="str">
        <f>D10</f>
        <v>Arquiteto Pleno</v>
      </c>
      <c r="E59" s="269" t="s">
        <v>16</v>
      </c>
      <c r="F59" s="272">
        <f>'Insumos '!H12</f>
        <v>0</v>
      </c>
      <c r="G59" s="269">
        <v>4</v>
      </c>
      <c r="H59" s="184">
        <f t="shared" si="1"/>
        <v>0</v>
      </c>
      <c r="I59" s="451"/>
      <c r="J59" s="289"/>
      <c r="N59" s="310"/>
    </row>
    <row r="60" spans="2:14" ht="24" customHeight="1" x14ac:dyDescent="0.25">
      <c r="B60" s="453"/>
      <c r="C60" s="449"/>
      <c r="D60" s="275" t="str">
        <f>D55</f>
        <v>Auxiliar de Serviços Gerais</v>
      </c>
      <c r="E60" s="271" t="s">
        <v>16</v>
      </c>
      <c r="F60" s="272">
        <f>'Insumos '!H15</f>
        <v>0</v>
      </c>
      <c r="G60" s="276">
        <v>2</v>
      </c>
      <c r="H60" s="184">
        <f t="shared" si="1"/>
        <v>0</v>
      </c>
      <c r="I60" s="451"/>
      <c r="J60" s="289"/>
      <c r="N60" s="302"/>
    </row>
    <row r="61" spans="2:14" ht="24" customHeight="1" x14ac:dyDescent="0.25">
      <c r="B61" s="453"/>
      <c r="C61" s="449"/>
      <c r="D61" s="275" t="str">
        <f>D56</f>
        <v>Digitador</v>
      </c>
      <c r="E61" s="271" t="s">
        <v>16</v>
      </c>
      <c r="F61" s="272">
        <f>'Insumos '!H17</f>
        <v>0</v>
      </c>
      <c r="G61" s="276">
        <v>3</v>
      </c>
      <c r="H61" s="184">
        <f t="shared" si="1"/>
        <v>0</v>
      </c>
      <c r="I61" s="451"/>
      <c r="J61" s="291"/>
      <c r="N61" s="302"/>
    </row>
    <row r="62" spans="2:14" ht="24" customHeight="1" x14ac:dyDescent="0.25">
      <c r="B62" s="453"/>
      <c r="C62" s="447" t="s">
        <v>82</v>
      </c>
      <c r="D62" s="297" t="str">
        <f>'Insumos '!B10</f>
        <v>Coordenador Geral</v>
      </c>
      <c r="E62" s="283" t="s">
        <v>16</v>
      </c>
      <c r="F62" s="284">
        <f>'Insumos '!H10</f>
        <v>0</v>
      </c>
      <c r="G62" s="298">
        <v>2</v>
      </c>
      <c r="H62" s="195">
        <f t="shared" si="1"/>
        <v>0</v>
      </c>
      <c r="I62" s="454">
        <f>SUM(H62:H64)</f>
        <v>0</v>
      </c>
      <c r="J62" s="286">
        <f>I62</f>
        <v>0</v>
      </c>
    </row>
    <row r="63" spans="2:14" ht="24" customHeight="1" x14ac:dyDescent="0.25">
      <c r="B63" s="453"/>
      <c r="C63" s="447"/>
      <c r="D63" s="282" t="str">
        <f>D9</f>
        <v>Arquiteto Sênior</v>
      </c>
      <c r="E63" s="281" t="s">
        <v>16</v>
      </c>
      <c r="F63" s="288">
        <f>'Insumos '!H11</f>
        <v>0</v>
      </c>
      <c r="G63" s="281">
        <v>9</v>
      </c>
      <c r="H63" s="195">
        <f t="shared" si="1"/>
        <v>0</v>
      </c>
      <c r="I63" s="454"/>
      <c r="J63" s="289"/>
    </row>
    <row r="64" spans="2:14" ht="24" customHeight="1" x14ac:dyDescent="0.25">
      <c r="B64" s="453"/>
      <c r="C64" s="447"/>
      <c r="D64" s="290" t="str">
        <f>D48</f>
        <v>Desenhista Projetista</v>
      </c>
      <c r="E64" s="299" t="s">
        <v>16</v>
      </c>
      <c r="F64" s="300">
        <f>'Insumos '!H13</f>
        <v>0</v>
      </c>
      <c r="G64" s="301">
        <v>10</v>
      </c>
      <c r="H64" s="195">
        <f t="shared" si="1"/>
        <v>0</v>
      </c>
      <c r="I64" s="454"/>
      <c r="J64" s="291"/>
    </row>
    <row r="65" spans="2:10" ht="24" customHeight="1" x14ac:dyDescent="0.25">
      <c r="B65" s="453"/>
      <c r="C65" s="449" t="s">
        <v>83</v>
      </c>
      <c r="D65" s="275" t="str">
        <f>'Insumos '!B10</f>
        <v>Coordenador Geral</v>
      </c>
      <c r="E65" s="271" t="s">
        <v>16</v>
      </c>
      <c r="F65" s="272">
        <f>'Insumos '!H10</f>
        <v>0</v>
      </c>
      <c r="G65" s="276">
        <v>2</v>
      </c>
      <c r="H65" s="184">
        <f t="shared" si="1"/>
        <v>0</v>
      </c>
      <c r="I65" s="451">
        <f>SUM(H65:H67)</f>
        <v>0</v>
      </c>
      <c r="J65" s="286">
        <f>I65</f>
        <v>0</v>
      </c>
    </row>
    <row r="66" spans="2:10" ht="24" customHeight="1" x14ac:dyDescent="0.25">
      <c r="B66" s="453"/>
      <c r="C66" s="449"/>
      <c r="D66" s="275" t="str">
        <f>D9</f>
        <v>Arquiteto Sênior</v>
      </c>
      <c r="E66" s="271" t="s">
        <v>16</v>
      </c>
      <c r="F66" s="272">
        <f>'Insumos '!H11</f>
        <v>0</v>
      </c>
      <c r="G66" s="276">
        <v>6</v>
      </c>
      <c r="H66" s="184">
        <f t="shared" si="1"/>
        <v>0</v>
      </c>
      <c r="I66" s="451"/>
      <c r="J66" s="289"/>
    </row>
    <row r="67" spans="2:10" ht="24" customHeight="1" x14ac:dyDescent="0.25">
      <c r="B67" s="453"/>
      <c r="C67" s="449"/>
      <c r="D67" s="275" t="str">
        <f>D64</f>
        <v>Desenhista Projetista</v>
      </c>
      <c r="E67" s="271" t="s">
        <v>16</v>
      </c>
      <c r="F67" s="272">
        <f>'Insumos '!H13</f>
        <v>0</v>
      </c>
      <c r="G67" s="276">
        <v>6</v>
      </c>
      <c r="H67" s="184">
        <f t="shared" si="1"/>
        <v>0</v>
      </c>
      <c r="I67" s="451"/>
      <c r="J67" s="291"/>
    </row>
    <row r="68" spans="2:10" ht="24" customHeight="1" x14ac:dyDescent="0.25">
      <c r="B68" s="453"/>
      <c r="C68" s="447" t="s">
        <v>84</v>
      </c>
      <c r="D68" s="297" t="str">
        <f>'Insumos '!B10</f>
        <v>Coordenador Geral</v>
      </c>
      <c r="E68" s="283" t="s">
        <v>16</v>
      </c>
      <c r="F68" s="284">
        <f>'Insumos '!H10</f>
        <v>0</v>
      </c>
      <c r="G68" s="298">
        <v>2</v>
      </c>
      <c r="H68" s="195">
        <f t="shared" si="1"/>
        <v>0</v>
      </c>
      <c r="I68" s="454">
        <f>SUM(H68:H71)</f>
        <v>0</v>
      </c>
      <c r="J68" s="286">
        <f>I68</f>
        <v>0</v>
      </c>
    </row>
    <row r="69" spans="2:10" ht="24" customHeight="1" x14ac:dyDescent="0.25">
      <c r="B69" s="453"/>
      <c r="C69" s="447"/>
      <c r="D69" s="282" t="str">
        <f>D9</f>
        <v>Arquiteto Sênior</v>
      </c>
      <c r="E69" s="287" t="s">
        <v>16</v>
      </c>
      <c r="F69" s="288">
        <f>'Insumos '!H11</f>
        <v>0</v>
      </c>
      <c r="G69" s="285">
        <v>8</v>
      </c>
      <c r="H69" s="195">
        <f t="shared" si="1"/>
        <v>0</v>
      </c>
      <c r="I69" s="454"/>
      <c r="J69" s="289"/>
    </row>
    <row r="70" spans="2:10" ht="24" customHeight="1" x14ac:dyDescent="0.25">
      <c r="B70" s="453"/>
      <c r="C70" s="447"/>
      <c r="D70" s="282" t="str">
        <f>D10</f>
        <v>Arquiteto Pleno</v>
      </c>
      <c r="E70" s="287" t="s">
        <v>16</v>
      </c>
      <c r="F70" s="288">
        <f>'Insumos '!H12</f>
        <v>0</v>
      </c>
      <c r="G70" s="285">
        <v>19</v>
      </c>
      <c r="H70" s="195">
        <f t="shared" si="1"/>
        <v>0</v>
      </c>
      <c r="I70" s="454"/>
      <c r="J70" s="289"/>
    </row>
    <row r="71" spans="2:10" ht="24" customHeight="1" x14ac:dyDescent="0.25">
      <c r="B71" s="453"/>
      <c r="C71" s="447"/>
      <c r="D71" s="282" t="str">
        <f>D61</f>
        <v>Digitador</v>
      </c>
      <c r="E71" s="287" t="s">
        <v>16</v>
      </c>
      <c r="F71" s="288">
        <f>'Insumos '!H17</f>
        <v>0</v>
      </c>
      <c r="G71" s="285">
        <v>12</v>
      </c>
      <c r="H71" s="195">
        <f t="shared" si="1"/>
        <v>0</v>
      </c>
      <c r="I71" s="454"/>
      <c r="J71" s="291"/>
    </row>
    <row r="72" spans="2:10" ht="24" customHeight="1" x14ac:dyDescent="0.25">
      <c r="B72" s="453"/>
      <c r="C72" s="449" t="s">
        <v>85</v>
      </c>
      <c r="D72" s="270" t="str">
        <f>'Insumos '!B10</f>
        <v>Coordenador Geral</v>
      </c>
      <c r="E72" s="295" t="s">
        <v>16</v>
      </c>
      <c r="F72" s="296">
        <f>'Insumos '!H10</f>
        <v>0</v>
      </c>
      <c r="G72" s="273">
        <v>1</v>
      </c>
      <c r="H72" s="184">
        <f t="shared" si="1"/>
        <v>0</v>
      </c>
      <c r="I72" s="451">
        <f>SUM(H72:H76)</f>
        <v>0</v>
      </c>
      <c r="J72" s="286">
        <f>I72</f>
        <v>0</v>
      </c>
    </row>
    <row r="73" spans="2:10" ht="24" customHeight="1" x14ac:dyDescent="0.25">
      <c r="B73" s="453"/>
      <c r="C73" s="449"/>
      <c r="D73" s="275" t="str">
        <f>D9</f>
        <v>Arquiteto Sênior</v>
      </c>
      <c r="E73" s="271" t="s">
        <v>16</v>
      </c>
      <c r="F73" s="272">
        <f>'Insumos '!H11</f>
        <v>0</v>
      </c>
      <c r="G73" s="276">
        <v>7</v>
      </c>
      <c r="H73" s="184">
        <f t="shared" si="1"/>
        <v>0</v>
      </c>
      <c r="I73" s="451"/>
      <c r="J73" s="289"/>
    </row>
    <row r="74" spans="2:10" ht="24" customHeight="1" x14ac:dyDescent="0.25">
      <c r="B74" s="453"/>
      <c r="C74" s="449"/>
      <c r="D74" s="275" t="str">
        <f>D53</f>
        <v>Advogado Sênior</v>
      </c>
      <c r="E74" s="271" t="s">
        <v>16</v>
      </c>
      <c r="F74" s="272">
        <f>'Insumos '!H14</f>
        <v>0</v>
      </c>
      <c r="G74" s="276">
        <v>18</v>
      </c>
      <c r="H74" s="184">
        <f t="shared" si="1"/>
        <v>0</v>
      </c>
      <c r="I74" s="451"/>
      <c r="J74" s="289"/>
    </row>
    <row r="75" spans="2:10" ht="24" customHeight="1" x14ac:dyDescent="0.25">
      <c r="B75" s="453"/>
      <c r="C75" s="449"/>
      <c r="D75" s="275" t="str">
        <f>D43</f>
        <v>Assistente Social Pleno</v>
      </c>
      <c r="E75" s="271" t="s">
        <v>16</v>
      </c>
      <c r="F75" s="272">
        <f>'Insumos '!H16</f>
        <v>0</v>
      </c>
      <c r="G75" s="276">
        <v>18</v>
      </c>
      <c r="H75" s="184">
        <f t="shared" si="1"/>
        <v>0</v>
      </c>
      <c r="I75" s="451"/>
      <c r="J75" s="289"/>
    </row>
    <row r="76" spans="2:10" ht="24" customHeight="1" x14ac:dyDescent="0.25">
      <c r="B76" s="453"/>
      <c r="C76" s="449"/>
      <c r="D76" s="311" t="str">
        <f>D71</f>
        <v>Digitador</v>
      </c>
      <c r="E76" s="269" t="s">
        <v>16</v>
      </c>
      <c r="F76" s="303">
        <f>'Insumos '!H17</f>
        <v>0</v>
      </c>
      <c r="G76" s="312">
        <v>6</v>
      </c>
      <c r="H76" s="184">
        <f t="shared" si="1"/>
        <v>0</v>
      </c>
      <c r="I76" s="451"/>
      <c r="J76" s="291"/>
    </row>
    <row r="77" spans="2:10" ht="24" customHeight="1" x14ac:dyDescent="0.25">
      <c r="B77" s="453"/>
      <c r="C77" s="447" t="s">
        <v>86</v>
      </c>
      <c r="D77" s="313" t="str">
        <f>'Insumos '!B10</f>
        <v>Coordenador Geral</v>
      </c>
      <c r="E77" s="314" t="s">
        <v>16</v>
      </c>
      <c r="F77" s="288">
        <f>'Insumos '!H10</f>
        <v>0</v>
      </c>
      <c r="G77" s="281">
        <v>1</v>
      </c>
      <c r="H77" s="195">
        <f t="shared" si="1"/>
        <v>0</v>
      </c>
      <c r="I77" s="448">
        <f>SUM(H77:H81)</f>
        <v>0</v>
      </c>
      <c r="J77" s="286">
        <f>I77</f>
        <v>0</v>
      </c>
    </row>
    <row r="78" spans="2:10" ht="24" customHeight="1" x14ac:dyDescent="0.25">
      <c r="B78" s="453"/>
      <c r="C78" s="447"/>
      <c r="D78" s="282" t="str">
        <f>D9</f>
        <v>Arquiteto Sênior</v>
      </c>
      <c r="E78" s="287" t="s">
        <v>16</v>
      </c>
      <c r="F78" s="288">
        <f>'Insumos '!H11</f>
        <v>0</v>
      </c>
      <c r="G78" s="285">
        <v>1</v>
      </c>
      <c r="H78" s="195">
        <f t="shared" si="1"/>
        <v>0</v>
      </c>
      <c r="I78" s="448"/>
      <c r="J78" s="289"/>
    </row>
    <row r="79" spans="2:10" ht="24" customHeight="1" x14ac:dyDescent="0.25">
      <c r="B79" s="453"/>
      <c r="C79" s="447"/>
      <c r="D79" s="282" t="str">
        <f>D74</f>
        <v>Advogado Sênior</v>
      </c>
      <c r="E79" s="287" t="s">
        <v>16</v>
      </c>
      <c r="F79" s="288">
        <f>'Insumos '!H14</f>
        <v>0</v>
      </c>
      <c r="G79" s="285">
        <v>3</v>
      </c>
      <c r="H79" s="195">
        <f t="shared" si="1"/>
        <v>0</v>
      </c>
      <c r="I79" s="448"/>
      <c r="J79" s="289"/>
    </row>
    <row r="80" spans="2:10" ht="22.5" customHeight="1" x14ac:dyDescent="0.25">
      <c r="B80" s="453"/>
      <c r="C80" s="447"/>
      <c r="D80" s="313" t="str">
        <f>D75</f>
        <v>Assistente Social Pleno</v>
      </c>
      <c r="E80" s="281" t="s">
        <v>16</v>
      </c>
      <c r="F80" s="288">
        <f>'Insumos '!H16</f>
        <v>0</v>
      </c>
      <c r="G80" s="281">
        <v>6</v>
      </c>
      <c r="H80" s="195">
        <f t="shared" si="1"/>
        <v>0</v>
      </c>
      <c r="I80" s="448"/>
      <c r="J80" s="289"/>
    </row>
    <row r="81" spans="2:14" ht="24" customHeight="1" x14ac:dyDescent="0.25">
      <c r="B81" s="453"/>
      <c r="C81" s="447"/>
      <c r="D81" s="282" t="str">
        <f>D76</f>
        <v>Digitador</v>
      </c>
      <c r="E81" s="299" t="s">
        <v>16</v>
      </c>
      <c r="F81" s="300">
        <f>'Insumos '!H17</f>
        <v>0</v>
      </c>
      <c r="G81" s="301">
        <v>6</v>
      </c>
      <c r="H81" s="195">
        <f t="shared" si="1"/>
        <v>0</v>
      </c>
      <c r="I81" s="448"/>
      <c r="J81" s="291"/>
    </row>
    <row r="82" spans="2:14" ht="24" customHeight="1" x14ac:dyDescent="0.25">
      <c r="B82" s="453"/>
      <c r="C82" s="449" t="s">
        <v>87</v>
      </c>
      <c r="D82" s="270" t="str">
        <f>'Insumos '!B10</f>
        <v>Coordenador Geral</v>
      </c>
      <c r="E82" s="271" t="s">
        <v>16</v>
      </c>
      <c r="F82" s="272">
        <f>'Insumos '!H10</f>
        <v>0</v>
      </c>
      <c r="G82" s="276">
        <v>1</v>
      </c>
      <c r="H82" s="184">
        <f t="shared" si="1"/>
        <v>0</v>
      </c>
      <c r="I82" s="451">
        <f>SUM(H82:H85)</f>
        <v>0</v>
      </c>
      <c r="J82" s="286">
        <f>I82</f>
        <v>0</v>
      </c>
      <c r="N82" s="302"/>
    </row>
    <row r="83" spans="2:14" ht="24" customHeight="1" x14ac:dyDescent="0.25">
      <c r="B83" s="453"/>
      <c r="C83" s="449"/>
      <c r="D83" s="275" t="str">
        <f>D9</f>
        <v>Arquiteto Sênior</v>
      </c>
      <c r="E83" s="271" t="s">
        <v>16</v>
      </c>
      <c r="F83" s="272">
        <f>'Insumos '!H11</f>
        <v>0</v>
      </c>
      <c r="G83" s="276">
        <v>2</v>
      </c>
      <c r="H83" s="184">
        <f t="shared" si="1"/>
        <v>0</v>
      </c>
      <c r="I83" s="451"/>
      <c r="J83" s="289"/>
      <c r="N83" s="302"/>
    </row>
    <row r="84" spans="2:14" ht="24" customHeight="1" x14ac:dyDescent="0.25">
      <c r="B84" s="453"/>
      <c r="C84" s="449"/>
      <c r="D84" s="275" t="str">
        <f>D10</f>
        <v>Arquiteto Pleno</v>
      </c>
      <c r="E84" s="271" t="s">
        <v>16</v>
      </c>
      <c r="F84" s="272">
        <f>'Insumos '!H12</f>
        <v>0</v>
      </c>
      <c r="G84" s="276">
        <v>5</v>
      </c>
      <c r="H84" s="184">
        <f t="shared" si="1"/>
        <v>0</v>
      </c>
      <c r="I84" s="451"/>
      <c r="J84" s="289"/>
      <c r="N84" s="302"/>
    </row>
    <row r="85" spans="2:14" ht="24" customHeight="1" x14ac:dyDescent="0.25">
      <c r="B85" s="453"/>
      <c r="C85" s="449"/>
      <c r="D85" s="278" t="str">
        <f>D81</f>
        <v>Digitador</v>
      </c>
      <c r="E85" s="312" t="s">
        <v>16</v>
      </c>
      <c r="F85" s="303">
        <f>'Insumos '!H17</f>
        <v>0</v>
      </c>
      <c r="G85" s="279">
        <v>3</v>
      </c>
      <c r="H85" s="184">
        <f t="shared" si="1"/>
        <v>0</v>
      </c>
      <c r="I85" s="451"/>
      <c r="J85" s="291"/>
      <c r="N85" s="302"/>
    </row>
    <row r="86" spans="2:14" ht="24" customHeight="1" x14ac:dyDescent="0.25">
      <c r="B86" s="453"/>
      <c r="C86" s="304" t="s">
        <v>88</v>
      </c>
      <c r="D86" s="304"/>
      <c r="E86" s="304"/>
      <c r="F86" s="304"/>
      <c r="G86" s="304"/>
      <c r="H86" s="304"/>
      <c r="I86" s="306">
        <f>SUM(I51:I85)</f>
        <v>0</v>
      </c>
      <c r="J86" s="307"/>
    </row>
    <row r="87" spans="2:14" ht="27" customHeight="1" x14ac:dyDescent="0.25">
      <c r="B87" s="443" t="s">
        <v>89</v>
      </c>
      <c r="C87" s="444" t="s">
        <v>90</v>
      </c>
      <c r="D87" s="308" t="str">
        <f>'Insumos '!B10</f>
        <v>Coordenador Geral</v>
      </c>
      <c r="E87" s="314" t="s">
        <v>16</v>
      </c>
      <c r="F87" s="284">
        <f>'Insumos '!H10</f>
        <v>0</v>
      </c>
      <c r="G87" s="283">
        <v>3</v>
      </c>
      <c r="H87" s="195">
        <f>ROUND((F87*G87),2)</f>
        <v>0</v>
      </c>
      <c r="I87" s="445">
        <f>SUM(H87:H89)</f>
        <v>0</v>
      </c>
      <c r="J87" s="289">
        <f>I87</f>
        <v>0</v>
      </c>
    </row>
    <row r="88" spans="2:14" ht="27" customHeight="1" x14ac:dyDescent="0.25">
      <c r="B88" s="443"/>
      <c r="C88" s="444"/>
      <c r="D88" s="313" t="str">
        <f>D9</f>
        <v>Arquiteto Sênior</v>
      </c>
      <c r="E88" s="281" t="s">
        <v>16</v>
      </c>
      <c r="F88" s="288">
        <f>'Insumos '!H11</f>
        <v>0</v>
      </c>
      <c r="G88" s="281">
        <v>12</v>
      </c>
      <c r="H88" s="195">
        <f>ROUND((F88*G88),2)</f>
        <v>0</v>
      </c>
      <c r="I88" s="445"/>
      <c r="J88" s="289"/>
    </row>
    <row r="89" spans="2:14" ht="27" customHeight="1" x14ac:dyDescent="0.25">
      <c r="B89" s="443"/>
      <c r="C89" s="444"/>
      <c r="D89" s="290" t="str">
        <f>D85</f>
        <v>Digitador</v>
      </c>
      <c r="E89" s="299" t="s">
        <v>16</v>
      </c>
      <c r="F89" s="300">
        <f>'Insumos '!H17</f>
        <v>0</v>
      </c>
      <c r="G89" s="301">
        <v>12</v>
      </c>
      <c r="H89" s="195">
        <f>ROUND((F89*G89),2)</f>
        <v>0</v>
      </c>
      <c r="I89" s="445"/>
      <c r="J89" s="291"/>
    </row>
    <row r="90" spans="2:14" ht="24" customHeight="1" x14ac:dyDescent="0.25">
      <c r="B90" s="443"/>
      <c r="C90" s="315" t="s">
        <v>91</v>
      </c>
      <c r="D90" s="315"/>
      <c r="E90" s="315"/>
      <c r="F90" s="315"/>
      <c r="G90" s="315"/>
      <c r="H90" s="315"/>
      <c r="I90" s="306">
        <f>SUM(I87)</f>
        <v>0</v>
      </c>
      <c r="J90" s="307"/>
    </row>
    <row r="91" spans="2:14" ht="24" customHeight="1" x14ac:dyDescent="0.25">
      <c r="B91" s="446" t="s">
        <v>92</v>
      </c>
      <c r="C91" s="447" t="s">
        <v>93</v>
      </c>
      <c r="D91" s="313" t="str">
        <f>'Insumos '!B10</f>
        <v>Coordenador Geral</v>
      </c>
      <c r="E91" s="281" t="s">
        <v>16</v>
      </c>
      <c r="F91" s="288">
        <f>'Insumos '!H10</f>
        <v>0</v>
      </c>
      <c r="G91" s="281">
        <v>1</v>
      </c>
      <c r="H91" s="195">
        <f t="shared" ref="H91:H116" si="2">ROUND((F91*G91),2)</f>
        <v>0</v>
      </c>
      <c r="I91" s="448">
        <f>SUM(H91:H95)</f>
        <v>0</v>
      </c>
      <c r="J91" s="289">
        <f>I91</f>
        <v>0</v>
      </c>
      <c r="N91" s="310"/>
    </row>
    <row r="92" spans="2:14" ht="24" customHeight="1" x14ac:dyDescent="0.25">
      <c r="B92" s="446"/>
      <c r="C92" s="447"/>
      <c r="D92" s="282" t="str">
        <f>D9</f>
        <v>Arquiteto Sênior</v>
      </c>
      <c r="E92" s="287" t="s">
        <v>16</v>
      </c>
      <c r="F92" s="288">
        <f>'Insumos '!H11</f>
        <v>0</v>
      </c>
      <c r="G92" s="285">
        <v>1</v>
      </c>
      <c r="H92" s="195">
        <f t="shared" si="2"/>
        <v>0</v>
      </c>
      <c r="I92" s="448"/>
      <c r="J92" s="289"/>
      <c r="N92" s="302"/>
    </row>
    <row r="93" spans="2:14" ht="24" customHeight="1" x14ac:dyDescent="0.25">
      <c r="B93" s="446"/>
      <c r="C93" s="447"/>
      <c r="D93" s="282" t="str">
        <f>D10</f>
        <v>Arquiteto Pleno</v>
      </c>
      <c r="E93" s="287" t="s">
        <v>16</v>
      </c>
      <c r="F93" s="288">
        <f>'Insumos '!H12</f>
        <v>0</v>
      </c>
      <c r="G93" s="285">
        <v>2</v>
      </c>
      <c r="H93" s="195">
        <f t="shared" si="2"/>
        <v>0</v>
      </c>
      <c r="I93" s="448"/>
      <c r="J93" s="289"/>
      <c r="N93" s="302"/>
    </row>
    <row r="94" spans="2:14" ht="24" customHeight="1" x14ac:dyDescent="0.25">
      <c r="B94" s="446"/>
      <c r="C94" s="447"/>
      <c r="D94" s="282" t="str">
        <f>D60</f>
        <v>Auxiliar de Serviços Gerais</v>
      </c>
      <c r="E94" s="287" t="s">
        <v>16</v>
      </c>
      <c r="F94" s="288">
        <f>'Insumos '!H15</f>
        <v>0</v>
      </c>
      <c r="G94" s="285">
        <v>1</v>
      </c>
      <c r="H94" s="195">
        <f t="shared" si="2"/>
        <v>0</v>
      </c>
      <c r="I94" s="448"/>
      <c r="J94" s="289"/>
      <c r="N94" s="302"/>
    </row>
    <row r="95" spans="2:14" ht="24" customHeight="1" x14ac:dyDescent="0.25">
      <c r="B95" s="446"/>
      <c r="C95" s="447"/>
      <c r="D95" s="316" t="str">
        <f>D89</f>
        <v>Digitador</v>
      </c>
      <c r="E95" s="317" t="s">
        <v>16</v>
      </c>
      <c r="F95" s="300">
        <f>'Insumos '!H17</f>
        <v>0</v>
      </c>
      <c r="G95" s="281">
        <v>2</v>
      </c>
      <c r="H95" s="195">
        <f t="shared" si="2"/>
        <v>0</v>
      </c>
      <c r="I95" s="448"/>
      <c r="J95" s="291"/>
      <c r="N95" s="310"/>
    </row>
    <row r="96" spans="2:14" ht="24" customHeight="1" x14ac:dyDescent="0.25">
      <c r="B96" s="446"/>
      <c r="C96" s="449" t="s">
        <v>94</v>
      </c>
      <c r="D96" s="318" t="str">
        <f>'Insumos '!B10</f>
        <v>Coordenador Geral</v>
      </c>
      <c r="E96" s="269" t="s">
        <v>16</v>
      </c>
      <c r="F96" s="272">
        <f>'Insumos '!H10</f>
        <v>0</v>
      </c>
      <c r="G96" s="295">
        <v>1</v>
      </c>
      <c r="H96" s="184">
        <f t="shared" si="2"/>
        <v>0</v>
      </c>
      <c r="I96" s="450">
        <f>SUM(H96:H98)</f>
        <v>0</v>
      </c>
      <c r="J96" s="286">
        <f>I96</f>
        <v>0</v>
      </c>
    </row>
    <row r="97" spans="2:10" ht="24" customHeight="1" x14ac:dyDescent="0.25">
      <c r="B97" s="446"/>
      <c r="C97" s="449"/>
      <c r="D97" s="275" t="str">
        <f>D9</f>
        <v>Arquiteto Sênior</v>
      </c>
      <c r="E97" s="271" t="s">
        <v>16</v>
      </c>
      <c r="F97" s="272">
        <f>'Insumos '!H11</f>
        <v>0</v>
      </c>
      <c r="G97" s="276">
        <v>4</v>
      </c>
      <c r="H97" s="184">
        <f t="shared" si="2"/>
        <v>0</v>
      </c>
      <c r="I97" s="450"/>
      <c r="J97" s="289"/>
    </row>
    <row r="98" spans="2:10" ht="24" customHeight="1" x14ac:dyDescent="0.25">
      <c r="B98" s="446"/>
      <c r="C98" s="449"/>
      <c r="D98" s="278" t="str">
        <f>D95</f>
        <v>Digitador</v>
      </c>
      <c r="E98" s="312" t="s">
        <v>16</v>
      </c>
      <c r="F98" s="303">
        <f>'Insumos '!H17</f>
        <v>0</v>
      </c>
      <c r="G98" s="276">
        <v>4</v>
      </c>
      <c r="H98" s="184">
        <f t="shared" si="2"/>
        <v>0</v>
      </c>
      <c r="I98" s="450"/>
      <c r="J98" s="291"/>
    </row>
    <row r="99" spans="2:10" ht="24" customHeight="1" x14ac:dyDescent="0.25">
      <c r="B99" s="446"/>
      <c r="C99" s="447" t="s">
        <v>95</v>
      </c>
      <c r="D99" s="313" t="s">
        <v>14</v>
      </c>
      <c r="E99" s="281" t="s">
        <v>16</v>
      </c>
      <c r="F99" s="288">
        <f>'Insumos '!H10</f>
        <v>0</v>
      </c>
      <c r="G99" s="283">
        <v>7</v>
      </c>
      <c r="H99" s="195">
        <f t="shared" si="2"/>
        <v>0</v>
      </c>
      <c r="I99" s="448">
        <f>SUM(H99:H104)</f>
        <v>0</v>
      </c>
      <c r="J99" s="291"/>
    </row>
    <row r="100" spans="2:10" ht="24" customHeight="1" x14ac:dyDescent="0.25">
      <c r="B100" s="446"/>
      <c r="C100" s="447"/>
      <c r="D100" s="282" t="s">
        <v>17</v>
      </c>
      <c r="E100" s="287" t="s">
        <v>16</v>
      </c>
      <c r="F100" s="288">
        <f>'Insumos '!H11</f>
        <v>0</v>
      </c>
      <c r="G100" s="285">
        <v>11</v>
      </c>
      <c r="H100" s="195">
        <f t="shared" si="2"/>
        <v>0</v>
      </c>
      <c r="I100" s="448"/>
      <c r="J100" s="291"/>
    </row>
    <row r="101" spans="2:10" ht="24" customHeight="1" x14ac:dyDescent="0.25">
      <c r="B101" s="446"/>
      <c r="C101" s="447"/>
      <c r="D101" s="290" t="str">
        <f>D14</f>
        <v>Advogado Sênior</v>
      </c>
      <c r="E101" s="287" t="s">
        <v>16</v>
      </c>
      <c r="F101" s="206">
        <f>'Insumos '!H14</f>
        <v>0</v>
      </c>
      <c r="G101" s="301">
        <v>4</v>
      </c>
      <c r="H101" s="195">
        <f t="shared" si="2"/>
        <v>0</v>
      </c>
      <c r="I101" s="448"/>
      <c r="J101" s="291"/>
    </row>
    <row r="102" spans="2:10" ht="24" customHeight="1" x14ac:dyDescent="0.25">
      <c r="B102" s="446"/>
      <c r="C102" s="447"/>
      <c r="D102" s="290" t="str">
        <f>D10</f>
        <v>Arquiteto Pleno</v>
      </c>
      <c r="E102" s="287" t="s">
        <v>16</v>
      </c>
      <c r="F102" s="206">
        <f>'Insumos '!H12</f>
        <v>0</v>
      </c>
      <c r="G102" s="301">
        <v>18</v>
      </c>
      <c r="H102" s="195">
        <f t="shared" si="2"/>
        <v>0</v>
      </c>
      <c r="I102" s="448"/>
      <c r="J102" s="291"/>
    </row>
    <row r="103" spans="2:10" ht="24" customHeight="1" x14ac:dyDescent="0.25">
      <c r="B103" s="446"/>
      <c r="C103" s="447"/>
      <c r="D103" s="290" t="str">
        <f>D34</f>
        <v>Assistente Social Pleno</v>
      </c>
      <c r="E103" s="287" t="s">
        <v>16</v>
      </c>
      <c r="F103" s="206">
        <f>'Insumos '!H16</f>
        <v>0</v>
      </c>
      <c r="G103" s="301">
        <v>18</v>
      </c>
      <c r="H103" s="195">
        <f t="shared" si="2"/>
        <v>0</v>
      </c>
      <c r="I103" s="448"/>
      <c r="J103" s="291"/>
    </row>
    <row r="104" spans="2:10" ht="24" customHeight="1" x14ac:dyDescent="0.25">
      <c r="B104" s="446"/>
      <c r="C104" s="447"/>
      <c r="D104" s="290" t="str">
        <f>D98</f>
        <v>Digitador</v>
      </c>
      <c r="E104" s="299" t="s">
        <v>16</v>
      </c>
      <c r="F104" s="206">
        <f>'Insumos '!H17</f>
        <v>0</v>
      </c>
      <c r="G104" s="301">
        <v>7</v>
      </c>
      <c r="H104" s="195">
        <f t="shared" si="2"/>
        <v>0</v>
      </c>
      <c r="I104" s="448"/>
      <c r="J104" s="291"/>
    </row>
    <row r="105" spans="2:10" ht="24" customHeight="1" x14ac:dyDescent="0.25">
      <c r="B105" s="446"/>
      <c r="C105" s="449" t="s">
        <v>96</v>
      </c>
      <c r="D105" s="318" t="s">
        <v>14</v>
      </c>
      <c r="E105" s="269" t="s">
        <v>16</v>
      </c>
      <c r="F105" s="182">
        <f>'Insumos '!H10</f>
        <v>0</v>
      </c>
      <c r="G105" s="269">
        <v>2</v>
      </c>
      <c r="H105" s="184">
        <f t="shared" si="2"/>
        <v>0</v>
      </c>
      <c r="I105" s="451">
        <f>H105+H106+H107+H108+H109+H110</f>
        <v>0</v>
      </c>
      <c r="J105" s="291"/>
    </row>
    <row r="106" spans="2:10" ht="24" customHeight="1" x14ac:dyDescent="0.25">
      <c r="B106" s="446"/>
      <c r="C106" s="449"/>
      <c r="D106" s="275" t="s">
        <v>17</v>
      </c>
      <c r="E106" s="271" t="s">
        <v>16</v>
      </c>
      <c r="F106" s="182">
        <f>'Insumos '!H11</f>
        <v>0</v>
      </c>
      <c r="G106" s="276">
        <v>4</v>
      </c>
      <c r="H106" s="184">
        <f t="shared" si="2"/>
        <v>0</v>
      </c>
      <c r="I106" s="451"/>
      <c r="J106" s="291"/>
    </row>
    <row r="107" spans="2:10" ht="24" customHeight="1" x14ac:dyDescent="0.25">
      <c r="B107" s="446"/>
      <c r="C107" s="449"/>
      <c r="D107" s="278" t="s">
        <v>24</v>
      </c>
      <c r="E107" s="271" t="s">
        <v>16</v>
      </c>
      <c r="F107" s="182">
        <f>'Insumos '!H14</f>
        <v>0</v>
      </c>
      <c r="G107" s="276">
        <v>5</v>
      </c>
      <c r="H107" s="184">
        <f t="shared" si="2"/>
        <v>0</v>
      </c>
      <c r="I107" s="451"/>
      <c r="J107" s="291"/>
    </row>
    <row r="108" spans="2:10" ht="24" customHeight="1" x14ac:dyDescent="0.25">
      <c r="B108" s="446"/>
      <c r="C108" s="449"/>
      <c r="D108" s="278" t="s">
        <v>20</v>
      </c>
      <c r="E108" s="271" t="s">
        <v>16</v>
      </c>
      <c r="F108" s="209">
        <f>'Insumos '!H12</f>
        <v>0</v>
      </c>
      <c r="G108" s="276">
        <v>6</v>
      </c>
      <c r="H108" s="184">
        <f t="shared" si="2"/>
        <v>0</v>
      </c>
      <c r="I108" s="451"/>
      <c r="J108" s="291"/>
    </row>
    <row r="109" spans="2:10" ht="24" customHeight="1" x14ac:dyDescent="0.25">
      <c r="B109" s="446"/>
      <c r="C109" s="449"/>
      <c r="D109" s="278" t="s">
        <v>29</v>
      </c>
      <c r="E109" s="271" t="s">
        <v>16</v>
      </c>
      <c r="F109" s="209">
        <f>'Insumos '!H16</f>
        <v>0</v>
      </c>
      <c r="G109" s="276">
        <v>12</v>
      </c>
      <c r="H109" s="184">
        <f t="shared" si="2"/>
        <v>0</v>
      </c>
      <c r="I109" s="451"/>
      <c r="J109" s="291"/>
    </row>
    <row r="110" spans="2:10" ht="24" customHeight="1" x14ac:dyDescent="0.25">
      <c r="B110" s="446"/>
      <c r="C110" s="449"/>
      <c r="D110" s="278" t="str">
        <f>D104</f>
        <v>Digitador</v>
      </c>
      <c r="E110" s="312" t="s">
        <v>16</v>
      </c>
      <c r="F110" s="209">
        <f>'Insumos '!H17</f>
        <v>0</v>
      </c>
      <c r="G110" s="276">
        <v>6</v>
      </c>
      <c r="H110" s="184">
        <f t="shared" si="2"/>
        <v>0</v>
      </c>
      <c r="I110" s="451"/>
      <c r="J110" s="291"/>
    </row>
    <row r="111" spans="2:10" ht="24" customHeight="1" x14ac:dyDescent="0.25">
      <c r="B111" s="446"/>
      <c r="C111" s="447" t="s">
        <v>97</v>
      </c>
      <c r="D111" s="313" t="s">
        <v>14</v>
      </c>
      <c r="E111" s="281" t="s">
        <v>16</v>
      </c>
      <c r="F111" s="197">
        <f>'Insumos '!H10</f>
        <v>0</v>
      </c>
      <c r="G111" s="283">
        <v>1</v>
      </c>
      <c r="H111" s="195">
        <f t="shared" si="2"/>
        <v>0</v>
      </c>
      <c r="I111" s="448">
        <f>H111+H112+H113+H114+H115+H116</f>
        <v>0</v>
      </c>
      <c r="J111" s="291"/>
    </row>
    <row r="112" spans="2:10" ht="24" customHeight="1" x14ac:dyDescent="0.25">
      <c r="B112" s="446"/>
      <c r="C112" s="447"/>
      <c r="D112" s="282" t="s">
        <v>17</v>
      </c>
      <c r="E112" s="287" t="s">
        <v>16</v>
      </c>
      <c r="F112" s="197">
        <f>'Insumos '!H11</f>
        <v>0</v>
      </c>
      <c r="G112" s="285">
        <v>3</v>
      </c>
      <c r="H112" s="195">
        <f t="shared" si="2"/>
        <v>0</v>
      </c>
      <c r="I112" s="448"/>
      <c r="J112" s="291"/>
    </row>
    <row r="113" spans="2:10" ht="24" customHeight="1" x14ac:dyDescent="0.25">
      <c r="B113" s="446"/>
      <c r="C113" s="447"/>
      <c r="D113" s="290" t="s">
        <v>24</v>
      </c>
      <c r="E113" s="299" t="s">
        <v>16</v>
      </c>
      <c r="F113" s="206">
        <f>'Insumos '!H14</f>
        <v>0</v>
      </c>
      <c r="G113" s="301">
        <v>3</v>
      </c>
      <c r="H113" s="195">
        <f t="shared" si="2"/>
        <v>0</v>
      </c>
      <c r="I113" s="448"/>
      <c r="J113" s="291"/>
    </row>
    <row r="114" spans="2:10" ht="24" customHeight="1" x14ac:dyDescent="0.25">
      <c r="B114" s="446"/>
      <c r="C114" s="447"/>
      <c r="D114" s="290" t="s">
        <v>20</v>
      </c>
      <c r="E114" s="299" t="s">
        <v>16</v>
      </c>
      <c r="F114" s="206">
        <f>'Insumos '!H12</f>
        <v>0</v>
      </c>
      <c r="G114" s="301">
        <v>2</v>
      </c>
      <c r="H114" s="195">
        <f t="shared" si="2"/>
        <v>0</v>
      </c>
      <c r="I114" s="448"/>
      <c r="J114" s="291"/>
    </row>
    <row r="115" spans="2:10" ht="24" customHeight="1" x14ac:dyDescent="0.25">
      <c r="B115" s="446"/>
      <c r="C115" s="447"/>
      <c r="D115" s="290" t="s">
        <v>29</v>
      </c>
      <c r="E115" s="299" t="s">
        <v>16</v>
      </c>
      <c r="F115" s="206">
        <f>'Insumos '!H16</f>
        <v>0</v>
      </c>
      <c r="G115" s="301">
        <v>2</v>
      </c>
      <c r="H115" s="195">
        <f t="shared" si="2"/>
        <v>0</v>
      </c>
      <c r="I115" s="448"/>
      <c r="J115" s="291"/>
    </row>
    <row r="116" spans="2:10" ht="24" customHeight="1" x14ac:dyDescent="0.25">
      <c r="B116" s="446"/>
      <c r="C116" s="447"/>
      <c r="D116" s="290" t="str">
        <f>D110</f>
        <v>Digitador</v>
      </c>
      <c r="E116" s="299" t="s">
        <v>16</v>
      </c>
      <c r="F116" s="206">
        <f>'Insumos '!H17</f>
        <v>0</v>
      </c>
      <c r="G116" s="301">
        <v>4</v>
      </c>
      <c r="H116" s="195">
        <f t="shared" si="2"/>
        <v>0</v>
      </c>
      <c r="I116" s="448"/>
      <c r="J116" s="291"/>
    </row>
    <row r="117" spans="2:10" ht="24" customHeight="1" x14ac:dyDescent="0.25">
      <c r="B117" s="446"/>
      <c r="C117" s="452" t="s">
        <v>98</v>
      </c>
      <c r="D117" s="452"/>
      <c r="E117" s="452"/>
      <c r="F117" s="452"/>
      <c r="G117" s="452"/>
      <c r="H117" s="452"/>
      <c r="I117" s="319">
        <f>I91+I96+I99+I105+I111</f>
        <v>0</v>
      </c>
      <c r="J117" s="291"/>
    </row>
    <row r="118" spans="2:10" ht="32.25" customHeight="1" x14ac:dyDescent="0.25">
      <c r="B118" s="320"/>
      <c r="F118" s="442" t="s">
        <v>99</v>
      </c>
      <c r="G118" s="442"/>
      <c r="H118" s="442"/>
      <c r="I118" s="321">
        <f>I50+I86+I90+I117</f>
        <v>0</v>
      </c>
    </row>
    <row r="119" spans="2:10" ht="24" customHeight="1" x14ac:dyDescent="0.25"/>
    <row r="120" spans="2:10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2" max="2" width="17.42578125" customWidth="1"/>
    <col min="3" max="3" width="35.42578125" customWidth="1"/>
    <col min="4" max="4" width="33.28515625" customWidth="1"/>
    <col min="5" max="5" width="5.140625" style="253" customWidth="1"/>
    <col min="6" max="6" width="10.28515625" style="253" customWidth="1"/>
    <col min="7" max="7" width="9.42578125" style="254" customWidth="1"/>
    <col min="8" max="8" width="13.5703125" style="255" customWidth="1"/>
    <col min="9" max="9" width="17.5703125" style="255" customWidth="1"/>
    <col min="10" max="10" width="12.140625" style="255" hidden="1" customWidth="1"/>
    <col min="11" max="11" width="16.85546875" customWidth="1"/>
    <col min="12" max="12" width="16" style="256" customWidth="1"/>
    <col min="14" max="14" width="11.42578125" customWidth="1"/>
    <col min="15" max="15" width="8.42578125" customWidth="1"/>
  </cols>
  <sheetData>
    <row r="1" spans="1:12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2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  <c r="J2" s="257"/>
    </row>
    <row r="3" spans="1:12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2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2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2" ht="24" customHeight="1" x14ac:dyDescent="0.25">
      <c r="B6" s="414" t="s">
        <v>108</v>
      </c>
      <c r="C6" s="414"/>
      <c r="D6" s="414"/>
      <c r="E6" s="414"/>
      <c r="F6" s="414"/>
      <c r="G6" s="414"/>
      <c r="H6" s="414"/>
      <c r="I6" s="414"/>
    </row>
    <row r="7" spans="1:12" ht="36.75" customHeight="1" x14ac:dyDescent="0.25">
      <c r="A7" s="258"/>
      <c r="B7" s="259" t="s">
        <v>61</v>
      </c>
      <c r="C7" s="260" t="s">
        <v>62</v>
      </c>
      <c r="D7" s="261" t="s">
        <v>63</v>
      </c>
      <c r="E7" s="262" t="s">
        <v>10</v>
      </c>
      <c r="F7" s="263" t="s">
        <v>13</v>
      </c>
      <c r="G7" s="264" t="s">
        <v>64</v>
      </c>
      <c r="H7" s="265" t="s">
        <v>65</v>
      </c>
      <c r="I7" s="266" t="s">
        <v>66</v>
      </c>
      <c r="J7" s="267"/>
      <c r="K7" s="268"/>
      <c r="L7" s="268"/>
    </row>
    <row r="8" spans="1:12" ht="24" customHeight="1" x14ac:dyDescent="0.25">
      <c r="B8" s="453" t="s">
        <v>67</v>
      </c>
      <c r="C8" s="449" t="s">
        <v>102</v>
      </c>
      <c r="D8" s="270" t="str">
        <f>'Insumos '!B10</f>
        <v>Coordenador Geral</v>
      </c>
      <c r="E8" s="271" t="s">
        <v>16</v>
      </c>
      <c r="F8" s="272">
        <f>'Insumos '!H10</f>
        <v>0</v>
      </c>
      <c r="G8" s="273">
        <v>15</v>
      </c>
      <c r="H8" s="184">
        <f t="shared" ref="H8:H49" si="0">ROUND((F8*G8),2)</f>
        <v>0</v>
      </c>
      <c r="I8" s="451">
        <f>SUM(H8:H11)</f>
        <v>0</v>
      </c>
      <c r="J8" s="274">
        <f>I8</f>
        <v>0</v>
      </c>
    </row>
    <row r="9" spans="1:12" ht="24" customHeight="1" x14ac:dyDescent="0.25">
      <c r="B9" s="453"/>
      <c r="C9" s="449"/>
      <c r="D9" s="275" t="str">
        <f>'Insumos '!B11</f>
        <v>Arquiteto Sênior</v>
      </c>
      <c r="E9" s="271" t="s">
        <v>16</v>
      </c>
      <c r="F9" s="272">
        <f>'Insumos '!H11</f>
        <v>0</v>
      </c>
      <c r="G9" s="276">
        <v>33</v>
      </c>
      <c r="H9" s="184">
        <f t="shared" si="0"/>
        <v>0</v>
      </c>
      <c r="I9" s="451"/>
      <c r="J9" s="277"/>
    </row>
    <row r="10" spans="1:12" ht="24" customHeight="1" x14ac:dyDescent="0.25">
      <c r="B10" s="453"/>
      <c r="C10" s="449"/>
      <c r="D10" s="275" t="str">
        <f>'Insumos '!B12</f>
        <v>Arquiteto Pleno</v>
      </c>
      <c r="E10" s="271" t="s">
        <v>16</v>
      </c>
      <c r="F10" s="272">
        <f>'Insumos '!H12</f>
        <v>0</v>
      </c>
      <c r="G10" s="276">
        <v>43</v>
      </c>
      <c r="H10" s="184">
        <f t="shared" si="0"/>
        <v>0</v>
      </c>
      <c r="I10" s="451"/>
      <c r="J10" s="277"/>
    </row>
    <row r="11" spans="1:12" ht="24" customHeight="1" x14ac:dyDescent="0.25">
      <c r="B11" s="453"/>
      <c r="C11" s="449"/>
      <c r="D11" s="278" t="str">
        <f>'Insumos '!B17</f>
        <v>Digitador</v>
      </c>
      <c r="E11" s="271" t="s">
        <v>16</v>
      </c>
      <c r="F11" s="272">
        <f>'Insumos '!H17</f>
        <v>0</v>
      </c>
      <c r="G11" s="279">
        <v>33</v>
      </c>
      <c r="H11" s="184">
        <f t="shared" si="0"/>
        <v>0</v>
      </c>
      <c r="I11" s="451"/>
      <c r="J11" s="280"/>
    </row>
    <row r="12" spans="1:12" ht="24" customHeight="1" x14ac:dyDescent="0.25">
      <c r="B12" s="453"/>
      <c r="C12" s="447" t="s">
        <v>69</v>
      </c>
      <c r="D12" s="282" t="str">
        <f>'Insumos '!B10</f>
        <v>Coordenador Geral</v>
      </c>
      <c r="E12" s="283" t="s">
        <v>16</v>
      </c>
      <c r="F12" s="284">
        <f>'Insumos '!H10</f>
        <v>0</v>
      </c>
      <c r="G12" s="285">
        <v>2</v>
      </c>
      <c r="H12" s="195">
        <f t="shared" si="0"/>
        <v>0</v>
      </c>
      <c r="I12" s="454">
        <f>SUM(H12:H16)</f>
        <v>0</v>
      </c>
      <c r="J12" s="286">
        <f>I12</f>
        <v>0</v>
      </c>
    </row>
    <row r="13" spans="1:12" ht="24" customHeight="1" x14ac:dyDescent="0.25">
      <c r="B13" s="453"/>
      <c r="C13" s="447"/>
      <c r="D13" s="282" t="str">
        <f>D9</f>
        <v>Arquiteto Sênior</v>
      </c>
      <c r="E13" s="287" t="s">
        <v>16</v>
      </c>
      <c r="F13" s="288">
        <f>'Insumos '!H11</f>
        <v>0</v>
      </c>
      <c r="G13" s="285">
        <v>4</v>
      </c>
      <c r="H13" s="195">
        <f t="shared" si="0"/>
        <v>0</v>
      </c>
      <c r="I13" s="454"/>
      <c r="J13" s="289"/>
    </row>
    <row r="14" spans="1:12" ht="24" customHeight="1" x14ac:dyDescent="0.25">
      <c r="B14" s="453"/>
      <c r="C14" s="447"/>
      <c r="D14" s="282" t="str">
        <f>'Insumos '!B14</f>
        <v>Advogado Sênior</v>
      </c>
      <c r="E14" s="287" t="s">
        <v>16</v>
      </c>
      <c r="F14" s="288">
        <f>'Insumos '!H14</f>
        <v>0</v>
      </c>
      <c r="G14" s="285">
        <v>8</v>
      </c>
      <c r="H14" s="195">
        <f t="shared" si="0"/>
        <v>0</v>
      </c>
      <c r="I14" s="454"/>
      <c r="J14" s="289"/>
    </row>
    <row r="15" spans="1:12" ht="24" customHeight="1" x14ac:dyDescent="0.25">
      <c r="B15" s="453"/>
      <c r="C15" s="447"/>
      <c r="D15" s="282" t="str">
        <f>D10</f>
        <v>Arquiteto Pleno</v>
      </c>
      <c r="E15" s="287" t="s">
        <v>16</v>
      </c>
      <c r="F15" s="288">
        <f>'Insumos '!H12</f>
        <v>0</v>
      </c>
      <c r="G15" s="285">
        <v>12</v>
      </c>
      <c r="H15" s="195">
        <f t="shared" si="0"/>
        <v>0</v>
      </c>
      <c r="I15" s="454"/>
      <c r="J15" s="289"/>
    </row>
    <row r="16" spans="1:12" ht="24" customHeight="1" x14ac:dyDescent="0.25">
      <c r="B16" s="453"/>
      <c r="C16" s="447"/>
      <c r="D16" s="290" t="str">
        <f>'Insumos '!B15</f>
        <v>Auxiliar de Serviços Gerais</v>
      </c>
      <c r="E16" s="287" t="s">
        <v>16</v>
      </c>
      <c r="F16" s="288">
        <f>'Insumos '!H15</f>
        <v>0</v>
      </c>
      <c r="G16" s="285">
        <v>12</v>
      </c>
      <c r="H16" s="195">
        <f t="shared" si="0"/>
        <v>0</v>
      </c>
      <c r="I16" s="454"/>
      <c r="J16" s="291"/>
    </row>
    <row r="17" spans="2:14" ht="24" customHeight="1" x14ac:dyDescent="0.25">
      <c r="B17" s="453"/>
      <c r="C17" s="449" t="s">
        <v>70</v>
      </c>
      <c r="D17" s="275" t="str">
        <f>'Insumos '!B10</f>
        <v>Coordenador Geral</v>
      </c>
      <c r="E17" s="271" t="s">
        <v>16</v>
      </c>
      <c r="F17" s="272">
        <f>'Insumos '!H10</f>
        <v>0</v>
      </c>
      <c r="G17" s="276">
        <v>7</v>
      </c>
      <c r="H17" s="184">
        <f t="shared" si="0"/>
        <v>0</v>
      </c>
      <c r="I17" s="451">
        <f>SUM(H17:H20)</f>
        <v>0</v>
      </c>
      <c r="J17" s="286">
        <f>I17</f>
        <v>0</v>
      </c>
    </row>
    <row r="18" spans="2:14" ht="23.25" customHeight="1" x14ac:dyDescent="0.25">
      <c r="B18" s="453"/>
      <c r="C18" s="449"/>
      <c r="D18" s="275" t="str">
        <f>D9</f>
        <v>Arquiteto Sênior</v>
      </c>
      <c r="E18" s="271" t="s">
        <v>16</v>
      </c>
      <c r="F18" s="272">
        <f>'Insumos '!H11</f>
        <v>0</v>
      </c>
      <c r="G18" s="276">
        <v>18</v>
      </c>
      <c r="H18" s="184">
        <f t="shared" si="0"/>
        <v>0</v>
      </c>
      <c r="I18" s="451"/>
      <c r="J18" s="289"/>
    </row>
    <row r="19" spans="2:14" ht="23.25" customHeight="1" x14ac:dyDescent="0.25">
      <c r="B19" s="453"/>
      <c r="C19" s="449"/>
      <c r="D19" s="275" t="str">
        <f>D14</f>
        <v>Advogado Sênior</v>
      </c>
      <c r="E19" s="271" t="s">
        <v>16</v>
      </c>
      <c r="F19" s="272">
        <f>'Insumos '!H14</f>
        <v>0</v>
      </c>
      <c r="G19" s="276">
        <v>30</v>
      </c>
      <c r="H19" s="184">
        <f t="shared" si="0"/>
        <v>0</v>
      </c>
      <c r="I19" s="451"/>
      <c r="J19" s="289"/>
    </row>
    <row r="20" spans="2:14" ht="23.25" customHeight="1" x14ac:dyDescent="0.25">
      <c r="B20" s="453"/>
      <c r="C20" s="449"/>
      <c r="D20" s="275" t="str">
        <f>D11</f>
        <v>Digitador</v>
      </c>
      <c r="E20" s="271" t="s">
        <v>16</v>
      </c>
      <c r="F20" s="272">
        <f>'Insumos '!H17</f>
        <v>0</v>
      </c>
      <c r="G20" s="276">
        <v>19</v>
      </c>
      <c r="H20" s="184">
        <f t="shared" si="0"/>
        <v>0</v>
      </c>
      <c r="I20" s="451"/>
      <c r="J20" s="291"/>
    </row>
    <row r="21" spans="2:14" ht="49.5" customHeight="1" x14ac:dyDescent="0.25">
      <c r="B21" s="453"/>
      <c r="C21" s="281" t="s">
        <v>71</v>
      </c>
      <c r="D21" s="282" t="str">
        <f>'Insumos '!B20</f>
        <v>Levantamento Planialtimétrico Cadastral</v>
      </c>
      <c r="E21" s="287" t="s">
        <v>37</v>
      </c>
      <c r="F21" s="288">
        <f>'Insumos '!H20</f>
        <v>0</v>
      </c>
      <c r="G21" s="292">
        <v>18198</v>
      </c>
      <c r="H21" s="195">
        <f t="shared" si="0"/>
        <v>0</v>
      </c>
      <c r="I21" s="293">
        <f>SUM(H21)</f>
        <v>0</v>
      </c>
      <c r="J21" s="294">
        <f>I21</f>
        <v>0</v>
      </c>
    </row>
    <row r="22" spans="2:14" ht="30" customHeight="1" x14ac:dyDescent="0.25">
      <c r="B22" s="453"/>
      <c r="C22" s="449" t="s">
        <v>72</v>
      </c>
      <c r="D22" s="270" t="str">
        <f>'Insumos '!B10</f>
        <v>Coordenador Geral</v>
      </c>
      <c r="E22" s="295" t="s">
        <v>16</v>
      </c>
      <c r="F22" s="296">
        <f>'Insumos '!H10</f>
        <v>0</v>
      </c>
      <c r="G22" s="273">
        <v>6</v>
      </c>
      <c r="H22" s="184">
        <f t="shared" si="0"/>
        <v>0</v>
      </c>
      <c r="I22" s="451">
        <f>SUM(H22:H25)</f>
        <v>0</v>
      </c>
      <c r="J22" s="286">
        <f>I22</f>
        <v>0</v>
      </c>
    </row>
    <row r="23" spans="2:14" ht="30" customHeight="1" x14ac:dyDescent="0.25">
      <c r="B23" s="453"/>
      <c r="C23" s="449"/>
      <c r="D23" s="275" t="str">
        <f>D9</f>
        <v>Arquiteto Sênior</v>
      </c>
      <c r="E23" s="271" t="s">
        <v>16</v>
      </c>
      <c r="F23" s="272">
        <f>'Insumos '!H11</f>
        <v>0</v>
      </c>
      <c r="G23" s="276">
        <v>19</v>
      </c>
      <c r="H23" s="184">
        <f t="shared" si="0"/>
        <v>0</v>
      </c>
      <c r="I23" s="451"/>
      <c r="J23" s="289"/>
    </row>
    <row r="24" spans="2:14" ht="30" customHeight="1" x14ac:dyDescent="0.25">
      <c r="B24" s="453"/>
      <c r="C24" s="449"/>
      <c r="D24" s="275" t="str">
        <f>D14</f>
        <v>Advogado Sênior</v>
      </c>
      <c r="E24" s="271" t="s">
        <v>16</v>
      </c>
      <c r="F24" s="272">
        <f>'Insumos '!H14</f>
        <v>0</v>
      </c>
      <c r="G24" s="276">
        <v>30</v>
      </c>
      <c r="H24" s="184">
        <f t="shared" si="0"/>
        <v>0</v>
      </c>
      <c r="I24" s="451"/>
      <c r="J24" s="289"/>
    </row>
    <row r="25" spans="2:14" ht="24" customHeight="1" x14ac:dyDescent="0.25">
      <c r="B25" s="453"/>
      <c r="C25" s="449"/>
      <c r="D25" s="275" t="str">
        <f>D11</f>
        <v>Digitador</v>
      </c>
      <c r="E25" s="271" t="s">
        <v>16</v>
      </c>
      <c r="F25" s="272">
        <f>'Insumos '!H17</f>
        <v>0</v>
      </c>
      <c r="G25" s="276">
        <v>19</v>
      </c>
      <c r="H25" s="184">
        <f t="shared" si="0"/>
        <v>0</v>
      </c>
      <c r="I25" s="451"/>
      <c r="J25" s="291"/>
    </row>
    <row r="26" spans="2:14" ht="24" customHeight="1" x14ac:dyDescent="0.25">
      <c r="B26" s="453"/>
      <c r="C26" s="447" t="s">
        <v>73</v>
      </c>
      <c r="D26" s="297" t="str">
        <f>'Insumos '!B10</f>
        <v>Coordenador Geral</v>
      </c>
      <c r="E26" s="283" t="s">
        <v>16</v>
      </c>
      <c r="F26" s="284">
        <f>'Insumos '!H10</f>
        <v>0</v>
      </c>
      <c r="G26" s="298">
        <v>1</v>
      </c>
      <c r="H26" s="195">
        <f t="shared" si="0"/>
        <v>0</v>
      </c>
      <c r="I26" s="454">
        <f>SUM(H26:H30)</f>
        <v>0</v>
      </c>
      <c r="J26" s="286">
        <f>I26</f>
        <v>0</v>
      </c>
    </row>
    <row r="27" spans="2:14" ht="24" customHeight="1" x14ac:dyDescent="0.25">
      <c r="B27" s="453"/>
      <c r="C27" s="447"/>
      <c r="D27" s="282" t="str">
        <f>D9</f>
        <v>Arquiteto Sênior</v>
      </c>
      <c r="E27" s="287" t="s">
        <v>16</v>
      </c>
      <c r="F27" s="288">
        <f>'Insumos '!H11</f>
        <v>0</v>
      </c>
      <c r="G27" s="285">
        <v>6</v>
      </c>
      <c r="H27" s="195">
        <f t="shared" si="0"/>
        <v>0</v>
      </c>
      <c r="I27" s="454"/>
      <c r="J27" s="289"/>
    </row>
    <row r="28" spans="2:14" ht="24" customHeight="1" x14ac:dyDescent="0.25">
      <c r="B28" s="453"/>
      <c r="C28" s="447"/>
      <c r="D28" s="282" t="str">
        <f>D24</f>
        <v>Advogado Sênior</v>
      </c>
      <c r="E28" s="287" t="s">
        <v>16</v>
      </c>
      <c r="F28" s="288">
        <f>'Insumos '!H14</f>
        <v>0</v>
      </c>
      <c r="G28" s="285">
        <v>9</v>
      </c>
      <c r="H28" s="195">
        <f t="shared" si="0"/>
        <v>0</v>
      </c>
      <c r="I28" s="454"/>
      <c r="J28" s="289"/>
    </row>
    <row r="29" spans="2:14" ht="24" customHeight="1" x14ac:dyDescent="0.25">
      <c r="B29" s="453"/>
      <c r="C29" s="447"/>
      <c r="D29" s="282" t="str">
        <f>D16</f>
        <v>Auxiliar de Serviços Gerais</v>
      </c>
      <c r="E29" s="287" t="s">
        <v>16</v>
      </c>
      <c r="F29" s="288">
        <f>'Insumos '!H15</f>
        <v>0</v>
      </c>
      <c r="G29" s="285">
        <v>5</v>
      </c>
      <c r="H29" s="195">
        <f t="shared" si="0"/>
        <v>0</v>
      </c>
      <c r="I29" s="454"/>
      <c r="J29" s="289"/>
    </row>
    <row r="30" spans="2:14" ht="24" customHeight="1" x14ac:dyDescent="0.25">
      <c r="B30" s="453"/>
      <c r="C30" s="447"/>
      <c r="D30" s="290" t="str">
        <f>D25</f>
        <v>Digitador</v>
      </c>
      <c r="E30" s="299" t="s">
        <v>16</v>
      </c>
      <c r="F30" s="300">
        <f>'Insumos '!H17</f>
        <v>0</v>
      </c>
      <c r="G30" s="301">
        <v>12</v>
      </c>
      <c r="H30" s="195">
        <f t="shared" si="0"/>
        <v>0</v>
      </c>
      <c r="I30" s="454"/>
      <c r="J30" s="291"/>
    </row>
    <row r="31" spans="2:14" ht="24" customHeight="1" x14ac:dyDescent="0.25">
      <c r="B31" s="453"/>
      <c r="C31" s="449" t="s">
        <v>74</v>
      </c>
      <c r="D31" s="275" t="str">
        <f>'Insumos '!B10</f>
        <v>Coordenador Geral</v>
      </c>
      <c r="E31" s="271" t="s">
        <v>16</v>
      </c>
      <c r="F31" s="272">
        <f>'Insumos '!H10</f>
        <v>0</v>
      </c>
      <c r="G31" s="276">
        <v>1</v>
      </c>
      <c r="H31" s="184">
        <f t="shared" si="0"/>
        <v>0</v>
      </c>
      <c r="I31" s="451">
        <f>SUM(H31:H35)</f>
        <v>0</v>
      </c>
      <c r="J31" s="286">
        <f>I31</f>
        <v>0</v>
      </c>
      <c r="N31" s="302"/>
    </row>
    <row r="32" spans="2:14" ht="24" customHeight="1" x14ac:dyDescent="0.25">
      <c r="B32" s="453"/>
      <c r="C32" s="449"/>
      <c r="D32" s="275" t="str">
        <f>D9</f>
        <v>Arquiteto Sênior</v>
      </c>
      <c r="E32" s="271" t="s">
        <v>16</v>
      </c>
      <c r="F32" s="272">
        <f>'Insumos '!H11</f>
        <v>0</v>
      </c>
      <c r="G32" s="276">
        <v>4</v>
      </c>
      <c r="H32" s="184">
        <f t="shared" si="0"/>
        <v>0</v>
      </c>
      <c r="I32" s="451"/>
      <c r="J32" s="289"/>
      <c r="N32" s="302"/>
    </row>
    <row r="33" spans="2:14" ht="24" customHeight="1" x14ac:dyDescent="0.25">
      <c r="B33" s="453"/>
      <c r="C33" s="449"/>
      <c r="D33" s="275" t="str">
        <f>D28</f>
        <v>Advogado Sênior</v>
      </c>
      <c r="E33" s="271" t="s">
        <v>16</v>
      </c>
      <c r="F33" s="272">
        <f>'Insumos '!H14</f>
        <v>0</v>
      </c>
      <c r="G33" s="276">
        <v>13</v>
      </c>
      <c r="H33" s="184">
        <f t="shared" si="0"/>
        <v>0</v>
      </c>
      <c r="I33" s="451"/>
      <c r="J33" s="289"/>
      <c r="N33" s="302"/>
    </row>
    <row r="34" spans="2:14" ht="24" customHeight="1" x14ac:dyDescent="0.25">
      <c r="B34" s="453"/>
      <c r="C34" s="449"/>
      <c r="D34" s="275" t="str">
        <f>'Insumos '!B16</f>
        <v>Assistente Social Pleno</v>
      </c>
      <c r="E34" s="271" t="s">
        <v>16</v>
      </c>
      <c r="F34" s="272">
        <f>'Insumos '!H16</f>
        <v>0</v>
      </c>
      <c r="G34" s="276">
        <v>28</v>
      </c>
      <c r="H34" s="184">
        <f t="shared" si="0"/>
        <v>0</v>
      </c>
      <c r="I34" s="451"/>
      <c r="J34" s="289"/>
      <c r="N34" s="302"/>
    </row>
    <row r="35" spans="2:14" ht="24" customHeight="1" x14ac:dyDescent="0.25">
      <c r="B35" s="453"/>
      <c r="C35" s="449"/>
      <c r="D35" s="275" t="str">
        <f>D30</f>
        <v>Digitador</v>
      </c>
      <c r="E35" s="271" t="s">
        <v>16</v>
      </c>
      <c r="F35" s="272">
        <f>'Insumos '!H17</f>
        <v>0</v>
      </c>
      <c r="G35" s="276">
        <v>12</v>
      </c>
      <c r="H35" s="184">
        <f t="shared" si="0"/>
        <v>0</v>
      </c>
      <c r="I35" s="451"/>
      <c r="J35" s="291"/>
      <c r="N35" s="302"/>
    </row>
    <row r="36" spans="2:14" ht="24" customHeight="1" x14ac:dyDescent="0.25">
      <c r="B36" s="453"/>
      <c r="C36" s="447" t="s">
        <v>75</v>
      </c>
      <c r="D36" s="297" t="str">
        <f>'Insumos '!B10</f>
        <v>Coordenador Geral</v>
      </c>
      <c r="E36" s="283" t="s">
        <v>16</v>
      </c>
      <c r="F36" s="284">
        <f>'Insumos '!H10</f>
        <v>0</v>
      </c>
      <c r="G36" s="298">
        <v>5</v>
      </c>
      <c r="H36" s="195">
        <f t="shared" si="0"/>
        <v>0</v>
      </c>
      <c r="I36" s="448">
        <f>SUM(H36:H39)</f>
        <v>0</v>
      </c>
      <c r="J36" s="286">
        <f>I36</f>
        <v>0</v>
      </c>
    </row>
    <row r="37" spans="2:14" ht="24" customHeight="1" x14ac:dyDescent="0.25">
      <c r="B37" s="453"/>
      <c r="C37" s="447"/>
      <c r="D37" s="282" t="str">
        <f>D9</f>
        <v>Arquiteto Sênior</v>
      </c>
      <c r="E37" s="287" t="s">
        <v>16</v>
      </c>
      <c r="F37" s="288">
        <f>'Insumos '!H11</f>
        <v>0</v>
      </c>
      <c r="G37" s="285">
        <v>25</v>
      </c>
      <c r="H37" s="195">
        <f t="shared" si="0"/>
        <v>0</v>
      </c>
      <c r="I37" s="448"/>
      <c r="J37" s="289"/>
    </row>
    <row r="38" spans="2:14" ht="24" customHeight="1" x14ac:dyDescent="0.25">
      <c r="B38" s="453"/>
      <c r="C38" s="447"/>
      <c r="D38" s="282" t="str">
        <f>'Insumos '!B13</f>
        <v>Desenhista Projetista</v>
      </c>
      <c r="E38" s="287" t="s">
        <v>16</v>
      </c>
      <c r="F38" s="288">
        <f>'Insumos '!H13</f>
        <v>0</v>
      </c>
      <c r="G38" s="285">
        <v>50</v>
      </c>
      <c r="H38" s="195">
        <f t="shared" si="0"/>
        <v>0</v>
      </c>
      <c r="I38" s="448"/>
      <c r="J38" s="289"/>
    </row>
    <row r="39" spans="2:14" ht="24" customHeight="1" x14ac:dyDescent="0.25">
      <c r="B39" s="453"/>
      <c r="C39" s="447"/>
      <c r="D39" s="290" t="str">
        <f>D34</f>
        <v>Assistente Social Pleno</v>
      </c>
      <c r="E39" s="287" t="s">
        <v>16</v>
      </c>
      <c r="F39" s="288">
        <f>'Insumos '!H16</f>
        <v>0</v>
      </c>
      <c r="G39" s="301">
        <v>99</v>
      </c>
      <c r="H39" s="195">
        <f t="shared" si="0"/>
        <v>0</v>
      </c>
      <c r="I39" s="448"/>
      <c r="J39" s="291"/>
    </row>
    <row r="40" spans="2:14" ht="24" customHeight="1" x14ac:dyDescent="0.25">
      <c r="B40" s="453"/>
      <c r="C40" s="449" t="s">
        <v>76</v>
      </c>
      <c r="D40" s="275" t="str">
        <f>'Insumos '!B10</f>
        <v>Coordenador Geral</v>
      </c>
      <c r="E40" s="295" t="s">
        <v>16</v>
      </c>
      <c r="F40" s="296">
        <f>'Insumos '!H10</f>
        <v>0</v>
      </c>
      <c r="G40" s="276">
        <v>8</v>
      </c>
      <c r="H40" s="184">
        <f t="shared" si="0"/>
        <v>0</v>
      </c>
      <c r="I40" s="451">
        <f>SUM(H40:H44)</f>
        <v>0</v>
      </c>
      <c r="J40" s="286">
        <f>I40</f>
        <v>0</v>
      </c>
    </row>
    <row r="41" spans="2:14" ht="24" customHeight="1" x14ac:dyDescent="0.25">
      <c r="B41" s="453"/>
      <c r="C41" s="449"/>
      <c r="D41" s="275" t="str">
        <f>D9</f>
        <v>Arquiteto Sênior</v>
      </c>
      <c r="E41" s="271" t="s">
        <v>16</v>
      </c>
      <c r="F41" s="272">
        <f>'Insumos '!H11</f>
        <v>0</v>
      </c>
      <c r="G41" s="276">
        <v>32</v>
      </c>
      <c r="H41" s="184">
        <f t="shared" si="0"/>
        <v>0</v>
      </c>
      <c r="I41" s="451"/>
      <c r="J41" s="289"/>
    </row>
    <row r="42" spans="2:14" ht="24" customHeight="1" x14ac:dyDescent="0.25">
      <c r="B42" s="453"/>
      <c r="C42" s="449"/>
      <c r="D42" s="275" t="str">
        <f>D33</f>
        <v>Advogado Sênior</v>
      </c>
      <c r="E42" s="271" t="s">
        <v>16</v>
      </c>
      <c r="F42" s="272">
        <f>'Insumos '!H14</f>
        <v>0</v>
      </c>
      <c r="G42" s="276">
        <v>60</v>
      </c>
      <c r="H42" s="184">
        <f t="shared" si="0"/>
        <v>0</v>
      </c>
      <c r="I42" s="451"/>
      <c r="J42" s="289"/>
    </row>
    <row r="43" spans="2:14" ht="24" customHeight="1" x14ac:dyDescent="0.25">
      <c r="B43" s="453"/>
      <c r="C43" s="449"/>
      <c r="D43" s="275" t="str">
        <f>D39</f>
        <v>Assistente Social Pleno</v>
      </c>
      <c r="E43" s="271" t="s">
        <v>16</v>
      </c>
      <c r="F43" s="272">
        <f>'Insumos '!H16</f>
        <v>0</v>
      </c>
      <c r="G43" s="276">
        <v>79</v>
      </c>
      <c r="H43" s="184">
        <f t="shared" si="0"/>
        <v>0</v>
      </c>
      <c r="I43" s="451"/>
      <c r="J43" s="289"/>
    </row>
    <row r="44" spans="2:14" ht="24" customHeight="1" x14ac:dyDescent="0.25">
      <c r="B44" s="453"/>
      <c r="C44" s="449"/>
      <c r="D44" s="278" t="str">
        <f>D35</f>
        <v>Digitador</v>
      </c>
      <c r="E44" s="271" t="s">
        <v>16</v>
      </c>
      <c r="F44" s="303">
        <f>'Insumos '!H17</f>
        <v>0</v>
      </c>
      <c r="G44" s="279">
        <v>100</v>
      </c>
      <c r="H44" s="184">
        <f t="shared" si="0"/>
        <v>0</v>
      </c>
      <c r="I44" s="451"/>
      <c r="J44" s="291"/>
    </row>
    <row r="45" spans="2:14" ht="24" customHeight="1" x14ac:dyDescent="0.25">
      <c r="B45" s="453"/>
      <c r="C45" s="447" t="s">
        <v>77</v>
      </c>
      <c r="D45" s="282" t="str">
        <f>'Insumos '!B10</f>
        <v>Coordenador Geral</v>
      </c>
      <c r="E45" s="283" t="s">
        <v>16</v>
      </c>
      <c r="F45" s="288">
        <f>'Insumos '!H10</f>
        <v>0</v>
      </c>
      <c r="G45" s="285">
        <v>6</v>
      </c>
      <c r="H45" s="195">
        <f t="shared" si="0"/>
        <v>0</v>
      </c>
      <c r="I45" s="448">
        <f>SUM(H45:H49)</f>
        <v>0</v>
      </c>
      <c r="J45" s="286">
        <f>I45</f>
        <v>0</v>
      </c>
    </row>
    <row r="46" spans="2:14" ht="24" customHeight="1" x14ac:dyDescent="0.25">
      <c r="B46" s="453"/>
      <c r="C46" s="447"/>
      <c r="D46" s="282" t="str">
        <f>D9</f>
        <v>Arquiteto Sênior</v>
      </c>
      <c r="E46" s="287" t="s">
        <v>16</v>
      </c>
      <c r="F46" s="288">
        <f>'Insumos '!H11</f>
        <v>0</v>
      </c>
      <c r="G46" s="285">
        <v>30</v>
      </c>
      <c r="H46" s="195">
        <f t="shared" si="0"/>
        <v>0</v>
      </c>
      <c r="I46" s="448"/>
      <c r="J46" s="289"/>
    </row>
    <row r="47" spans="2:14" ht="24" customHeight="1" x14ac:dyDescent="0.25">
      <c r="B47" s="453"/>
      <c r="C47" s="447"/>
      <c r="D47" s="282" t="str">
        <f>D10</f>
        <v>Arquiteto Pleno</v>
      </c>
      <c r="E47" s="287" t="s">
        <v>16</v>
      </c>
      <c r="F47" s="288">
        <f>'Insumos '!H12</f>
        <v>0</v>
      </c>
      <c r="G47" s="285">
        <v>58</v>
      </c>
      <c r="H47" s="195">
        <f t="shared" si="0"/>
        <v>0</v>
      </c>
      <c r="I47" s="448"/>
      <c r="J47" s="289"/>
    </row>
    <row r="48" spans="2:14" ht="24" customHeight="1" x14ac:dyDescent="0.25">
      <c r="B48" s="453"/>
      <c r="C48" s="447"/>
      <c r="D48" s="282" t="str">
        <f>D38</f>
        <v>Desenhista Projetista</v>
      </c>
      <c r="E48" s="287" t="s">
        <v>16</v>
      </c>
      <c r="F48" s="288">
        <f>'Insumos '!H13</f>
        <v>0</v>
      </c>
      <c r="G48" s="285">
        <v>58</v>
      </c>
      <c r="H48" s="195">
        <f t="shared" si="0"/>
        <v>0</v>
      </c>
      <c r="I48" s="448"/>
      <c r="J48" s="289"/>
    </row>
    <row r="49" spans="2:14" ht="24" customHeight="1" x14ac:dyDescent="0.25">
      <c r="B49" s="453"/>
      <c r="C49" s="447"/>
      <c r="D49" s="290" t="str">
        <f>D44</f>
        <v>Digitador</v>
      </c>
      <c r="E49" s="299" t="s">
        <v>16</v>
      </c>
      <c r="F49" s="300">
        <f>'Insumos '!H17</f>
        <v>0</v>
      </c>
      <c r="G49" s="301">
        <v>30</v>
      </c>
      <c r="H49" s="195">
        <f t="shared" si="0"/>
        <v>0</v>
      </c>
      <c r="I49" s="448"/>
      <c r="J49" s="291"/>
    </row>
    <row r="50" spans="2:14" ht="24" customHeight="1" x14ac:dyDescent="0.25">
      <c r="B50" s="453"/>
      <c r="C50" s="304" t="s">
        <v>78</v>
      </c>
      <c r="D50" s="305"/>
      <c r="E50" s="305"/>
      <c r="F50" s="305"/>
      <c r="G50" s="305"/>
      <c r="H50" s="304"/>
      <c r="I50" s="306">
        <f>SUM(I8:I49)</f>
        <v>0</v>
      </c>
      <c r="J50" s="307"/>
    </row>
    <row r="51" spans="2:14" ht="24" customHeight="1" x14ac:dyDescent="0.25">
      <c r="B51" s="453" t="s">
        <v>79</v>
      </c>
      <c r="C51" s="447" t="s">
        <v>80</v>
      </c>
      <c r="D51" s="308" t="str">
        <f>'Insumos '!B10</f>
        <v>Coordenador Geral</v>
      </c>
      <c r="E51" s="281" t="s">
        <v>16</v>
      </c>
      <c r="F51" s="284">
        <f>'Insumos '!H10</f>
        <v>0</v>
      </c>
      <c r="G51" s="283">
        <v>2</v>
      </c>
      <c r="H51" s="195">
        <f t="shared" ref="H51:H85" si="1">ROUND((F51*G51),2)</f>
        <v>0</v>
      </c>
      <c r="I51" s="445">
        <f>SUM(H51:H56)</f>
        <v>0</v>
      </c>
      <c r="J51" s="286">
        <f>I51</f>
        <v>0</v>
      </c>
      <c r="N51" s="309"/>
    </row>
    <row r="52" spans="2:14" ht="24" customHeight="1" x14ac:dyDescent="0.25">
      <c r="B52" s="453"/>
      <c r="C52" s="447"/>
      <c r="D52" s="282" t="str">
        <f>D9</f>
        <v>Arquiteto Sênior</v>
      </c>
      <c r="E52" s="287" t="s">
        <v>16</v>
      </c>
      <c r="F52" s="288">
        <f>'Insumos '!H11</f>
        <v>0</v>
      </c>
      <c r="G52" s="285">
        <v>10</v>
      </c>
      <c r="H52" s="195">
        <f t="shared" si="1"/>
        <v>0</v>
      </c>
      <c r="I52" s="445"/>
      <c r="J52" s="289"/>
      <c r="N52" s="302"/>
    </row>
    <row r="53" spans="2:14" ht="24" customHeight="1" x14ac:dyDescent="0.25">
      <c r="B53" s="453"/>
      <c r="C53" s="447"/>
      <c r="D53" s="282" t="str">
        <f>D42</f>
        <v>Advogado Sênior</v>
      </c>
      <c r="E53" s="287" t="s">
        <v>16</v>
      </c>
      <c r="F53" s="288">
        <f>'Insumos '!H14</f>
        <v>0</v>
      </c>
      <c r="G53" s="285">
        <v>6</v>
      </c>
      <c r="H53" s="195">
        <f t="shared" si="1"/>
        <v>0</v>
      </c>
      <c r="I53" s="445"/>
      <c r="J53" s="289"/>
      <c r="N53" s="302"/>
    </row>
    <row r="54" spans="2:14" ht="24" customHeight="1" x14ac:dyDescent="0.25">
      <c r="B54" s="453"/>
      <c r="C54" s="447"/>
      <c r="D54" s="282" t="str">
        <f>D10</f>
        <v>Arquiteto Pleno</v>
      </c>
      <c r="E54" s="287" t="s">
        <v>16</v>
      </c>
      <c r="F54" s="288">
        <f>'Insumos '!H12</f>
        <v>0</v>
      </c>
      <c r="G54" s="285">
        <v>14</v>
      </c>
      <c r="H54" s="195">
        <f t="shared" si="1"/>
        <v>0</v>
      </c>
      <c r="I54" s="445"/>
      <c r="J54" s="289"/>
      <c r="N54" s="302"/>
    </row>
    <row r="55" spans="2:14" ht="24" customHeight="1" x14ac:dyDescent="0.25">
      <c r="B55" s="453"/>
      <c r="C55" s="447"/>
      <c r="D55" s="282" t="str">
        <f>D16</f>
        <v>Auxiliar de Serviços Gerais</v>
      </c>
      <c r="E55" s="287" t="s">
        <v>16</v>
      </c>
      <c r="F55" s="288">
        <f>'Insumos '!H15</f>
        <v>0</v>
      </c>
      <c r="G55" s="285">
        <v>10</v>
      </c>
      <c r="H55" s="195">
        <f t="shared" si="1"/>
        <v>0</v>
      </c>
      <c r="I55" s="445"/>
      <c r="J55" s="289"/>
      <c r="N55" s="302"/>
    </row>
    <row r="56" spans="2:14" ht="24" customHeight="1" x14ac:dyDescent="0.25">
      <c r="B56" s="453"/>
      <c r="C56" s="447"/>
      <c r="D56" s="290" t="str">
        <f>D49</f>
        <v>Digitador</v>
      </c>
      <c r="E56" s="299" t="s">
        <v>16</v>
      </c>
      <c r="F56" s="300">
        <f>'Insumos '!H17</f>
        <v>0</v>
      </c>
      <c r="G56" s="301">
        <v>10</v>
      </c>
      <c r="H56" s="195">
        <f t="shared" si="1"/>
        <v>0</v>
      </c>
      <c r="I56" s="445"/>
      <c r="J56" s="291"/>
      <c r="N56" s="302"/>
    </row>
    <row r="57" spans="2:14" ht="24" customHeight="1" x14ac:dyDescent="0.25">
      <c r="B57" s="453"/>
      <c r="C57" s="449" t="s">
        <v>81</v>
      </c>
      <c r="D57" s="275" t="str">
        <f>'Insumos '!B10</f>
        <v>Coordenador Geral</v>
      </c>
      <c r="E57" s="271" t="s">
        <v>16</v>
      </c>
      <c r="F57" s="272">
        <f>'Insumos '!H10</f>
        <v>0</v>
      </c>
      <c r="G57" s="276">
        <v>2</v>
      </c>
      <c r="H57" s="184">
        <f t="shared" si="1"/>
        <v>0</v>
      </c>
      <c r="I57" s="451">
        <f>SUM(H57:H61)</f>
        <v>0</v>
      </c>
      <c r="J57" s="286">
        <f>I57</f>
        <v>0</v>
      </c>
      <c r="N57" s="302"/>
    </row>
    <row r="58" spans="2:14" ht="24" customHeight="1" x14ac:dyDescent="0.25">
      <c r="B58" s="453"/>
      <c r="C58" s="449"/>
      <c r="D58" s="275" t="str">
        <f>D9</f>
        <v>Arquiteto Sênior</v>
      </c>
      <c r="E58" s="271" t="s">
        <v>16</v>
      </c>
      <c r="F58" s="272">
        <f>'Insumos '!H11</f>
        <v>0</v>
      </c>
      <c r="G58" s="276">
        <v>10</v>
      </c>
      <c r="H58" s="184">
        <f t="shared" si="1"/>
        <v>0</v>
      </c>
      <c r="I58" s="451"/>
      <c r="J58" s="289"/>
      <c r="N58" s="302"/>
    </row>
    <row r="59" spans="2:14" ht="24" customHeight="1" x14ac:dyDescent="0.25">
      <c r="B59" s="453"/>
      <c r="C59" s="449"/>
      <c r="D59" s="275" t="str">
        <f>D10</f>
        <v>Arquiteto Pleno</v>
      </c>
      <c r="E59" s="269" t="s">
        <v>16</v>
      </c>
      <c r="F59" s="272">
        <f>'Insumos '!H12</f>
        <v>0</v>
      </c>
      <c r="G59" s="269">
        <v>14</v>
      </c>
      <c r="H59" s="184">
        <f t="shared" si="1"/>
        <v>0</v>
      </c>
      <c r="I59" s="451"/>
      <c r="J59" s="289"/>
      <c r="N59" s="310"/>
    </row>
    <row r="60" spans="2:14" ht="24" customHeight="1" x14ac:dyDescent="0.25">
      <c r="B60" s="453"/>
      <c r="C60" s="449"/>
      <c r="D60" s="275" t="str">
        <f>D55</f>
        <v>Auxiliar de Serviços Gerais</v>
      </c>
      <c r="E60" s="271" t="s">
        <v>16</v>
      </c>
      <c r="F60" s="272">
        <f>'Insumos '!H15</f>
        <v>0</v>
      </c>
      <c r="G60" s="276">
        <v>10</v>
      </c>
      <c r="H60" s="184">
        <f t="shared" si="1"/>
        <v>0</v>
      </c>
      <c r="I60" s="451"/>
      <c r="J60" s="289"/>
      <c r="N60" s="302"/>
    </row>
    <row r="61" spans="2:14" ht="24" customHeight="1" x14ac:dyDescent="0.25">
      <c r="B61" s="453"/>
      <c r="C61" s="449"/>
      <c r="D61" s="275" t="str">
        <f>D56</f>
        <v>Digitador</v>
      </c>
      <c r="E61" s="271" t="s">
        <v>16</v>
      </c>
      <c r="F61" s="272">
        <f>'Insumos '!H17</f>
        <v>0</v>
      </c>
      <c r="G61" s="276">
        <v>13</v>
      </c>
      <c r="H61" s="184">
        <f t="shared" si="1"/>
        <v>0</v>
      </c>
      <c r="I61" s="451"/>
      <c r="J61" s="291"/>
      <c r="N61" s="302"/>
    </row>
    <row r="62" spans="2:14" ht="24" customHeight="1" x14ac:dyDescent="0.25">
      <c r="B62" s="453"/>
      <c r="C62" s="447" t="s">
        <v>82</v>
      </c>
      <c r="D62" s="297" t="str">
        <f>'Insumos '!B10</f>
        <v>Coordenador Geral</v>
      </c>
      <c r="E62" s="283" t="s">
        <v>16</v>
      </c>
      <c r="F62" s="284">
        <f>'Insumos '!H10</f>
        <v>0</v>
      </c>
      <c r="G62" s="298">
        <v>11</v>
      </c>
      <c r="H62" s="195">
        <f t="shared" si="1"/>
        <v>0</v>
      </c>
      <c r="I62" s="454">
        <f>SUM(H62:H64)</f>
        <v>0</v>
      </c>
      <c r="J62" s="286">
        <f>I62</f>
        <v>0</v>
      </c>
    </row>
    <row r="63" spans="2:14" ht="24" customHeight="1" x14ac:dyDescent="0.25">
      <c r="B63" s="453"/>
      <c r="C63" s="447"/>
      <c r="D63" s="282" t="str">
        <f>D9</f>
        <v>Arquiteto Sênior</v>
      </c>
      <c r="E63" s="281" t="s">
        <v>16</v>
      </c>
      <c r="F63" s="288">
        <f>'Insumos '!H11</f>
        <v>0</v>
      </c>
      <c r="G63" s="281">
        <v>42</v>
      </c>
      <c r="H63" s="195">
        <f t="shared" si="1"/>
        <v>0</v>
      </c>
      <c r="I63" s="454"/>
      <c r="J63" s="289"/>
    </row>
    <row r="64" spans="2:14" ht="24" customHeight="1" x14ac:dyDescent="0.25">
      <c r="B64" s="453"/>
      <c r="C64" s="447"/>
      <c r="D64" s="290" t="str">
        <f>D48</f>
        <v>Desenhista Projetista</v>
      </c>
      <c r="E64" s="299" t="s">
        <v>16</v>
      </c>
      <c r="F64" s="300">
        <f>'Insumos '!H13</f>
        <v>0</v>
      </c>
      <c r="G64" s="301">
        <v>43</v>
      </c>
      <c r="H64" s="195">
        <f t="shared" si="1"/>
        <v>0</v>
      </c>
      <c r="I64" s="454"/>
      <c r="J64" s="291"/>
    </row>
    <row r="65" spans="2:10" ht="24" customHeight="1" x14ac:dyDescent="0.25">
      <c r="B65" s="453"/>
      <c r="C65" s="449" t="s">
        <v>83</v>
      </c>
      <c r="D65" s="275" t="str">
        <f>'Insumos '!B10</f>
        <v>Coordenador Geral</v>
      </c>
      <c r="E65" s="271" t="s">
        <v>16</v>
      </c>
      <c r="F65" s="272">
        <f>'Insumos '!H10</f>
        <v>0</v>
      </c>
      <c r="G65" s="276">
        <v>6</v>
      </c>
      <c r="H65" s="184">
        <f t="shared" si="1"/>
        <v>0</v>
      </c>
      <c r="I65" s="451">
        <f>SUM(H65:H67)</f>
        <v>0</v>
      </c>
      <c r="J65" s="286">
        <f>I65</f>
        <v>0</v>
      </c>
    </row>
    <row r="66" spans="2:10" ht="24" customHeight="1" x14ac:dyDescent="0.25">
      <c r="B66" s="453"/>
      <c r="C66" s="449"/>
      <c r="D66" s="275" t="str">
        <f>D9</f>
        <v>Arquiteto Sênior</v>
      </c>
      <c r="E66" s="271" t="s">
        <v>16</v>
      </c>
      <c r="F66" s="272">
        <f>'Insumos '!H11</f>
        <v>0</v>
      </c>
      <c r="G66" s="276">
        <v>30</v>
      </c>
      <c r="H66" s="184">
        <f t="shared" si="1"/>
        <v>0</v>
      </c>
      <c r="I66" s="451"/>
      <c r="J66" s="289"/>
    </row>
    <row r="67" spans="2:10" ht="24" customHeight="1" x14ac:dyDescent="0.25">
      <c r="B67" s="453"/>
      <c r="C67" s="449"/>
      <c r="D67" s="275" t="str">
        <f>D64</f>
        <v>Desenhista Projetista</v>
      </c>
      <c r="E67" s="271" t="s">
        <v>16</v>
      </c>
      <c r="F67" s="272">
        <f>'Insumos '!H13</f>
        <v>0</v>
      </c>
      <c r="G67" s="276">
        <v>29</v>
      </c>
      <c r="H67" s="184">
        <f t="shared" si="1"/>
        <v>0</v>
      </c>
      <c r="I67" s="451"/>
      <c r="J67" s="291"/>
    </row>
    <row r="68" spans="2:10" ht="24" customHeight="1" x14ac:dyDescent="0.25">
      <c r="B68" s="453"/>
      <c r="C68" s="447" t="s">
        <v>84</v>
      </c>
      <c r="D68" s="297" t="str">
        <f>'Insumos '!B10</f>
        <v>Coordenador Geral</v>
      </c>
      <c r="E68" s="283" t="s">
        <v>16</v>
      </c>
      <c r="F68" s="284">
        <f>'Insumos '!H10</f>
        <v>0</v>
      </c>
      <c r="G68" s="298">
        <v>6</v>
      </c>
      <c r="H68" s="195">
        <f t="shared" si="1"/>
        <v>0</v>
      </c>
      <c r="I68" s="454">
        <f>SUM(H68:H71)</f>
        <v>0</v>
      </c>
      <c r="J68" s="286">
        <f>I68</f>
        <v>0</v>
      </c>
    </row>
    <row r="69" spans="2:10" ht="24" customHeight="1" x14ac:dyDescent="0.25">
      <c r="B69" s="453"/>
      <c r="C69" s="447"/>
      <c r="D69" s="282" t="str">
        <f>D9</f>
        <v>Arquiteto Sênior</v>
      </c>
      <c r="E69" s="287" t="s">
        <v>16</v>
      </c>
      <c r="F69" s="288">
        <f>'Insumos '!H11</f>
        <v>0</v>
      </c>
      <c r="G69" s="285">
        <v>27</v>
      </c>
      <c r="H69" s="195">
        <f t="shared" si="1"/>
        <v>0</v>
      </c>
      <c r="I69" s="454"/>
      <c r="J69" s="289"/>
    </row>
    <row r="70" spans="2:10" ht="24" customHeight="1" x14ac:dyDescent="0.25">
      <c r="B70" s="453"/>
      <c r="C70" s="447"/>
      <c r="D70" s="282" t="str">
        <f>D10</f>
        <v>Arquiteto Pleno</v>
      </c>
      <c r="E70" s="287" t="s">
        <v>16</v>
      </c>
      <c r="F70" s="288">
        <f>'Insumos '!H12</f>
        <v>0</v>
      </c>
      <c r="G70" s="285">
        <v>62</v>
      </c>
      <c r="H70" s="195">
        <f t="shared" si="1"/>
        <v>0</v>
      </c>
      <c r="I70" s="454"/>
      <c r="J70" s="289"/>
    </row>
    <row r="71" spans="2:10" ht="24" customHeight="1" x14ac:dyDescent="0.25">
      <c r="B71" s="453"/>
      <c r="C71" s="447"/>
      <c r="D71" s="282" t="str">
        <f>D61</f>
        <v>Digitador</v>
      </c>
      <c r="E71" s="287" t="s">
        <v>16</v>
      </c>
      <c r="F71" s="288">
        <f>'Insumos '!H17</f>
        <v>0</v>
      </c>
      <c r="G71" s="285">
        <v>41</v>
      </c>
      <c r="H71" s="195">
        <f t="shared" si="1"/>
        <v>0</v>
      </c>
      <c r="I71" s="454"/>
      <c r="J71" s="291"/>
    </row>
    <row r="72" spans="2:10" ht="24" customHeight="1" x14ac:dyDescent="0.25">
      <c r="B72" s="453"/>
      <c r="C72" s="449" t="s">
        <v>85</v>
      </c>
      <c r="D72" s="270" t="str">
        <f>'Insumos '!B10</f>
        <v>Coordenador Geral</v>
      </c>
      <c r="E72" s="295" t="s">
        <v>16</v>
      </c>
      <c r="F72" s="296">
        <f>'Insumos '!H10</f>
        <v>0</v>
      </c>
      <c r="G72" s="273">
        <v>4</v>
      </c>
      <c r="H72" s="184">
        <f t="shared" si="1"/>
        <v>0</v>
      </c>
      <c r="I72" s="451">
        <f>SUM(H72:H76)</f>
        <v>0</v>
      </c>
      <c r="J72" s="286">
        <f>I72</f>
        <v>0</v>
      </c>
    </row>
    <row r="73" spans="2:10" ht="24" customHeight="1" x14ac:dyDescent="0.25">
      <c r="B73" s="453"/>
      <c r="C73" s="449"/>
      <c r="D73" s="275" t="str">
        <f>D9</f>
        <v>Arquiteto Sênior</v>
      </c>
      <c r="E73" s="271" t="s">
        <v>16</v>
      </c>
      <c r="F73" s="272">
        <f>'Insumos '!H11</f>
        <v>0</v>
      </c>
      <c r="G73" s="276">
        <v>25</v>
      </c>
      <c r="H73" s="184">
        <f t="shared" si="1"/>
        <v>0</v>
      </c>
      <c r="I73" s="451"/>
      <c r="J73" s="289"/>
    </row>
    <row r="74" spans="2:10" ht="24" customHeight="1" x14ac:dyDescent="0.25">
      <c r="B74" s="453"/>
      <c r="C74" s="449"/>
      <c r="D74" s="275" t="str">
        <f>D53</f>
        <v>Advogado Sênior</v>
      </c>
      <c r="E74" s="271" t="s">
        <v>16</v>
      </c>
      <c r="F74" s="272">
        <f>'Insumos '!H14</f>
        <v>0</v>
      </c>
      <c r="G74" s="276">
        <v>60</v>
      </c>
      <c r="H74" s="184">
        <f t="shared" si="1"/>
        <v>0</v>
      </c>
      <c r="I74" s="451"/>
      <c r="J74" s="289"/>
    </row>
    <row r="75" spans="2:10" ht="24" customHeight="1" x14ac:dyDescent="0.25">
      <c r="B75" s="453"/>
      <c r="C75" s="449"/>
      <c r="D75" s="275" t="str">
        <f>D43</f>
        <v>Assistente Social Pleno</v>
      </c>
      <c r="E75" s="271" t="s">
        <v>16</v>
      </c>
      <c r="F75" s="272">
        <f>'Insumos '!H16</f>
        <v>0</v>
      </c>
      <c r="G75" s="276">
        <v>60</v>
      </c>
      <c r="H75" s="184">
        <f t="shared" si="1"/>
        <v>0</v>
      </c>
      <c r="I75" s="451"/>
      <c r="J75" s="289"/>
    </row>
    <row r="76" spans="2:10" ht="24" customHeight="1" x14ac:dyDescent="0.25">
      <c r="B76" s="453"/>
      <c r="C76" s="449"/>
      <c r="D76" s="311" t="str">
        <f>D71</f>
        <v>Digitador</v>
      </c>
      <c r="E76" s="269" t="s">
        <v>16</v>
      </c>
      <c r="F76" s="303">
        <f>'Insumos '!H17</f>
        <v>0</v>
      </c>
      <c r="G76" s="312">
        <v>20</v>
      </c>
      <c r="H76" s="184">
        <f t="shared" si="1"/>
        <v>0</v>
      </c>
      <c r="I76" s="451"/>
      <c r="J76" s="291"/>
    </row>
    <row r="77" spans="2:10" ht="24" customHeight="1" x14ac:dyDescent="0.25">
      <c r="B77" s="453"/>
      <c r="C77" s="447" t="s">
        <v>86</v>
      </c>
      <c r="D77" s="313" t="str">
        <f>'Insumos '!B10</f>
        <v>Coordenador Geral</v>
      </c>
      <c r="E77" s="314" t="s">
        <v>16</v>
      </c>
      <c r="F77" s="288">
        <f>'Insumos '!H10</f>
        <v>0</v>
      </c>
      <c r="G77" s="281">
        <v>1</v>
      </c>
      <c r="H77" s="195">
        <f t="shared" si="1"/>
        <v>0</v>
      </c>
      <c r="I77" s="448">
        <f>SUM(H77:H81)</f>
        <v>0</v>
      </c>
      <c r="J77" s="286">
        <f>I77</f>
        <v>0</v>
      </c>
    </row>
    <row r="78" spans="2:10" ht="24" customHeight="1" x14ac:dyDescent="0.25">
      <c r="B78" s="453"/>
      <c r="C78" s="447"/>
      <c r="D78" s="282" t="str">
        <f>D9</f>
        <v>Arquiteto Sênior</v>
      </c>
      <c r="E78" s="287" t="s">
        <v>16</v>
      </c>
      <c r="F78" s="288">
        <f>'Insumos '!H11</f>
        <v>0</v>
      </c>
      <c r="G78" s="285">
        <v>4</v>
      </c>
      <c r="H78" s="195">
        <f t="shared" si="1"/>
        <v>0</v>
      </c>
      <c r="I78" s="448"/>
      <c r="J78" s="289"/>
    </row>
    <row r="79" spans="2:10" ht="24" customHeight="1" x14ac:dyDescent="0.25">
      <c r="B79" s="453"/>
      <c r="C79" s="447"/>
      <c r="D79" s="282" t="str">
        <f>D74</f>
        <v>Advogado Sênior</v>
      </c>
      <c r="E79" s="287" t="s">
        <v>16</v>
      </c>
      <c r="F79" s="288">
        <f>'Insumos '!H14</f>
        <v>0</v>
      </c>
      <c r="G79" s="285">
        <v>10</v>
      </c>
      <c r="H79" s="195">
        <f t="shared" si="1"/>
        <v>0</v>
      </c>
      <c r="I79" s="448"/>
      <c r="J79" s="289"/>
    </row>
    <row r="80" spans="2:10" ht="22.5" customHeight="1" x14ac:dyDescent="0.25">
      <c r="B80" s="453"/>
      <c r="C80" s="447"/>
      <c r="D80" s="313" t="str">
        <f>D75</f>
        <v>Assistente Social Pleno</v>
      </c>
      <c r="E80" s="281" t="s">
        <v>16</v>
      </c>
      <c r="F80" s="288">
        <f>'Insumos '!H16</f>
        <v>0</v>
      </c>
      <c r="G80" s="281">
        <v>20</v>
      </c>
      <c r="H80" s="195">
        <f t="shared" si="1"/>
        <v>0</v>
      </c>
      <c r="I80" s="448"/>
      <c r="J80" s="289"/>
    </row>
    <row r="81" spans="2:14" ht="24" customHeight="1" x14ac:dyDescent="0.25">
      <c r="B81" s="453"/>
      <c r="C81" s="447"/>
      <c r="D81" s="282" t="str">
        <f>D76</f>
        <v>Digitador</v>
      </c>
      <c r="E81" s="299" t="s">
        <v>16</v>
      </c>
      <c r="F81" s="300">
        <f>'Insumos '!H17</f>
        <v>0</v>
      </c>
      <c r="G81" s="301">
        <v>20</v>
      </c>
      <c r="H81" s="195">
        <f t="shared" si="1"/>
        <v>0</v>
      </c>
      <c r="I81" s="448"/>
      <c r="J81" s="291"/>
    </row>
    <row r="82" spans="2:14" ht="24" customHeight="1" x14ac:dyDescent="0.25">
      <c r="B82" s="453"/>
      <c r="C82" s="449" t="s">
        <v>87</v>
      </c>
      <c r="D82" s="270" t="str">
        <f>'Insumos '!B10</f>
        <v>Coordenador Geral</v>
      </c>
      <c r="E82" s="271" t="s">
        <v>16</v>
      </c>
      <c r="F82" s="272">
        <f>'Insumos '!H10</f>
        <v>0</v>
      </c>
      <c r="G82" s="276">
        <v>1</v>
      </c>
      <c r="H82" s="184">
        <f t="shared" si="1"/>
        <v>0</v>
      </c>
      <c r="I82" s="451">
        <f>SUM(H82:H85)</f>
        <v>0</v>
      </c>
      <c r="J82" s="286">
        <f>I82</f>
        <v>0</v>
      </c>
      <c r="N82" s="302"/>
    </row>
    <row r="83" spans="2:14" ht="24" customHeight="1" x14ac:dyDescent="0.25">
      <c r="B83" s="453"/>
      <c r="C83" s="449"/>
      <c r="D83" s="275" t="str">
        <f>D9</f>
        <v>Arquiteto Sênior</v>
      </c>
      <c r="E83" s="271" t="s">
        <v>16</v>
      </c>
      <c r="F83" s="272">
        <f>'Insumos '!H11</f>
        <v>0</v>
      </c>
      <c r="G83" s="276">
        <v>8</v>
      </c>
      <c r="H83" s="184">
        <f t="shared" si="1"/>
        <v>0</v>
      </c>
      <c r="I83" s="451"/>
      <c r="J83" s="289"/>
      <c r="N83" s="302"/>
    </row>
    <row r="84" spans="2:14" ht="24" customHeight="1" x14ac:dyDescent="0.25">
      <c r="B84" s="453"/>
      <c r="C84" s="449"/>
      <c r="D84" s="275" t="str">
        <f>D10</f>
        <v>Arquiteto Pleno</v>
      </c>
      <c r="E84" s="271" t="s">
        <v>16</v>
      </c>
      <c r="F84" s="272">
        <f>'Insumos '!H12</f>
        <v>0</v>
      </c>
      <c r="G84" s="276">
        <v>24</v>
      </c>
      <c r="H84" s="184">
        <f t="shared" si="1"/>
        <v>0</v>
      </c>
      <c r="I84" s="451"/>
      <c r="J84" s="289"/>
      <c r="N84" s="302"/>
    </row>
    <row r="85" spans="2:14" ht="24" customHeight="1" x14ac:dyDescent="0.25">
      <c r="B85" s="453"/>
      <c r="C85" s="449"/>
      <c r="D85" s="278" t="str">
        <f>D81</f>
        <v>Digitador</v>
      </c>
      <c r="E85" s="312" t="s">
        <v>16</v>
      </c>
      <c r="F85" s="303">
        <f>'Insumos '!H17</f>
        <v>0</v>
      </c>
      <c r="G85" s="279">
        <v>14</v>
      </c>
      <c r="H85" s="184">
        <f t="shared" si="1"/>
        <v>0</v>
      </c>
      <c r="I85" s="451"/>
      <c r="J85" s="291"/>
      <c r="N85" s="302"/>
    </row>
    <row r="86" spans="2:14" ht="24" customHeight="1" x14ac:dyDescent="0.25">
      <c r="B86" s="453"/>
      <c r="C86" s="304" t="s">
        <v>88</v>
      </c>
      <c r="D86" s="304"/>
      <c r="E86" s="304"/>
      <c r="F86" s="304"/>
      <c r="G86" s="304"/>
      <c r="H86" s="304"/>
      <c r="I86" s="306">
        <f>SUM(I51:I85)</f>
        <v>0</v>
      </c>
      <c r="J86" s="307"/>
    </row>
    <row r="87" spans="2:14" ht="27" customHeight="1" x14ac:dyDescent="0.25">
      <c r="B87" s="443" t="s">
        <v>89</v>
      </c>
      <c r="C87" s="444" t="s">
        <v>90</v>
      </c>
      <c r="D87" s="308" t="str">
        <f>'Insumos '!B10</f>
        <v>Coordenador Geral</v>
      </c>
      <c r="E87" s="314" t="s">
        <v>16</v>
      </c>
      <c r="F87" s="284">
        <f>'Insumos '!H10</f>
        <v>0</v>
      </c>
      <c r="G87" s="283">
        <v>9</v>
      </c>
      <c r="H87" s="195">
        <f>ROUND((F87*G87),2)</f>
        <v>0</v>
      </c>
      <c r="I87" s="445">
        <f>SUM(H87:H89)</f>
        <v>0</v>
      </c>
      <c r="J87" s="289">
        <f>I87</f>
        <v>0</v>
      </c>
    </row>
    <row r="88" spans="2:14" ht="27" customHeight="1" x14ac:dyDescent="0.25">
      <c r="B88" s="443"/>
      <c r="C88" s="444"/>
      <c r="D88" s="313" t="str">
        <f>D9</f>
        <v>Arquiteto Sênior</v>
      </c>
      <c r="E88" s="281" t="s">
        <v>16</v>
      </c>
      <c r="F88" s="288">
        <f>'Insumos '!H11</f>
        <v>0</v>
      </c>
      <c r="G88" s="281">
        <v>40</v>
      </c>
      <c r="H88" s="195">
        <f>ROUND((F88*G88),2)</f>
        <v>0</v>
      </c>
      <c r="I88" s="445"/>
      <c r="J88" s="289"/>
    </row>
    <row r="89" spans="2:14" ht="27" customHeight="1" x14ac:dyDescent="0.25">
      <c r="B89" s="443"/>
      <c r="C89" s="444"/>
      <c r="D89" s="290" t="str">
        <f>D85</f>
        <v>Digitador</v>
      </c>
      <c r="E89" s="299" t="s">
        <v>16</v>
      </c>
      <c r="F89" s="300">
        <f>'Insumos '!H17</f>
        <v>0</v>
      </c>
      <c r="G89" s="301">
        <v>40</v>
      </c>
      <c r="H89" s="195">
        <f>ROUND((F89*G89),2)</f>
        <v>0</v>
      </c>
      <c r="I89" s="445"/>
      <c r="J89" s="291"/>
    </row>
    <row r="90" spans="2:14" ht="24" customHeight="1" x14ac:dyDescent="0.25">
      <c r="B90" s="443"/>
      <c r="C90" s="315" t="s">
        <v>91</v>
      </c>
      <c r="D90" s="315"/>
      <c r="E90" s="315"/>
      <c r="F90" s="315"/>
      <c r="G90" s="315"/>
      <c r="H90" s="315"/>
      <c r="I90" s="306">
        <f>SUM(I87)</f>
        <v>0</v>
      </c>
      <c r="J90" s="307"/>
    </row>
    <row r="91" spans="2:14" ht="24" customHeight="1" x14ac:dyDescent="0.25">
      <c r="B91" s="446" t="s">
        <v>92</v>
      </c>
      <c r="C91" s="447" t="s">
        <v>93</v>
      </c>
      <c r="D91" s="313" t="str">
        <f>'Insumos '!B10</f>
        <v>Coordenador Geral</v>
      </c>
      <c r="E91" s="281" t="s">
        <v>16</v>
      </c>
      <c r="F91" s="288">
        <f>'Insumos '!H10</f>
        <v>0</v>
      </c>
      <c r="G91" s="190">
        <v>1</v>
      </c>
      <c r="H91" s="195">
        <f t="shared" ref="H91:H116" si="2">ROUND((F91*G91),2)</f>
        <v>0</v>
      </c>
      <c r="I91" s="448">
        <f>SUM(H91:H95)</f>
        <v>0</v>
      </c>
      <c r="J91" s="289">
        <f>I91</f>
        <v>0</v>
      </c>
      <c r="N91" s="310"/>
    </row>
    <row r="92" spans="2:14" ht="24" customHeight="1" x14ac:dyDescent="0.25">
      <c r="B92" s="446"/>
      <c r="C92" s="447"/>
      <c r="D92" s="282" t="str">
        <f>D9</f>
        <v>Arquiteto Sênior</v>
      </c>
      <c r="E92" s="287" t="s">
        <v>16</v>
      </c>
      <c r="F92" s="288">
        <f>'Insumos '!H11</f>
        <v>0</v>
      </c>
      <c r="G92" s="194">
        <v>6</v>
      </c>
      <c r="H92" s="195">
        <f t="shared" si="2"/>
        <v>0</v>
      </c>
      <c r="I92" s="448"/>
      <c r="J92" s="289"/>
      <c r="N92" s="302"/>
    </row>
    <row r="93" spans="2:14" ht="24" customHeight="1" x14ac:dyDescent="0.25">
      <c r="B93" s="446"/>
      <c r="C93" s="447"/>
      <c r="D93" s="282" t="str">
        <f>D10</f>
        <v>Arquiteto Pleno</v>
      </c>
      <c r="E93" s="287" t="s">
        <v>16</v>
      </c>
      <c r="F93" s="288">
        <f>'Insumos '!H12</f>
        <v>0</v>
      </c>
      <c r="G93" s="194">
        <v>6</v>
      </c>
      <c r="H93" s="195">
        <f t="shared" si="2"/>
        <v>0</v>
      </c>
      <c r="I93" s="448"/>
      <c r="J93" s="289"/>
      <c r="N93" s="302"/>
    </row>
    <row r="94" spans="2:14" ht="24" customHeight="1" x14ac:dyDescent="0.25">
      <c r="B94" s="446"/>
      <c r="C94" s="447"/>
      <c r="D94" s="282" t="str">
        <f>D60</f>
        <v>Auxiliar de Serviços Gerais</v>
      </c>
      <c r="E94" s="287" t="s">
        <v>16</v>
      </c>
      <c r="F94" s="288">
        <f>'Insumos '!H15</f>
        <v>0</v>
      </c>
      <c r="G94" s="194">
        <v>6</v>
      </c>
      <c r="H94" s="195">
        <f t="shared" si="2"/>
        <v>0</v>
      </c>
      <c r="I94" s="448"/>
      <c r="J94" s="289"/>
      <c r="N94" s="302"/>
    </row>
    <row r="95" spans="2:14" ht="24" customHeight="1" x14ac:dyDescent="0.25">
      <c r="B95" s="446"/>
      <c r="C95" s="447"/>
      <c r="D95" s="316" t="str">
        <f>D89</f>
        <v>Digitador</v>
      </c>
      <c r="E95" s="317" t="s">
        <v>16</v>
      </c>
      <c r="F95" s="300">
        <f>'Insumos '!H17</f>
        <v>0</v>
      </c>
      <c r="G95" s="190">
        <v>10</v>
      </c>
      <c r="H95" s="195">
        <f t="shared" si="2"/>
        <v>0</v>
      </c>
      <c r="I95" s="448"/>
      <c r="J95" s="291"/>
      <c r="N95" s="310"/>
    </row>
    <row r="96" spans="2:14" ht="24" customHeight="1" x14ac:dyDescent="0.25">
      <c r="B96" s="446"/>
      <c r="C96" s="449" t="s">
        <v>94</v>
      </c>
      <c r="D96" s="318" t="str">
        <f>'Insumos '!B10</f>
        <v>Coordenador Geral</v>
      </c>
      <c r="E96" s="269" t="s">
        <v>16</v>
      </c>
      <c r="F96" s="272">
        <f>'Insumos '!H10</f>
        <v>0</v>
      </c>
      <c r="G96" s="201">
        <v>3</v>
      </c>
      <c r="H96" s="184">
        <f t="shared" si="2"/>
        <v>0</v>
      </c>
      <c r="I96" s="450">
        <f>SUM(H96:H98)</f>
        <v>0</v>
      </c>
      <c r="J96" s="286">
        <f>I96</f>
        <v>0</v>
      </c>
    </row>
    <row r="97" spans="2:10" ht="24" customHeight="1" x14ac:dyDescent="0.25">
      <c r="B97" s="446"/>
      <c r="C97" s="449"/>
      <c r="D97" s="275" t="str">
        <f>D9</f>
        <v>Arquiteto Sênior</v>
      </c>
      <c r="E97" s="271" t="s">
        <v>16</v>
      </c>
      <c r="F97" s="272">
        <f>'Insumos '!H11</f>
        <v>0</v>
      </c>
      <c r="G97" s="187">
        <v>14</v>
      </c>
      <c r="H97" s="184">
        <f t="shared" si="2"/>
        <v>0</v>
      </c>
      <c r="I97" s="450"/>
      <c r="J97" s="289"/>
    </row>
    <row r="98" spans="2:10" ht="24" customHeight="1" x14ac:dyDescent="0.25">
      <c r="B98" s="446"/>
      <c r="C98" s="449"/>
      <c r="D98" s="278" t="str">
        <f>D95</f>
        <v>Digitador</v>
      </c>
      <c r="E98" s="312" t="s">
        <v>16</v>
      </c>
      <c r="F98" s="303">
        <f>'Insumos '!H17</f>
        <v>0</v>
      </c>
      <c r="G98" s="187">
        <v>12</v>
      </c>
      <c r="H98" s="184">
        <f t="shared" si="2"/>
        <v>0</v>
      </c>
      <c r="I98" s="450"/>
      <c r="J98" s="291"/>
    </row>
    <row r="99" spans="2:10" ht="24" customHeight="1" x14ac:dyDescent="0.25">
      <c r="B99" s="446"/>
      <c r="C99" s="447" t="s">
        <v>95</v>
      </c>
      <c r="D99" s="313" t="s">
        <v>14</v>
      </c>
      <c r="E99" s="281" t="s">
        <v>16</v>
      </c>
      <c r="F99" s="288">
        <f>'Insumos '!H10</f>
        <v>0</v>
      </c>
      <c r="G99" s="192">
        <v>18</v>
      </c>
      <c r="H99" s="195">
        <f t="shared" si="2"/>
        <v>0</v>
      </c>
      <c r="I99" s="448">
        <f>SUM(H99:H104)</f>
        <v>0</v>
      </c>
      <c r="J99" s="291"/>
    </row>
    <row r="100" spans="2:10" ht="24" customHeight="1" x14ac:dyDescent="0.25">
      <c r="B100" s="446"/>
      <c r="C100" s="447"/>
      <c r="D100" s="282" t="s">
        <v>17</v>
      </c>
      <c r="E100" s="287" t="s">
        <v>16</v>
      </c>
      <c r="F100" s="288">
        <f>'Insumos '!H11</f>
        <v>0</v>
      </c>
      <c r="G100" s="285">
        <v>36</v>
      </c>
      <c r="H100" s="195">
        <f t="shared" si="2"/>
        <v>0</v>
      </c>
      <c r="I100" s="448"/>
      <c r="J100" s="291"/>
    </row>
    <row r="101" spans="2:10" ht="24" customHeight="1" x14ac:dyDescent="0.25">
      <c r="B101" s="446"/>
      <c r="C101" s="447"/>
      <c r="D101" s="290" t="str">
        <f>D14</f>
        <v>Advogado Sênior</v>
      </c>
      <c r="E101" s="287" t="s">
        <v>16</v>
      </c>
      <c r="F101" s="206">
        <f>'Insumos '!H14</f>
        <v>0</v>
      </c>
      <c r="G101" s="301">
        <v>12</v>
      </c>
      <c r="H101" s="195">
        <f t="shared" si="2"/>
        <v>0</v>
      </c>
      <c r="I101" s="448"/>
      <c r="J101" s="291"/>
    </row>
    <row r="102" spans="2:10" ht="24" customHeight="1" x14ac:dyDescent="0.25">
      <c r="B102" s="446"/>
      <c r="C102" s="447"/>
      <c r="D102" s="290" t="str">
        <f>D10</f>
        <v>Arquiteto Pleno</v>
      </c>
      <c r="E102" s="287" t="s">
        <v>16</v>
      </c>
      <c r="F102" s="206">
        <f>'Insumos '!H12</f>
        <v>0</v>
      </c>
      <c r="G102" s="301">
        <v>59</v>
      </c>
      <c r="H102" s="195">
        <f t="shared" si="2"/>
        <v>0</v>
      </c>
      <c r="I102" s="448"/>
      <c r="J102" s="291"/>
    </row>
    <row r="103" spans="2:10" ht="24" customHeight="1" x14ac:dyDescent="0.25">
      <c r="B103" s="446"/>
      <c r="C103" s="447"/>
      <c r="D103" s="290" t="str">
        <f>D34</f>
        <v>Assistente Social Pleno</v>
      </c>
      <c r="E103" s="287" t="s">
        <v>16</v>
      </c>
      <c r="F103" s="206">
        <f>'Insumos '!H16</f>
        <v>0</v>
      </c>
      <c r="G103" s="301">
        <v>59</v>
      </c>
      <c r="H103" s="195">
        <f t="shared" si="2"/>
        <v>0</v>
      </c>
      <c r="I103" s="448"/>
      <c r="J103" s="291"/>
    </row>
    <row r="104" spans="2:10" ht="24" customHeight="1" x14ac:dyDescent="0.25">
      <c r="B104" s="446"/>
      <c r="C104" s="447"/>
      <c r="D104" s="290" t="str">
        <f>D98</f>
        <v>Digitador</v>
      </c>
      <c r="E104" s="299" t="s">
        <v>16</v>
      </c>
      <c r="F104" s="206">
        <f>'Insumos '!H17</f>
        <v>0</v>
      </c>
      <c r="G104" s="301">
        <v>24</v>
      </c>
      <c r="H104" s="195">
        <f t="shared" si="2"/>
        <v>0</v>
      </c>
      <c r="I104" s="448"/>
      <c r="J104" s="291"/>
    </row>
    <row r="105" spans="2:10" ht="24" customHeight="1" x14ac:dyDescent="0.25">
      <c r="B105" s="446"/>
      <c r="C105" s="449" t="s">
        <v>96</v>
      </c>
      <c r="D105" s="318" t="s">
        <v>14</v>
      </c>
      <c r="E105" s="269" t="s">
        <v>16</v>
      </c>
      <c r="F105" s="182">
        <f>'Insumos '!H10</f>
        <v>0</v>
      </c>
      <c r="G105" s="269">
        <v>6</v>
      </c>
      <c r="H105" s="184">
        <f t="shared" si="2"/>
        <v>0</v>
      </c>
      <c r="I105" s="451">
        <f>H105+H106+H107+H108+H109+H110</f>
        <v>0</v>
      </c>
      <c r="J105" s="291"/>
    </row>
    <row r="106" spans="2:10" ht="24" customHeight="1" x14ac:dyDescent="0.25">
      <c r="B106" s="446"/>
      <c r="C106" s="449"/>
      <c r="D106" s="275" t="s">
        <v>17</v>
      </c>
      <c r="E106" s="271" t="s">
        <v>16</v>
      </c>
      <c r="F106" s="182">
        <f>'Insumos '!H11</f>
        <v>0</v>
      </c>
      <c r="G106" s="276">
        <v>15</v>
      </c>
      <c r="H106" s="184">
        <f t="shared" si="2"/>
        <v>0</v>
      </c>
      <c r="I106" s="451"/>
      <c r="J106" s="291"/>
    </row>
    <row r="107" spans="2:10" ht="24" customHeight="1" x14ac:dyDescent="0.25">
      <c r="B107" s="446"/>
      <c r="C107" s="449"/>
      <c r="D107" s="278" t="s">
        <v>24</v>
      </c>
      <c r="E107" s="271" t="s">
        <v>16</v>
      </c>
      <c r="F107" s="182">
        <f>'Insumos '!H14</f>
        <v>0</v>
      </c>
      <c r="G107" s="276">
        <v>16</v>
      </c>
      <c r="H107" s="184">
        <f t="shared" si="2"/>
        <v>0</v>
      </c>
      <c r="I107" s="451"/>
      <c r="J107" s="291"/>
    </row>
    <row r="108" spans="2:10" ht="24" customHeight="1" x14ac:dyDescent="0.25">
      <c r="B108" s="446"/>
      <c r="C108" s="449"/>
      <c r="D108" s="278" t="s">
        <v>20</v>
      </c>
      <c r="E108" s="271" t="s">
        <v>16</v>
      </c>
      <c r="F108" s="209">
        <f>'Insumos '!H12</f>
        <v>0</v>
      </c>
      <c r="G108" s="276">
        <v>20</v>
      </c>
      <c r="H108" s="184">
        <f t="shared" si="2"/>
        <v>0</v>
      </c>
      <c r="I108" s="451"/>
      <c r="J108" s="291"/>
    </row>
    <row r="109" spans="2:10" ht="24" customHeight="1" x14ac:dyDescent="0.25">
      <c r="B109" s="446"/>
      <c r="C109" s="449"/>
      <c r="D109" s="278" t="s">
        <v>29</v>
      </c>
      <c r="E109" s="271" t="s">
        <v>16</v>
      </c>
      <c r="F109" s="209">
        <f>'Insumos '!H16</f>
        <v>0</v>
      </c>
      <c r="G109" s="276">
        <v>40</v>
      </c>
      <c r="H109" s="184">
        <f t="shared" si="2"/>
        <v>0</v>
      </c>
      <c r="I109" s="451"/>
      <c r="J109" s="291"/>
    </row>
    <row r="110" spans="2:10" ht="24" customHeight="1" x14ac:dyDescent="0.25">
      <c r="B110" s="446"/>
      <c r="C110" s="449"/>
      <c r="D110" s="278" t="str">
        <f>D104</f>
        <v>Digitador</v>
      </c>
      <c r="E110" s="312" t="s">
        <v>16</v>
      </c>
      <c r="F110" s="209">
        <f>'Insumos '!H17</f>
        <v>0</v>
      </c>
      <c r="G110" s="276">
        <v>20</v>
      </c>
      <c r="H110" s="184">
        <f t="shared" si="2"/>
        <v>0</v>
      </c>
      <c r="I110" s="451"/>
      <c r="J110" s="291"/>
    </row>
    <row r="111" spans="2:10" ht="24" customHeight="1" x14ac:dyDescent="0.25">
      <c r="B111" s="446"/>
      <c r="C111" s="447" t="s">
        <v>97</v>
      </c>
      <c r="D111" s="313" t="s">
        <v>14</v>
      </c>
      <c r="E111" s="281" t="s">
        <v>16</v>
      </c>
      <c r="F111" s="197">
        <f>'Insumos '!H10</f>
        <v>0</v>
      </c>
      <c r="G111" s="283">
        <v>4</v>
      </c>
      <c r="H111" s="195">
        <f t="shared" si="2"/>
        <v>0</v>
      </c>
      <c r="I111" s="448">
        <f>H111+H112+H113+H114+H115+H116</f>
        <v>0</v>
      </c>
      <c r="J111" s="291"/>
    </row>
    <row r="112" spans="2:10" ht="24" customHeight="1" x14ac:dyDescent="0.25">
      <c r="B112" s="446"/>
      <c r="C112" s="447"/>
      <c r="D112" s="282" t="s">
        <v>17</v>
      </c>
      <c r="E112" s="287" t="s">
        <v>16</v>
      </c>
      <c r="F112" s="197">
        <f>'Insumos '!H11</f>
        <v>0</v>
      </c>
      <c r="G112" s="285">
        <v>10</v>
      </c>
      <c r="H112" s="195">
        <f t="shared" si="2"/>
        <v>0</v>
      </c>
      <c r="I112" s="448"/>
      <c r="J112" s="291"/>
    </row>
    <row r="113" spans="2:10" ht="24" customHeight="1" x14ac:dyDescent="0.25">
      <c r="B113" s="446"/>
      <c r="C113" s="447"/>
      <c r="D113" s="290" t="s">
        <v>24</v>
      </c>
      <c r="E113" s="299" t="s">
        <v>16</v>
      </c>
      <c r="F113" s="206">
        <f>'Insumos '!H14</f>
        <v>0</v>
      </c>
      <c r="G113" s="301">
        <v>10</v>
      </c>
      <c r="H113" s="195">
        <f t="shared" si="2"/>
        <v>0</v>
      </c>
      <c r="I113" s="448"/>
      <c r="J113" s="291"/>
    </row>
    <row r="114" spans="2:10" ht="24" customHeight="1" x14ac:dyDescent="0.25">
      <c r="B114" s="446"/>
      <c r="C114" s="447"/>
      <c r="D114" s="290" t="s">
        <v>20</v>
      </c>
      <c r="E114" s="299" t="s">
        <v>16</v>
      </c>
      <c r="F114" s="206">
        <f>'Insumos '!H12</f>
        <v>0</v>
      </c>
      <c r="G114" s="301">
        <v>8</v>
      </c>
      <c r="H114" s="195">
        <f t="shared" si="2"/>
        <v>0</v>
      </c>
      <c r="I114" s="448"/>
      <c r="J114" s="291"/>
    </row>
    <row r="115" spans="2:10" ht="24" customHeight="1" x14ac:dyDescent="0.25">
      <c r="B115" s="446"/>
      <c r="C115" s="447"/>
      <c r="D115" s="290" t="s">
        <v>29</v>
      </c>
      <c r="E115" s="299" t="s">
        <v>16</v>
      </c>
      <c r="F115" s="206">
        <f>'Insumos '!H16</f>
        <v>0</v>
      </c>
      <c r="G115" s="301">
        <v>8</v>
      </c>
      <c r="H115" s="195">
        <f t="shared" si="2"/>
        <v>0</v>
      </c>
      <c r="I115" s="448"/>
      <c r="J115" s="291"/>
    </row>
    <row r="116" spans="2:10" ht="24" customHeight="1" x14ac:dyDescent="0.25">
      <c r="B116" s="446"/>
      <c r="C116" s="447"/>
      <c r="D116" s="290" t="str">
        <f>D110</f>
        <v>Digitador</v>
      </c>
      <c r="E116" s="299" t="s">
        <v>16</v>
      </c>
      <c r="F116" s="206">
        <f>'Insumos '!H17</f>
        <v>0</v>
      </c>
      <c r="G116" s="301">
        <v>14</v>
      </c>
      <c r="H116" s="195">
        <f t="shared" si="2"/>
        <v>0</v>
      </c>
      <c r="I116" s="448"/>
      <c r="J116" s="291"/>
    </row>
    <row r="117" spans="2:10" ht="24" customHeight="1" x14ac:dyDescent="0.25">
      <c r="B117" s="446"/>
      <c r="C117" s="452" t="s">
        <v>98</v>
      </c>
      <c r="D117" s="452"/>
      <c r="E117" s="452"/>
      <c r="F117" s="452"/>
      <c r="G117" s="452"/>
      <c r="H117" s="452"/>
      <c r="I117" s="319">
        <f>I91+I96+I99+I105+I111</f>
        <v>0</v>
      </c>
      <c r="J117" s="291"/>
    </row>
    <row r="118" spans="2:10" ht="32.25" customHeight="1" x14ac:dyDescent="0.25">
      <c r="B118" s="320"/>
      <c r="F118" s="442" t="s">
        <v>99</v>
      </c>
      <c r="G118" s="442"/>
      <c r="H118" s="442"/>
      <c r="I118" s="321">
        <f>I50+I86+I90+I117</f>
        <v>0</v>
      </c>
    </row>
    <row r="119" spans="2:10" ht="24" customHeight="1" x14ac:dyDescent="0.25"/>
    <row r="120" spans="2:10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2" max="2" width="17.42578125" customWidth="1"/>
    <col min="3" max="3" width="35.42578125" customWidth="1"/>
    <col min="4" max="4" width="33.28515625" customWidth="1"/>
    <col min="5" max="5" width="5" style="253" customWidth="1"/>
    <col min="6" max="6" width="10.28515625" style="253" customWidth="1"/>
    <col min="7" max="7" width="9.42578125" style="254" customWidth="1"/>
    <col min="8" max="8" width="13.5703125" style="255" customWidth="1"/>
    <col min="9" max="9" width="18.42578125" style="255" customWidth="1"/>
    <col min="10" max="10" width="12.140625" style="255" hidden="1" customWidth="1"/>
    <col min="11" max="11" width="16.85546875" customWidth="1"/>
    <col min="12" max="12" width="16" style="256" customWidth="1"/>
    <col min="14" max="14" width="12.42578125" customWidth="1"/>
    <col min="15" max="15" width="8.42578125" customWidth="1"/>
  </cols>
  <sheetData>
    <row r="1" spans="1:12" ht="34.5" customHeight="1" x14ac:dyDescent="0.25">
      <c r="B1" s="392" t="s">
        <v>150</v>
      </c>
      <c r="C1" s="392"/>
      <c r="D1" s="392"/>
      <c r="E1" s="392"/>
      <c r="F1" s="392"/>
      <c r="G1" s="392"/>
      <c r="H1" s="392"/>
      <c r="I1" s="392"/>
    </row>
    <row r="2" spans="1:12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  <c r="J2" s="257"/>
    </row>
    <row r="3" spans="1:12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2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2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2" ht="24" customHeight="1" x14ac:dyDescent="0.25">
      <c r="B6" s="414" t="s">
        <v>109</v>
      </c>
      <c r="C6" s="414"/>
      <c r="D6" s="414"/>
      <c r="E6" s="414"/>
      <c r="F6" s="414"/>
      <c r="G6" s="414"/>
      <c r="H6" s="414"/>
      <c r="I6" s="414"/>
    </row>
    <row r="7" spans="1:12" ht="36.75" customHeight="1" x14ac:dyDescent="0.25">
      <c r="A7" s="258"/>
      <c r="B7" s="259" t="s">
        <v>61</v>
      </c>
      <c r="C7" s="260" t="s">
        <v>62</v>
      </c>
      <c r="D7" s="261" t="s">
        <v>63</v>
      </c>
      <c r="E7" s="262" t="s">
        <v>10</v>
      </c>
      <c r="F7" s="263" t="s">
        <v>13</v>
      </c>
      <c r="G7" s="264" t="s">
        <v>64</v>
      </c>
      <c r="H7" s="265" t="s">
        <v>65</v>
      </c>
      <c r="I7" s="266" t="s">
        <v>66</v>
      </c>
      <c r="J7" s="267"/>
      <c r="K7" s="268"/>
      <c r="L7" s="268"/>
    </row>
    <row r="8" spans="1:12" ht="24" customHeight="1" x14ac:dyDescent="0.25">
      <c r="B8" s="453" t="s">
        <v>67</v>
      </c>
      <c r="C8" s="449" t="s">
        <v>102</v>
      </c>
      <c r="D8" s="270" t="str">
        <f>'Insumos '!B10</f>
        <v>Coordenador Geral</v>
      </c>
      <c r="E8" s="271" t="s">
        <v>16</v>
      </c>
      <c r="F8" s="272">
        <f>'Insumos '!H10</f>
        <v>0</v>
      </c>
      <c r="G8" s="273">
        <v>10</v>
      </c>
      <c r="H8" s="184">
        <f t="shared" ref="H8:H49" si="0">ROUND((F8*G8),2)</f>
        <v>0</v>
      </c>
      <c r="I8" s="451">
        <f>SUM(H8:H11)</f>
        <v>0</v>
      </c>
      <c r="J8" s="274">
        <f>I8</f>
        <v>0</v>
      </c>
    </row>
    <row r="9" spans="1:12" ht="24" customHeight="1" x14ac:dyDescent="0.25">
      <c r="B9" s="453"/>
      <c r="C9" s="449"/>
      <c r="D9" s="275" t="str">
        <f>'Insumos '!B11</f>
        <v>Arquiteto Sênior</v>
      </c>
      <c r="E9" s="271" t="s">
        <v>16</v>
      </c>
      <c r="F9" s="272">
        <f>'Insumos '!H11</f>
        <v>0</v>
      </c>
      <c r="G9" s="276">
        <v>21</v>
      </c>
      <c r="H9" s="184">
        <f t="shared" si="0"/>
        <v>0</v>
      </c>
      <c r="I9" s="451"/>
      <c r="J9" s="277"/>
    </row>
    <row r="10" spans="1:12" ht="24" customHeight="1" x14ac:dyDescent="0.25">
      <c r="B10" s="453"/>
      <c r="C10" s="449"/>
      <c r="D10" s="275" t="str">
        <f>'Insumos '!B12</f>
        <v>Arquiteto Pleno</v>
      </c>
      <c r="E10" s="271" t="s">
        <v>16</v>
      </c>
      <c r="F10" s="272">
        <f>'Insumos '!H12</f>
        <v>0</v>
      </c>
      <c r="G10" s="276">
        <v>26</v>
      </c>
      <c r="H10" s="184">
        <f t="shared" si="0"/>
        <v>0</v>
      </c>
      <c r="I10" s="451"/>
      <c r="J10" s="277"/>
    </row>
    <row r="11" spans="1:12" ht="24" customHeight="1" x14ac:dyDescent="0.25">
      <c r="B11" s="453"/>
      <c r="C11" s="449"/>
      <c r="D11" s="278" t="str">
        <f>'Insumos '!B17</f>
        <v>Digitador</v>
      </c>
      <c r="E11" s="271" t="s">
        <v>16</v>
      </c>
      <c r="F11" s="272">
        <f>'Insumos '!H17</f>
        <v>0</v>
      </c>
      <c r="G11" s="279">
        <v>21</v>
      </c>
      <c r="H11" s="184">
        <f t="shared" si="0"/>
        <v>0</v>
      </c>
      <c r="I11" s="451"/>
      <c r="J11" s="280"/>
    </row>
    <row r="12" spans="1:12" ht="24" customHeight="1" x14ac:dyDescent="0.25">
      <c r="B12" s="453"/>
      <c r="C12" s="447" t="s">
        <v>69</v>
      </c>
      <c r="D12" s="282" t="str">
        <f>'Insumos '!B10</f>
        <v>Coordenador Geral</v>
      </c>
      <c r="E12" s="283" t="s">
        <v>16</v>
      </c>
      <c r="F12" s="284">
        <f>'Insumos '!H10</f>
        <v>0</v>
      </c>
      <c r="G12" s="285">
        <v>2</v>
      </c>
      <c r="H12" s="195">
        <f t="shared" si="0"/>
        <v>0</v>
      </c>
      <c r="I12" s="454">
        <f>SUM(H12:H16)</f>
        <v>0</v>
      </c>
      <c r="J12" s="286">
        <f>I12</f>
        <v>0</v>
      </c>
    </row>
    <row r="13" spans="1:12" ht="24" customHeight="1" x14ac:dyDescent="0.25">
      <c r="B13" s="453"/>
      <c r="C13" s="447"/>
      <c r="D13" s="282" t="str">
        <f>D9</f>
        <v>Arquiteto Sênior</v>
      </c>
      <c r="E13" s="287" t="s">
        <v>16</v>
      </c>
      <c r="F13" s="288">
        <f>'Insumos '!H11</f>
        <v>0</v>
      </c>
      <c r="G13" s="285">
        <v>3</v>
      </c>
      <c r="H13" s="195">
        <f t="shared" si="0"/>
        <v>0</v>
      </c>
      <c r="I13" s="454"/>
      <c r="J13" s="289"/>
    </row>
    <row r="14" spans="1:12" ht="24" customHeight="1" x14ac:dyDescent="0.25">
      <c r="B14" s="453"/>
      <c r="C14" s="447"/>
      <c r="D14" s="282" t="str">
        <f>'Insumos '!B14</f>
        <v>Advogado Sênior</v>
      </c>
      <c r="E14" s="287" t="s">
        <v>16</v>
      </c>
      <c r="F14" s="288">
        <f>'Insumos '!H14</f>
        <v>0</v>
      </c>
      <c r="G14" s="285">
        <v>6</v>
      </c>
      <c r="H14" s="195">
        <f t="shared" si="0"/>
        <v>0</v>
      </c>
      <c r="I14" s="454"/>
      <c r="J14" s="289"/>
    </row>
    <row r="15" spans="1:12" ht="24" customHeight="1" x14ac:dyDescent="0.25">
      <c r="B15" s="453"/>
      <c r="C15" s="447"/>
      <c r="D15" s="282" t="str">
        <f>D10</f>
        <v>Arquiteto Pleno</v>
      </c>
      <c r="E15" s="287" t="s">
        <v>16</v>
      </c>
      <c r="F15" s="288">
        <f>'Insumos '!H12</f>
        <v>0</v>
      </c>
      <c r="G15" s="285">
        <v>7</v>
      </c>
      <c r="H15" s="195">
        <f t="shared" si="0"/>
        <v>0</v>
      </c>
      <c r="I15" s="454"/>
      <c r="J15" s="289"/>
    </row>
    <row r="16" spans="1:12" ht="24" customHeight="1" x14ac:dyDescent="0.25">
      <c r="B16" s="453"/>
      <c r="C16" s="447"/>
      <c r="D16" s="290" t="str">
        <f>'Insumos '!B15</f>
        <v>Auxiliar de Serviços Gerais</v>
      </c>
      <c r="E16" s="287" t="s">
        <v>16</v>
      </c>
      <c r="F16" s="288">
        <f>'Insumos '!H15</f>
        <v>0</v>
      </c>
      <c r="G16" s="285">
        <v>7</v>
      </c>
      <c r="H16" s="195">
        <f t="shared" si="0"/>
        <v>0</v>
      </c>
      <c r="I16" s="454"/>
      <c r="J16" s="291"/>
    </row>
    <row r="17" spans="2:14" ht="24" customHeight="1" x14ac:dyDescent="0.25">
      <c r="B17" s="453"/>
      <c r="C17" s="449" t="s">
        <v>70</v>
      </c>
      <c r="D17" s="275" t="str">
        <f>'Insumos '!B10</f>
        <v>Coordenador Geral</v>
      </c>
      <c r="E17" s="271" t="s">
        <v>16</v>
      </c>
      <c r="F17" s="272">
        <f>'Insumos '!H10</f>
        <v>0</v>
      </c>
      <c r="G17" s="276">
        <v>5</v>
      </c>
      <c r="H17" s="184">
        <f t="shared" si="0"/>
        <v>0</v>
      </c>
      <c r="I17" s="451">
        <f>SUM(H17:H20)</f>
        <v>0</v>
      </c>
      <c r="J17" s="286">
        <f>I17</f>
        <v>0</v>
      </c>
    </row>
    <row r="18" spans="2:14" ht="23.25" customHeight="1" x14ac:dyDescent="0.25">
      <c r="B18" s="453"/>
      <c r="C18" s="449"/>
      <c r="D18" s="275" t="str">
        <f>D9</f>
        <v>Arquiteto Sênior</v>
      </c>
      <c r="E18" s="271" t="s">
        <v>16</v>
      </c>
      <c r="F18" s="272">
        <f>'Insumos '!H11</f>
        <v>0</v>
      </c>
      <c r="G18" s="276">
        <v>11</v>
      </c>
      <c r="H18" s="184">
        <f t="shared" si="0"/>
        <v>0</v>
      </c>
      <c r="I18" s="451"/>
      <c r="J18" s="289"/>
    </row>
    <row r="19" spans="2:14" ht="23.25" customHeight="1" x14ac:dyDescent="0.25">
      <c r="B19" s="453"/>
      <c r="C19" s="449"/>
      <c r="D19" s="275" t="str">
        <f>D14</f>
        <v>Advogado Sênior</v>
      </c>
      <c r="E19" s="271" t="s">
        <v>16</v>
      </c>
      <c r="F19" s="272">
        <f>'Insumos '!H14</f>
        <v>0</v>
      </c>
      <c r="G19" s="276">
        <v>20</v>
      </c>
      <c r="H19" s="184">
        <f t="shared" si="0"/>
        <v>0</v>
      </c>
      <c r="I19" s="451"/>
      <c r="J19" s="289"/>
    </row>
    <row r="20" spans="2:14" ht="23.25" customHeight="1" x14ac:dyDescent="0.25">
      <c r="B20" s="453"/>
      <c r="C20" s="449"/>
      <c r="D20" s="275" t="str">
        <f>D11</f>
        <v>Digitador</v>
      </c>
      <c r="E20" s="271" t="s">
        <v>16</v>
      </c>
      <c r="F20" s="272">
        <f>'Insumos '!H17</f>
        <v>0</v>
      </c>
      <c r="G20" s="276">
        <v>13</v>
      </c>
      <c r="H20" s="184">
        <f t="shared" si="0"/>
        <v>0</v>
      </c>
      <c r="I20" s="451"/>
      <c r="J20" s="291"/>
    </row>
    <row r="21" spans="2:14" ht="48.75" customHeight="1" x14ac:dyDescent="0.25">
      <c r="B21" s="453"/>
      <c r="C21" s="281" t="s">
        <v>71</v>
      </c>
      <c r="D21" s="282" t="str">
        <f>'Insumos '!B20</f>
        <v>Levantamento Planialtimétrico Cadastral</v>
      </c>
      <c r="E21" s="287" t="s">
        <v>37</v>
      </c>
      <c r="F21" s="288">
        <f>'Insumos '!H20</f>
        <v>0</v>
      </c>
      <c r="G21" s="292">
        <v>11531</v>
      </c>
      <c r="H21" s="195">
        <f t="shared" si="0"/>
        <v>0</v>
      </c>
      <c r="I21" s="293">
        <f>SUM(H21)</f>
        <v>0</v>
      </c>
      <c r="J21" s="294">
        <f>I21</f>
        <v>0</v>
      </c>
    </row>
    <row r="22" spans="2:14" ht="30" customHeight="1" x14ac:dyDescent="0.25">
      <c r="B22" s="453"/>
      <c r="C22" s="449" t="s">
        <v>72</v>
      </c>
      <c r="D22" s="270" t="str">
        <f>'Insumos '!B10</f>
        <v>Coordenador Geral</v>
      </c>
      <c r="E22" s="295" t="s">
        <v>16</v>
      </c>
      <c r="F22" s="296">
        <f>'Insumos '!H10</f>
        <v>0</v>
      </c>
      <c r="G22" s="273">
        <v>3</v>
      </c>
      <c r="H22" s="184">
        <f t="shared" si="0"/>
        <v>0</v>
      </c>
      <c r="I22" s="451">
        <f>SUM(H22:H25)</f>
        <v>0</v>
      </c>
      <c r="J22" s="286">
        <f>I22</f>
        <v>0</v>
      </c>
    </row>
    <row r="23" spans="2:14" ht="30" customHeight="1" x14ac:dyDescent="0.25">
      <c r="B23" s="453"/>
      <c r="C23" s="449"/>
      <c r="D23" s="275" t="str">
        <f>D9</f>
        <v>Arquiteto Sênior</v>
      </c>
      <c r="E23" s="271" t="s">
        <v>16</v>
      </c>
      <c r="F23" s="272">
        <f>'Insumos '!H11</f>
        <v>0</v>
      </c>
      <c r="G23" s="276">
        <v>13</v>
      </c>
      <c r="H23" s="184">
        <f t="shared" si="0"/>
        <v>0</v>
      </c>
      <c r="I23" s="451"/>
      <c r="J23" s="289"/>
    </row>
    <row r="24" spans="2:14" ht="30" customHeight="1" x14ac:dyDescent="0.25">
      <c r="B24" s="453"/>
      <c r="C24" s="449"/>
      <c r="D24" s="275" t="str">
        <f>D14</f>
        <v>Advogado Sênior</v>
      </c>
      <c r="E24" s="271" t="s">
        <v>16</v>
      </c>
      <c r="F24" s="272">
        <f>'Insumos '!H14</f>
        <v>0</v>
      </c>
      <c r="G24" s="276">
        <v>18</v>
      </c>
      <c r="H24" s="184">
        <f t="shared" si="0"/>
        <v>0</v>
      </c>
      <c r="I24" s="451"/>
      <c r="J24" s="289"/>
    </row>
    <row r="25" spans="2:14" ht="24" customHeight="1" x14ac:dyDescent="0.25">
      <c r="B25" s="453"/>
      <c r="C25" s="449"/>
      <c r="D25" s="275" t="str">
        <f>D11</f>
        <v>Digitador</v>
      </c>
      <c r="E25" s="271" t="s">
        <v>16</v>
      </c>
      <c r="F25" s="272">
        <f>'Insumos '!H17</f>
        <v>0</v>
      </c>
      <c r="G25" s="276">
        <v>13</v>
      </c>
      <c r="H25" s="184">
        <f t="shared" si="0"/>
        <v>0</v>
      </c>
      <c r="I25" s="451"/>
      <c r="J25" s="291"/>
    </row>
    <row r="26" spans="2:14" ht="24" customHeight="1" x14ac:dyDescent="0.25">
      <c r="B26" s="453"/>
      <c r="C26" s="447" t="s">
        <v>73</v>
      </c>
      <c r="D26" s="297" t="str">
        <f>'Insumos '!B10</f>
        <v>Coordenador Geral</v>
      </c>
      <c r="E26" s="283" t="s">
        <v>16</v>
      </c>
      <c r="F26" s="284">
        <f>'Insumos '!H10</f>
        <v>0</v>
      </c>
      <c r="G26" s="298">
        <v>1</v>
      </c>
      <c r="H26" s="195">
        <f t="shared" si="0"/>
        <v>0</v>
      </c>
      <c r="I26" s="454">
        <f>SUM(H26:H30)</f>
        <v>0</v>
      </c>
      <c r="J26" s="286">
        <f>I26</f>
        <v>0</v>
      </c>
    </row>
    <row r="27" spans="2:14" ht="24" customHeight="1" x14ac:dyDescent="0.25">
      <c r="B27" s="453"/>
      <c r="C27" s="447"/>
      <c r="D27" s="282" t="str">
        <f>D9</f>
        <v>Arquiteto Sênior</v>
      </c>
      <c r="E27" s="287" t="s">
        <v>16</v>
      </c>
      <c r="F27" s="288">
        <f>'Insumos '!H11</f>
        <v>0</v>
      </c>
      <c r="G27" s="285">
        <v>3</v>
      </c>
      <c r="H27" s="195">
        <f t="shared" si="0"/>
        <v>0</v>
      </c>
      <c r="I27" s="454"/>
      <c r="J27" s="289"/>
    </row>
    <row r="28" spans="2:14" ht="24" customHeight="1" x14ac:dyDescent="0.25">
      <c r="B28" s="453"/>
      <c r="C28" s="447"/>
      <c r="D28" s="282" t="str">
        <f>D24</f>
        <v>Advogado Sênior</v>
      </c>
      <c r="E28" s="287" t="s">
        <v>16</v>
      </c>
      <c r="F28" s="288">
        <f>'Insumos '!H14</f>
        <v>0</v>
      </c>
      <c r="G28" s="285">
        <v>5</v>
      </c>
      <c r="H28" s="195">
        <f t="shared" si="0"/>
        <v>0</v>
      </c>
      <c r="I28" s="454"/>
      <c r="J28" s="289"/>
    </row>
    <row r="29" spans="2:14" ht="24" customHeight="1" x14ac:dyDescent="0.25">
      <c r="B29" s="453"/>
      <c r="C29" s="447"/>
      <c r="D29" s="282" t="str">
        <f>D16</f>
        <v>Auxiliar de Serviços Gerais</v>
      </c>
      <c r="E29" s="287" t="s">
        <v>16</v>
      </c>
      <c r="F29" s="288">
        <f>'Insumos '!H15</f>
        <v>0</v>
      </c>
      <c r="G29" s="285">
        <v>4</v>
      </c>
      <c r="H29" s="195">
        <f t="shared" si="0"/>
        <v>0</v>
      </c>
      <c r="I29" s="454"/>
      <c r="J29" s="289"/>
    </row>
    <row r="30" spans="2:14" ht="24" customHeight="1" x14ac:dyDescent="0.25">
      <c r="B30" s="453"/>
      <c r="C30" s="447"/>
      <c r="D30" s="290" t="str">
        <f>D25</f>
        <v>Digitador</v>
      </c>
      <c r="E30" s="299" t="s">
        <v>16</v>
      </c>
      <c r="F30" s="300">
        <f>'Insumos '!H17</f>
        <v>0</v>
      </c>
      <c r="G30" s="301">
        <v>7</v>
      </c>
      <c r="H30" s="195">
        <f t="shared" si="0"/>
        <v>0</v>
      </c>
      <c r="I30" s="454"/>
      <c r="J30" s="291"/>
    </row>
    <row r="31" spans="2:14" ht="24" customHeight="1" x14ac:dyDescent="0.25">
      <c r="B31" s="453"/>
      <c r="C31" s="449" t="s">
        <v>74</v>
      </c>
      <c r="D31" s="275" t="str">
        <f>'Insumos '!B10</f>
        <v>Coordenador Geral</v>
      </c>
      <c r="E31" s="271" t="s">
        <v>16</v>
      </c>
      <c r="F31" s="272">
        <f>'Insumos '!H10</f>
        <v>0</v>
      </c>
      <c r="G31" s="276">
        <v>1</v>
      </c>
      <c r="H31" s="184">
        <f t="shared" si="0"/>
        <v>0</v>
      </c>
      <c r="I31" s="451">
        <f>SUM(H31:H35)</f>
        <v>0</v>
      </c>
      <c r="J31" s="286">
        <f>I31</f>
        <v>0</v>
      </c>
      <c r="N31" s="302"/>
    </row>
    <row r="32" spans="2:14" ht="24" customHeight="1" x14ac:dyDescent="0.25">
      <c r="B32" s="453"/>
      <c r="C32" s="449"/>
      <c r="D32" s="275" t="str">
        <f>D9</f>
        <v>Arquiteto Sênior</v>
      </c>
      <c r="E32" s="271" t="s">
        <v>16</v>
      </c>
      <c r="F32" s="272">
        <f>'Insumos '!H11</f>
        <v>0</v>
      </c>
      <c r="G32" s="276">
        <v>4</v>
      </c>
      <c r="H32" s="184">
        <f t="shared" si="0"/>
        <v>0</v>
      </c>
      <c r="I32" s="451"/>
      <c r="J32" s="289"/>
      <c r="N32" s="302"/>
    </row>
    <row r="33" spans="2:14" ht="24" customHeight="1" x14ac:dyDescent="0.25">
      <c r="B33" s="453"/>
      <c r="C33" s="449"/>
      <c r="D33" s="275" t="str">
        <f>D28</f>
        <v>Advogado Sênior</v>
      </c>
      <c r="E33" s="271" t="s">
        <v>16</v>
      </c>
      <c r="F33" s="272">
        <f>'Insumos '!H14</f>
        <v>0</v>
      </c>
      <c r="G33" s="276">
        <v>11</v>
      </c>
      <c r="H33" s="184">
        <f t="shared" si="0"/>
        <v>0</v>
      </c>
      <c r="I33" s="451"/>
      <c r="J33" s="289"/>
      <c r="N33" s="302"/>
    </row>
    <row r="34" spans="2:14" ht="24" customHeight="1" x14ac:dyDescent="0.25">
      <c r="B34" s="453"/>
      <c r="C34" s="449"/>
      <c r="D34" s="275" t="str">
        <f>'Insumos '!B16</f>
        <v>Assistente Social Pleno</v>
      </c>
      <c r="E34" s="271" t="s">
        <v>16</v>
      </c>
      <c r="F34" s="272">
        <f>'Insumos '!H16</f>
        <v>0</v>
      </c>
      <c r="G34" s="276">
        <v>19</v>
      </c>
      <c r="H34" s="184">
        <f t="shared" si="0"/>
        <v>0</v>
      </c>
      <c r="I34" s="451"/>
      <c r="J34" s="289"/>
      <c r="N34" s="302"/>
    </row>
    <row r="35" spans="2:14" ht="24" customHeight="1" x14ac:dyDescent="0.25">
      <c r="B35" s="453"/>
      <c r="C35" s="449"/>
      <c r="D35" s="275" t="str">
        <f>D30</f>
        <v>Digitador</v>
      </c>
      <c r="E35" s="271" t="s">
        <v>16</v>
      </c>
      <c r="F35" s="272">
        <f>'Insumos '!H17</f>
        <v>0</v>
      </c>
      <c r="G35" s="276">
        <v>9</v>
      </c>
      <c r="H35" s="184">
        <f t="shared" si="0"/>
        <v>0</v>
      </c>
      <c r="I35" s="451"/>
      <c r="J35" s="291"/>
      <c r="N35" s="302"/>
    </row>
    <row r="36" spans="2:14" ht="24" customHeight="1" x14ac:dyDescent="0.25">
      <c r="B36" s="453"/>
      <c r="C36" s="447" t="s">
        <v>75</v>
      </c>
      <c r="D36" s="297" t="str">
        <f>'Insumos '!B10</f>
        <v>Coordenador Geral</v>
      </c>
      <c r="E36" s="283" t="s">
        <v>16</v>
      </c>
      <c r="F36" s="284">
        <f>'Insumos '!H10</f>
        <v>0</v>
      </c>
      <c r="G36" s="298">
        <v>5</v>
      </c>
      <c r="H36" s="195">
        <f t="shared" si="0"/>
        <v>0</v>
      </c>
      <c r="I36" s="448">
        <f>SUM(H36:H39)</f>
        <v>0</v>
      </c>
      <c r="J36" s="286">
        <f>I36</f>
        <v>0</v>
      </c>
    </row>
    <row r="37" spans="2:14" ht="24" customHeight="1" x14ac:dyDescent="0.25">
      <c r="B37" s="453"/>
      <c r="C37" s="447"/>
      <c r="D37" s="282" t="str">
        <f>D9</f>
        <v>Arquiteto Sênior</v>
      </c>
      <c r="E37" s="287" t="s">
        <v>16</v>
      </c>
      <c r="F37" s="288">
        <f>'Insumos '!H11</f>
        <v>0</v>
      </c>
      <c r="G37" s="285">
        <v>18</v>
      </c>
      <c r="H37" s="195">
        <f t="shared" si="0"/>
        <v>0</v>
      </c>
      <c r="I37" s="448"/>
      <c r="J37" s="289"/>
    </row>
    <row r="38" spans="2:14" ht="24" customHeight="1" x14ac:dyDescent="0.25">
      <c r="B38" s="453"/>
      <c r="C38" s="447"/>
      <c r="D38" s="282" t="str">
        <f>'Insumos '!B13</f>
        <v>Desenhista Projetista</v>
      </c>
      <c r="E38" s="287" t="s">
        <v>16</v>
      </c>
      <c r="F38" s="288">
        <f>'Insumos '!H13</f>
        <v>0</v>
      </c>
      <c r="G38" s="285">
        <v>35</v>
      </c>
      <c r="H38" s="195">
        <f t="shared" si="0"/>
        <v>0</v>
      </c>
      <c r="I38" s="448"/>
      <c r="J38" s="289"/>
    </row>
    <row r="39" spans="2:14" ht="24" customHeight="1" x14ac:dyDescent="0.25">
      <c r="B39" s="453"/>
      <c r="C39" s="447"/>
      <c r="D39" s="290" t="str">
        <f>D34</f>
        <v>Assistente Social Pleno</v>
      </c>
      <c r="E39" s="287" t="s">
        <v>16</v>
      </c>
      <c r="F39" s="288">
        <f>'Insumos '!H16</f>
        <v>0</v>
      </c>
      <c r="G39" s="301">
        <v>71</v>
      </c>
      <c r="H39" s="195">
        <f t="shared" si="0"/>
        <v>0</v>
      </c>
      <c r="I39" s="448"/>
      <c r="J39" s="291"/>
    </row>
    <row r="40" spans="2:14" ht="24" customHeight="1" x14ac:dyDescent="0.25">
      <c r="B40" s="453"/>
      <c r="C40" s="449" t="s">
        <v>76</v>
      </c>
      <c r="D40" s="275" t="str">
        <f>'Insumos '!B10</f>
        <v>Coordenador Geral</v>
      </c>
      <c r="E40" s="295" t="s">
        <v>16</v>
      </c>
      <c r="F40" s="296">
        <f>'Insumos '!H10</f>
        <v>0</v>
      </c>
      <c r="G40" s="276">
        <v>6</v>
      </c>
      <c r="H40" s="184">
        <f t="shared" si="0"/>
        <v>0</v>
      </c>
      <c r="I40" s="451">
        <f>SUM(H40:H44)</f>
        <v>0</v>
      </c>
      <c r="J40" s="286">
        <f>I40</f>
        <v>0</v>
      </c>
    </row>
    <row r="41" spans="2:14" ht="24" customHeight="1" x14ac:dyDescent="0.25">
      <c r="B41" s="453"/>
      <c r="C41" s="449"/>
      <c r="D41" s="275" t="str">
        <f>D9</f>
        <v>Arquiteto Sênior</v>
      </c>
      <c r="E41" s="271" t="s">
        <v>16</v>
      </c>
      <c r="F41" s="272">
        <f>'Insumos '!H11</f>
        <v>0</v>
      </c>
      <c r="G41" s="276">
        <v>22</v>
      </c>
      <c r="H41" s="184">
        <f t="shared" si="0"/>
        <v>0</v>
      </c>
      <c r="I41" s="451"/>
      <c r="J41" s="289"/>
    </row>
    <row r="42" spans="2:14" ht="24" customHeight="1" x14ac:dyDescent="0.25">
      <c r="B42" s="453"/>
      <c r="C42" s="449"/>
      <c r="D42" s="275" t="str">
        <f>D33</f>
        <v>Advogado Sênior</v>
      </c>
      <c r="E42" s="271" t="s">
        <v>16</v>
      </c>
      <c r="F42" s="272">
        <f>'Insumos '!H14</f>
        <v>0</v>
      </c>
      <c r="G42" s="276">
        <v>42</v>
      </c>
      <c r="H42" s="184">
        <f t="shared" si="0"/>
        <v>0</v>
      </c>
      <c r="I42" s="451"/>
      <c r="J42" s="289"/>
    </row>
    <row r="43" spans="2:14" ht="24" customHeight="1" x14ac:dyDescent="0.25">
      <c r="B43" s="453"/>
      <c r="C43" s="449"/>
      <c r="D43" s="275" t="str">
        <f>D39</f>
        <v>Assistente Social Pleno</v>
      </c>
      <c r="E43" s="271" t="s">
        <v>16</v>
      </c>
      <c r="F43" s="272">
        <f>'Insumos '!H16</f>
        <v>0</v>
      </c>
      <c r="G43" s="276">
        <v>57</v>
      </c>
      <c r="H43" s="184">
        <f t="shared" si="0"/>
        <v>0</v>
      </c>
      <c r="I43" s="451"/>
      <c r="J43" s="289"/>
    </row>
    <row r="44" spans="2:14" ht="24" customHeight="1" x14ac:dyDescent="0.25">
      <c r="B44" s="453"/>
      <c r="C44" s="449"/>
      <c r="D44" s="278" t="str">
        <f>D35</f>
        <v>Digitador</v>
      </c>
      <c r="E44" s="271" t="s">
        <v>16</v>
      </c>
      <c r="F44" s="303">
        <f>'Insumos '!H17</f>
        <v>0</v>
      </c>
      <c r="G44" s="279">
        <v>71</v>
      </c>
      <c r="H44" s="184">
        <f t="shared" si="0"/>
        <v>0</v>
      </c>
      <c r="I44" s="451"/>
      <c r="J44" s="291"/>
    </row>
    <row r="45" spans="2:14" ht="24" customHeight="1" x14ac:dyDescent="0.25">
      <c r="B45" s="453"/>
      <c r="C45" s="447" t="s">
        <v>77</v>
      </c>
      <c r="D45" s="282" t="str">
        <f>'Insumos '!B10</f>
        <v>Coordenador Geral</v>
      </c>
      <c r="E45" s="283" t="s">
        <v>16</v>
      </c>
      <c r="F45" s="288">
        <f>'Insumos '!H10</f>
        <v>0</v>
      </c>
      <c r="G45" s="285">
        <v>5</v>
      </c>
      <c r="H45" s="195">
        <f t="shared" si="0"/>
        <v>0</v>
      </c>
      <c r="I45" s="448">
        <f>SUM(H45:H49)</f>
        <v>0</v>
      </c>
      <c r="J45" s="286">
        <f>I45</f>
        <v>0</v>
      </c>
    </row>
    <row r="46" spans="2:14" ht="24" customHeight="1" x14ac:dyDescent="0.25">
      <c r="B46" s="453"/>
      <c r="C46" s="447"/>
      <c r="D46" s="282" t="str">
        <f>D9</f>
        <v>Arquiteto Sênior</v>
      </c>
      <c r="E46" s="287" t="s">
        <v>16</v>
      </c>
      <c r="F46" s="288">
        <f>'Insumos '!H11</f>
        <v>0</v>
      </c>
      <c r="G46" s="285">
        <v>20</v>
      </c>
      <c r="H46" s="195">
        <f t="shared" si="0"/>
        <v>0</v>
      </c>
      <c r="I46" s="448"/>
      <c r="J46" s="289"/>
    </row>
    <row r="47" spans="2:14" ht="24" customHeight="1" x14ac:dyDescent="0.25">
      <c r="B47" s="453"/>
      <c r="C47" s="447"/>
      <c r="D47" s="282" t="str">
        <f>D10</f>
        <v>Arquiteto Pleno</v>
      </c>
      <c r="E47" s="287" t="s">
        <v>16</v>
      </c>
      <c r="F47" s="288">
        <f>'Insumos '!H12</f>
        <v>0</v>
      </c>
      <c r="G47" s="285">
        <v>36</v>
      </c>
      <c r="H47" s="195">
        <f t="shared" si="0"/>
        <v>0</v>
      </c>
      <c r="I47" s="448"/>
      <c r="J47" s="289"/>
    </row>
    <row r="48" spans="2:14" ht="24" customHeight="1" x14ac:dyDescent="0.25">
      <c r="B48" s="453"/>
      <c r="C48" s="447"/>
      <c r="D48" s="282" t="str">
        <f>D38</f>
        <v>Desenhista Projetista</v>
      </c>
      <c r="E48" s="287" t="s">
        <v>16</v>
      </c>
      <c r="F48" s="288">
        <f>'Insumos '!H13</f>
        <v>0</v>
      </c>
      <c r="G48" s="285">
        <v>36</v>
      </c>
      <c r="H48" s="195">
        <f t="shared" si="0"/>
        <v>0</v>
      </c>
      <c r="I48" s="448"/>
      <c r="J48" s="289"/>
    </row>
    <row r="49" spans="2:14" ht="24" customHeight="1" x14ac:dyDescent="0.25">
      <c r="B49" s="453"/>
      <c r="C49" s="447"/>
      <c r="D49" s="290" t="str">
        <f>D44</f>
        <v>Digitador</v>
      </c>
      <c r="E49" s="299" t="s">
        <v>16</v>
      </c>
      <c r="F49" s="300">
        <f>'Insumos '!H17</f>
        <v>0</v>
      </c>
      <c r="G49" s="301">
        <v>20</v>
      </c>
      <c r="H49" s="195">
        <f t="shared" si="0"/>
        <v>0</v>
      </c>
      <c r="I49" s="448"/>
      <c r="J49" s="291"/>
    </row>
    <row r="50" spans="2:14" ht="24" customHeight="1" x14ac:dyDescent="0.25">
      <c r="B50" s="453"/>
      <c r="C50" s="304" t="s">
        <v>78</v>
      </c>
      <c r="D50" s="305"/>
      <c r="E50" s="305"/>
      <c r="F50" s="305"/>
      <c r="G50" s="305"/>
      <c r="H50" s="304"/>
      <c r="I50" s="306">
        <f>SUM(I8:I49)</f>
        <v>0</v>
      </c>
      <c r="J50" s="307"/>
    </row>
    <row r="51" spans="2:14" ht="24" customHeight="1" x14ac:dyDescent="0.25">
      <c r="B51" s="453" t="s">
        <v>79</v>
      </c>
      <c r="C51" s="447" t="s">
        <v>80</v>
      </c>
      <c r="D51" s="308" t="str">
        <f>'Insumos '!B10</f>
        <v>Coordenador Geral</v>
      </c>
      <c r="E51" s="281" t="s">
        <v>16</v>
      </c>
      <c r="F51" s="284">
        <f>'Insumos '!H10</f>
        <v>0</v>
      </c>
      <c r="G51" s="283">
        <v>1</v>
      </c>
      <c r="H51" s="195">
        <f t="shared" ref="H51:H85" si="1">ROUND((F51*G51),2)</f>
        <v>0</v>
      </c>
      <c r="I51" s="445">
        <f>SUM(H51:H56)</f>
        <v>0</v>
      </c>
      <c r="J51" s="286">
        <f>I51</f>
        <v>0</v>
      </c>
      <c r="N51" s="309"/>
    </row>
    <row r="52" spans="2:14" ht="24" customHeight="1" x14ac:dyDescent="0.25">
      <c r="B52" s="453"/>
      <c r="C52" s="447"/>
      <c r="D52" s="282" t="str">
        <f>D9</f>
        <v>Arquiteto Sênior</v>
      </c>
      <c r="E52" s="287" t="s">
        <v>16</v>
      </c>
      <c r="F52" s="288">
        <f>'Insumos '!H11</f>
        <v>0</v>
      </c>
      <c r="G52" s="285">
        <v>8</v>
      </c>
      <c r="H52" s="195">
        <f t="shared" si="1"/>
        <v>0</v>
      </c>
      <c r="I52" s="445"/>
      <c r="J52" s="289"/>
      <c r="N52" s="302"/>
    </row>
    <row r="53" spans="2:14" ht="24" customHeight="1" x14ac:dyDescent="0.25">
      <c r="B53" s="453"/>
      <c r="C53" s="447"/>
      <c r="D53" s="282" t="str">
        <f>D42</f>
        <v>Advogado Sênior</v>
      </c>
      <c r="E53" s="287" t="s">
        <v>16</v>
      </c>
      <c r="F53" s="288">
        <f>'Insumos '!H14</f>
        <v>0</v>
      </c>
      <c r="G53" s="285">
        <v>4</v>
      </c>
      <c r="H53" s="195">
        <f t="shared" si="1"/>
        <v>0</v>
      </c>
      <c r="I53" s="445"/>
      <c r="J53" s="289"/>
      <c r="N53" s="302"/>
    </row>
    <row r="54" spans="2:14" ht="24" customHeight="1" x14ac:dyDescent="0.25">
      <c r="B54" s="453"/>
      <c r="C54" s="447"/>
      <c r="D54" s="282" t="str">
        <f>D10</f>
        <v>Arquiteto Pleno</v>
      </c>
      <c r="E54" s="287" t="s">
        <v>16</v>
      </c>
      <c r="F54" s="288">
        <f>'Insumos '!H12</f>
        <v>0</v>
      </c>
      <c r="G54" s="285">
        <v>10</v>
      </c>
      <c r="H54" s="195">
        <f t="shared" si="1"/>
        <v>0</v>
      </c>
      <c r="I54" s="445"/>
      <c r="J54" s="289"/>
      <c r="N54" s="302"/>
    </row>
    <row r="55" spans="2:14" ht="24" customHeight="1" x14ac:dyDescent="0.25">
      <c r="B55" s="453"/>
      <c r="C55" s="447"/>
      <c r="D55" s="282" t="str">
        <f>D16</f>
        <v>Auxiliar de Serviços Gerais</v>
      </c>
      <c r="E55" s="287" t="s">
        <v>16</v>
      </c>
      <c r="F55" s="288">
        <f>'Insumos '!H15</f>
        <v>0</v>
      </c>
      <c r="G55" s="285">
        <v>8</v>
      </c>
      <c r="H55" s="195">
        <f t="shared" si="1"/>
        <v>0</v>
      </c>
      <c r="I55" s="445"/>
      <c r="J55" s="289"/>
      <c r="N55" s="302"/>
    </row>
    <row r="56" spans="2:14" ht="24" customHeight="1" x14ac:dyDescent="0.25">
      <c r="B56" s="453"/>
      <c r="C56" s="447"/>
      <c r="D56" s="290" t="str">
        <f>D49</f>
        <v>Digitador</v>
      </c>
      <c r="E56" s="299" t="s">
        <v>16</v>
      </c>
      <c r="F56" s="300">
        <f>'Insumos '!H17</f>
        <v>0</v>
      </c>
      <c r="G56" s="301">
        <v>8</v>
      </c>
      <c r="H56" s="195">
        <f t="shared" si="1"/>
        <v>0</v>
      </c>
      <c r="I56" s="445"/>
      <c r="J56" s="291"/>
      <c r="N56" s="302"/>
    </row>
    <row r="57" spans="2:14" ht="24" customHeight="1" x14ac:dyDescent="0.25">
      <c r="B57" s="453"/>
      <c r="C57" s="449" t="s">
        <v>81</v>
      </c>
      <c r="D57" s="275" t="str">
        <f>'Insumos '!B10</f>
        <v>Coordenador Geral</v>
      </c>
      <c r="E57" s="271" t="s">
        <v>16</v>
      </c>
      <c r="F57" s="272">
        <f>'Insumos '!H10</f>
        <v>0</v>
      </c>
      <c r="G57" s="276">
        <v>1</v>
      </c>
      <c r="H57" s="184">
        <f t="shared" si="1"/>
        <v>0</v>
      </c>
      <c r="I57" s="451">
        <f>SUM(H57:H61)</f>
        <v>0</v>
      </c>
      <c r="J57" s="286">
        <f>I57</f>
        <v>0</v>
      </c>
      <c r="N57" s="302"/>
    </row>
    <row r="58" spans="2:14" ht="24" customHeight="1" x14ac:dyDescent="0.25">
      <c r="B58" s="453"/>
      <c r="C58" s="449"/>
      <c r="D58" s="275" t="str">
        <f>D9</f>
        <v>Arquiteto Sênior</v>
      </c>
      <c r="E58" s="271" t="s">
        <v>16</v>
      </c>
      <c r="F58" s="272">
        <f>'Insumos '!H11</f>
        <v>0</v>
      </c>
      <c r="G58" s="276">
        <v>8</v>
      </c>
      <c r="H58" s="184">
        <f t="shared" si="1"/>
        <v>0</v>
      </c>
      <c r="I58" s="451"/>
      <c r="J58" s="289"/>
      <c r="N58" s="302"/>
    </row>
    <row r="59" spans="2:14" ht="24" customHeight="1" x14ac:dyDescent="0.25">
      <c r="B59" s="453"/>
      <c r="C59" s="449"/>
      <c r="D59" s="275" t="str">
        <f>D10</f>
        <v>Arquiteto Pleno</v>
      </c>
      <c r="E59" s="269" t="s">
        <v>16</v>
      </c>
      <c r="F59" s="272">
        <f>'Insumos '!H12</f>
        <v>0</v>
      </c>
      <c r="G59" s="269">
        <v>10</v>
      </c>
      <c r="H59" s="184">
        <f t="shared" si="1"/>
        <v>0</v>
      </c>
      <c r="I59" s="451"/>
      <c r="J59" s="289"/>
      <c r="N59" s="310"/>
    </row>
    <row r="60" spans="2:14" ht="24" customHeight="1" x14ac:dyDescent="0.25">
      <c r="B60" s="453"/>
      <c r="C60" s="449"/>
      <c r="D60" s="275" t="str">
        <f>D55</f>
        <v>Auxiliar de Serviços Gerais</v>
      </c>
      <c r="E60" s="271" t="s">
        <v>16</v>
      </c>
      <c r="F60" s="272">
        <f>'Insumos '!H15</f>
        <v>0</v>
      </c>
      <c r="G60" s="276">
        <v>8</v>
      </c>
      <c r="H60" s="184">
        <f t="shared" si="1"/>
        <v>0</v>
      </c>
      <c r="I60" s="451"/>
      <c r="J60" s="289"/>
      <c r="N60" s="302"/>
    </row>
    <row r="61" spans="2:14" ht="24" customHeight="1" x14ac:dyDescent="0.25">
      <c r="B61" s="453"/>
      <c r="C61" s="449"/>
      <c r="D61" s="275" t="str">
        <f>D56</f>
        <v>Digitador</v>
      </c>
      <c r="E61" s="271" t="s">
        <v>16</v>
      </c>
      <c r="F61" s="272">
        <f>'Insumos '!H17</f>
        <v>0</v>
      </c>
      <c r="G61" s="276">
        <v>8</v>
      </c>
      <c r="H61" s="184">
        <f t="shared" si="1"/>
        <v>0</v>
      </c>
      <c r="I61" s="451"/>
      <c r="J61" s="291"/>
      <c r="N61" s="302"/>
    </row>
    <row r="62" spans="2:14" ht="24" customHeight="1" x14ac:dyDescent="0.25">
      <c r="B62" s="453"/>
      <c r="C62" s="447" t="s">
        <v>82</v>
      </c>
      <c r="D62" s="297" t="str">
        <f>'Insumos '!B10</f>
        <v>Coordenador Geral</v>
      </c>
      <c r="E62" s="283" t="s">
        <v>16</v>
      </c>
      <c r="F62" s="284">
        <f>'Insumos '!H10</f>
        <v>0</v>
      </c>
      <c r="G62" s="298">
        <v>6</v>
      </c>
      <c r="H62" s="195">
        <f t="shared" si="1"/>
        <v>0</v>
      </c>
      <c r="I62" s="454">
        <f>SUM(H62:H64)</f>
        <v>0</v>
      </c>
      <c r="J62" s="286">
        <f>I62</f>
        <v>0</v>
      </c>
    </row>
    <row r="63" spans="2:14" ht="24" customHeight="1" x14ac:dyDescent="0.25">
      <c r="B63" s="453"/>
      <c r="C63" s="447"/>
      <c r="D63" s="282" t="str">
        <f>D9</f>
        <v>Arquiteto Sênior</v>
      </c>
      <c r="E63" s="281" t="s">
        <v>16</v>
      </c>
      <c r="F63" s="288">
        <f>'Insumos '!H11</f>
        <v>0</v>
      </c>
      <c r="G63" s="281">
        <v>28</v>
      </c>
      <c r="H63" s="195">
        <f t="shared" si="1"/>
        <v>0</v>
      </c>
      <c r="I63" s="454"/>
      <c r="J63" s="289"/>
    </row>
    <row r="64" spans="2:14" ht="24" customHeight="1" x14ac:dyDescent="0.25">
      <c r="B64" s="453"/>
      <c r="C64" s="447"/>
      <c r="D64" s="290" t="str">
        <f>D48</f>
        <v>Desenhista Projetista</v>
      </c>
      <c r="E64" s="299" t="s">
        <v>16</v>
      </c>
      <c r="F64" s="300">
        <f>'Insumos '!H13</f>
        <v>0</v>
      </c>
      <c r="G64" s="301">
        <v>27</v>
      </c>
      <c r="H64" s="195">
        <f t="shared" si="1"/>
        <v>0</v>
      </c>
      <c r="I64" s="454"/>
      <c r="J64" s="291"/>
    </row>
    <row r="65" spans="2:10" ht="24" customHeight="1" x14ac:dyDescent="0.25">
      <c r="B65" s="453"/>
      <c r="C65" s="449" t="s">
        <v>83</v>
      </c>
      <c r="D65" s="275" t="str">
        <f>'Insumos '!B10</f>
        <v>Coordenador Geral</v>
      </c>
      <c r="E65" s="271" t="s">
        <v>16</v>
      </c>
      <c r="F65" s="272">
        <f>'Insumos '!H10</f>
        <v>0</v>
      </c>
      <c r="G65" s="276">
        <v>4</v>
      </c>
      <c r="H65" s="184">
        <f t="shared" si="1"/>
        <v>0</v>
      </c>
      <c r="I65" s="451">
        <f>SUM(H65:H67)</f>
        <v>0</v>
      </c>
      <c r="J65" s="286">
        <f>I65</f>
        <v>0</v>
      </c>
    </row>
    <row r="66" spans="2:10" ht="24" customHeight="1" x14ac:dyDescent="0.25">
      <c r="B66" s="453"/>
      <c r="C66" s="449"/>
      <c r="D66" s="275" t="str">
        <f>D9</f>
        <v>Arquiteto Sênior</v>
      </c>
      <c r="E66" s="271" t="s">
        <v>16</v>
      </c>
      <c r="F66" s="272">
        <f>'Insumos '!H11</f>
        <v>0</v>
      </c>
      <c r="G66" s="276">
        <v>18</v>
      </c>
      <c r="H66" s="184">
        <f t="shared" si="1"/>
        <v>0</v>
      </c>
      <c r="I66" s="451"/>
      <c r="J66" s="289"/>
    </row>
    <row r="67" spans="2:10" ht="24" customHeight="1" x14ac:dyDescent="0.25">
      <c r="B67" s="453"/>
      <c r="C67" s="449"/>
      <c r="D67" s="275" t="str">
        <f>D64</f>
        <v>Desenhista Projetista</v>
      </c>
      <c r="E67" s="271" t="s">
        <v>16</v>
      </c>
      <c r="F67" s="272">
        <f>'Insumos '!H13</f>
        <v>0</v>
      </c>
      <c r="G67" s="276">
        <v>18</v>
      </c>
      <c r="H67" s="184">
        <f t="shared" si="1"/>
        <v>0</v>
      </c>
      <c r="I67" s="451"/>
      <c r="J67" s="291"/>
    </row>
    <row r="68" spans="2:10" ht="24" customHeight="1" x14ac:dyDescent="0.25">
      <c r="B68" s="453"/>
      <c r="C68" s="447" t="s">
        <v>84</v>
      </c>
      <c r="D68" s="297" t="str">
        <f>'Insumos '!B10</f>
        <v>Coordenador Geral</v>
      </c>
      <c r="E68" s="283" t="s">
        <v>16</v>
      </c>
      <c r="F68" s="284">
        <f>'Insumos '!H10</f>
        <v>0</v>
      </c>
      <c r="G68" s="298">
        <v>4</v>
      </c>
      <c r="H68" s="195">
        <f t="shared" si="1"/>
        <v>0</v>
      </c>
      <c r="I68" s="454">
        <f>SUM(H68:H71)</f>
        <v>0</v>
      </c>
      <c r="J68" s="286">
        <f>I68</f>
        <v>0</v>
      </c>
    </row>
    <row r="69" spans="2:10" ht="24" customHeight="1" x14ac:dyDescent="0.25">
      <c r="B69" s="453"/>
      <c r="C69" s="447"/>
      <c r="D69" s="282" t="str">
        <f>D9</f>
        <v>Arquiteto Sênior</v>
      </c>
      <c r="E69" s="287" t="s">
        <v>16</v>
      </c>
      <c r="F69" s="288">
        <f>'Insumos '!H11</f>
        <v>0</v>
      </c>
      <c r="G69" s="285">
        <v>19</v>
      </c>
      <c r="H69" s="195">
        <f t="shared" si="1"/>
        <v>0</v>
      </c>
      <c r="I69" s="454"/>
      <c r="J69" s="289"/>
    </row>
    <row r="70" spans="2:10" ht="24" customHeight="1" x14ac:dyDescent="0.25">
      <c r="B70" s="453"/>
      <c r="C70" s="447"/>
      <c r="D70" s="282" t="str">
        <f>D10</f>
        <v>Arquiteto Pleno</v>
      </c>
      <c r="E70" s="287" t="s">
        <v>16</v>
      </c>
      <c r="F70" s="288">
        <f>'Insumos '!H12</f>
        <v>0</v>
      </c>
      <c r="G70" s="285">
        <v>44</v>
      </c>
      <c r="H70" s="195">
        <f t="shared" si="1"/>
        <v>0</v>
      </c>
      <c r="I70" s="454"/>
      <c r="J70" s="289"/>
    </row>
    <row r="71" spans="2:10" ht="24" customHeight="1" x14ac:dyDescent="0.25">
      <c r="B71" s="453"/>
      <c r="C71" s="447"/>
      <c r="D71" s="282" t="str">
        <f>D61</f>
        <v>Digitador</v>
      </c>
      <c r="E71" s="287" t="s">
        <v>16</v>
      </c>
      <c r="F71" s="288">
        <f>'Insumos '!H17</f>
        <v>0</v>
      </c>
      <c r="G71" s="285">
        <v>28</v>
      </c>
      <c r="H71" s="195">
        <f t="shared" si="1"/>
        <v>0</v>
      </c>
      <c r="I71" s="454"/>
      <c r="J71" s="291"/>
    </row>
    <row r="72" spans="2:10" ht="24" customHeight="1" x14ac:dyDescent="0.25">
      <c r="B72" s="453"/>
      <c r="C72" s="449" t="s">
        <v>85</v>
      </c>
      <c r="D72" s="270" t="str">
        <f>'Insumos '!B10</f>
        <v>Coordenador Geral</v>
      </c>
      <c r="E72" s="295" t="s">
        <v>16</v>
      </c>
      <c r="F72" s="296">
        <f>'Insumos '!H10</f>
        <v>0</v>
      </c>
      <c r="G72" s="273">
        <v>4</v>
      </c>
      <c r="H72" s="184">
        <f t="shared" si="1"/>
        <v>0</v>
      </c>
      <c r="I72" s="451">
        <f>SUM(H72:H76)</f>
        <v>0</v>
      </c>
      <c r="J72" s="286">
        <f>I72</f>
        <v>0</v>
      </c>
    </row>
    <row r="73" spans="2:10" ht="24" customHeight="1" x14ac:dyDescent="0.25">
      <c r="B73" s="453"/>
      <c r="C73" s="449"/>
      <c r="D73" s="275" t="str">
        <f>D9</f>
        <v>Arquiteto Sênior</v>
      </c>
      <c r="E73" s="271" t="s">
        <v>16</v>
      </c>
      <c r="F73" s="272">
        <f>'Insumos '!H11</f>
        <v>0</v>
      </c>
      <c r="G73" s="276">
        <v>18</v>
      </c>
      <c r="H73" s="184">
        <f t="shared" si="1"/>
        <v>0</v>
      </c>
      <c r="I73" s="451"/>
      <c r="J73" s="289"/>
    </row>
    <row r="74" spans="2:10" ht="24" customHeight="1" x14ac:dyDescent="0.25">
      <c r="B74" s="453"/>
      <c r="C74" s="449"/>
      <c r="D74" s="275" t="str">
        <f>D53</f>
        <v>Advogado Sênior</v>
      </c>
      <c r="E74" s="271" t="s">
        <v>16</v>
      </c>
      <c r="F74" s="272">
        <f>'Insumos '!H14</f>
        <v>0</v>
      </c>
      <c r="G74" s="276">
        <v>42</v>
      </c>
      <c r="H74" s="184">
        <f t="shared" si="1"/>
        <v>0</v>
      </c>
      <c r="I74" s="451"/>
      <c r="J74" s="289"/>
    </row>
    <row r="75" spans="2:10" ht="24" customHeight="1" x14ac:dyDescent="0.25">
      <c r="B75" s="453"/>
      <c r="C75" s="449"/>
      <c r="D75" s="275" t="str">
        <f>D43</f>
        <v>Assistente Social Pleno</v>
      </c>
      <c r="E75" s="271" t="s">
        <v>16</v>
      </c>
      <c r="F75" s="272">
        <f>'Insumos '!H16</f>
        <v>0</v>
      </c>
      <c r="G75" s="276">
        <v>42</v>
      </c>
      <c r="H75" s="184">
        <f t="shared" si="1"/>
        <v>0</v>
      </c>
      <c r="I75" s="451"/>
      <c r="J75" s="289"/>
    </row>
    <row r="76" spans="2:10" ht="24" customHeight="1" x14ac:dyDescent="0.25">
      <c r="B76" s="453"/>
      <c r="C76" s="449"/>
      <c r="D76" s="311" t="str">
        <f>D71</f>
        <v>Digitador</v>
      </c>
      <c r="E76" s="269" t="s">
        <v>16</v>
      </c>
      <c r="F76" s="303">
        <f>'Insumos '!H17</f>
        <v>0</v>
      </c>
      <c r="G76" s="312">
        <v>14</v>
      </c>
      <c r="H76" s="184">
        <f t="shared" si="1"/>
        <v>0</v>
      </c>
      <c r="I76" s="451"/>
      <c r="J76" s="291"/>
    </row>
    <row r="77" spans="2:10" ht="24" customHeight="1" x14ac:dyDescent="0.25">
      <c r="B77" s="453"/>
      <c r="C77" s="447" t="s">
        <v>86</v>
      </c>
      <c r="D77" s="313" t="str">
        <f>'Insumos '!B10</f>
        <v>Coordenador Geral</v>
      </c>
      <c r="E77" s="314" t="s">
        <v>16</v>
      </c>
      <c r="F77" s="288">
        <f>'Insumos '!H10</f>
        <v>0</v>
      </c>
      <c r="G77" s="281">
        <v>1</v>
      </c>
      <c r="H77" s="195">
        <f t="shared" si="1"/>
        <v>0</v>
      </c>
      <c r="I77" s="448">
        <f>SUM(H77:H81)</f>
        <v>0</v>
      </c>
      <c r="J77" s="286">
        <f>I77</f>
        <v>0</v>
      </c>
    </row>
    <row r="78" spans="2:10" ht="24" customHeight="1" x14ac:dyDescent="0.25">
      <c r="B78" s="453"/>
      <c r="C78" s="447"/>
      <c r="D78" s="282" t="str">
        <f>D9</f>
        <v>Arquiteto Sênior</v>
      </c>
      <c r="E78" s="287" t="s">
        <v>16</v>
      </c>
      <c r="F78" s="288">
        <f>'Insumos '!H11</f>
        <v>0</v>
      </c>
      <c r="G78" s="285">
        <v>4</v>
      </c>
      <c r="H78" s="195">
        <f t="shared" si="1"/>
        <v>0</v>
      </c>
      <c r="I78" s="448"/>
      <c r="J78" s="289"/>
    </row>
    <row r="79" spans="2:10" ht="24" customHeight="1" x14ac:dyDescent="0.25">
      <c r="B79" s="453"/>
      <c r="C79" s="447"/>
      <c r="D79" s="282" t="str">
        <f>D74</f>
        <v>Advogado Sênior</v>
      </c>
      <c r="E79" s="287" t="s">
        <v>16</v>
      </c>
      <c r="F79" s="288">
        <f>'Insumos '!H14</f>
        <v>0</v>
      </c>
      <c r="G79" s="285">
        <v>8</v>
      </c>
      <c r="H79" s="195">
        <f t="shared" si="1"/>
        <v>0</v>
      </c>
      <c r="I79" s="448"/>
      <c r="J79" s="289"/>
    </row>
    <row r="80" spans="2:10" ht="22.5" customHeight="1" x14ac:dyDescent="0.25">
      <c r="B80" s="453"/>
      <c r="C80" s="447"/>
      <c r="D80" s="313" t="str">
        <f>D75</f>
        <v>Assistente Social Pleno</v>
      </c>
      <c r="E80" s="281" t="s">
        <v>16</v>
      </c>
      <c r="F80" s="288">
        <f>'Insumos '!H16</f>
        <v>0</v>
      </c>
      <c r="G80" s="281">
        <v>14</v>
      </c>
      <c r="H80" s="195">
        <f t="shared" si="1"/>
        <v>0</v>
      </c>
      <c r="I80" s="448"/>
      <c r="J80" s="289"/>
    </row>
    <row r="81" spans="2:14" ht="24" customHeight="1" x14ac:dyDescent="0.25">
      <c r="B81" s="453"/>
      <c r="C81" s="447"/>
      <c r="D81" s="282" t="str">
        <f>D76</f>
        <v>Digitador</v>
      </c>
      <c r="E81" s="299" t="s">
        <v>16</v>
      </c>
      <c r="F81" s="300">
        <f>'Insumos '!H17</f>
        <v>0</v>
      </c>
      <c r="G81" s="301">
        <v>14</v>
      </c>
      <c r="H81" s="195">
        <f t="shared" si="1"/>
        <v>0</v>
      </c>
      <c r="I81" s="448"/>
      <c r="J81" s="291"/>
    </row>
    <row r="82" spans="2:14" ht="24" customHeight="1" x14ac:dyDescent="0.25">
      <c r="B82" s="453"/>
      <c r="C82" s="449" t="s">
        <v>87</v>
      </c>
      <c r="D82" s="270" t="str">
        <f>'Insumos '!B10</f>
        <v>Coordenador Geral</v>
      </c>
      <c r="E82" s="271" t="s">
        <v>16</v>
      </c>
      <c r="F82" s="272">
        <f>'Insumos '!H10</f>
        <v>0</v>
      </c>
      <c r="G82" s="276">
        <v>1</v>
      </c>
      <c r="H82" s="184">
        <f t="shared" si="1"/>
        <v>0</v>
      </c>
      <c r="I82" s="451">
        <f>SUM(H82:H85)</f>
        <v>0</v>
      </c>
      <c r="J82" s="286">
        <f>I82</f>
        <v>0</v>
      </c>
      <c r="N82" s="302"/>
    </row>
    <row r="83" spans="2:14" ht="24" customHeight="1" x14ac:dyDescent="0.25">
      <c r="B83" s="453"/>
      <c r="C83" s="449"/>
      <c r="D83" s="275" t="str">
        <f>D9</f>
        <v>Arquiteto Sênior</v>
      </c>
      <c r="E83" s="271" t="s">
        <v>16</v>
      </c>
      <c r="F83" s="272">
        <f>'Insumos '!H11</f>
        <v>0</v>
      </c>
      <c r="G83" s="276">
        <v>5</v>
      </c>
      <c r="H83" s="184">
        <f t="shared" si="1"/>
        <v>0</v>
      </c>
      <c r="I83" s="451"/>
      <c r="J83" s="289"/>
      <c r="N83" s="302"/>
    </row>
    <row r="84" spans="2:14" ht="24" customHeight="1" x14ac:dyDescent="0.25">
      <c r="B84" s="453"/>
      <c r="C84" s="449"/>
      <c r="D84" s="275" t="str">
        <f>D10</f>
        <v>Arquiteto Pleno</v>
      </c>
      <c r="E84" s="271" t="s">
        <v>16</v>
      </c>
      <c r="F84" s="272">
        <f>'Insumos '!H12</f>
        <v>0</v>
      </c>
      <c r="G84" s="276">
        <v>15</v>
      </c>
      <c r="H84" s="184">
        <f t="shared" si="1"/>
        <v>0</v>
      </c>
      <c r="I84" s="451"/>
      <c r="J84" s="289"/>
      <c r="N84" s="302"/>
    </row>
    <row r="85" spans="2:14" ht="24" customHeight="1" x14ac:dyDescent="0.25">
      <c r="B85" s="453"/>
      <c r="C85" s="449"/>
      <c r="D85" s="278" t="str">
        <f>D81</f>
        <v>Digitador</v>
      </c>
      <c r="E85" s="312" t="s">
        <v>16</v>
      </c>
      <c r="F85" s="303">
        <f>'Insumos '!H17</f>
        <v>0</v>
      </c>
      <c r="G85" s="279">
        <v>10</v>
      </c>
      <c r="H85" s="184">
        <f t="shared" si="1"/>
        <v>0</v>
      </c>
      <c r="I85" s="451"/>
      <c r="J85" s="291"/>
      <c r="N85" s="302"/>
    </row>
    <row r="86" spans="2:14" ht="24" customHeight="1" x14ac:dyDescent="0.25">
      <c r="B86" s="453"/>
      <c r="C86" s="304" t="s">
        <v>88</v>
      </c>
      <c r="D86" s="304"/>
      <c r="E86" s="304"/>
      <c r="F86" s="304"/>
      <c r="G86" s="304"/>
      <c r="H86" s="304"/>
      <c r="I86" s="306">
        <f>SUM(I51:I85)</f>
        <v>0</v>
      </c>
      <c r="J86" s="307"/>
    </row>
    <row r="87" spans="2:14" ht="27" customHeight="1" x14ac:dyDescent="0.25">
      <c r="B87" s="443" t="s">
        <v>89</v>
      </c>
      <c r="C87" s="444" t="s">
        <v>90</v>
      </c>
      <c r="D87" s="308" t="str">
        <f>'Insumos '!B10</f>
        <v>Coordenador Geral</v>
      </c>
      <c r="E87" s="314" t="s">
        <v>16</v>
      </c>
      <c r="F87" s="284">
        <f>'Insumos '!H10</f>
        <v>0</v>
      </c>
      <c r="G87" s="283">
        <v>6</v>
      </c>
      <c r="H87" s="195">
        <f>ROUND((F87*G87),2)</f>
        <v>0</v>
      </c>
      <c r="I87" s="445">
        <f>SUM(H87:H89)</f>
        <v>0</v>
      </c>
      <c r="J87" s="289">
        <f>I87</f>
        <v>0</v>
      </c>
    </row>
    <row r="88" spans="2:14" ht="27" customHeight="1" x14ac:dyDescent="0.25">
      <c r="B88" s="443"/>
      <c r="C88" s="444"/>
      <c r="D88" s="313" t="str">
        <f>D9</f>
        <v>Arquiteto Sênior</v>
      </c>
      <c r="E88" s="281" t="s">
        <v>16</v>
      </c>
      <c r="F88" s="288">
        <f>'Insumos '!H11</f>
        <v>0</v>
      </c>
      <c r="G88" s="281">
        <v>28</v>
      </c>
      <c r="H88" s="195">
        <f>ROUND((F88*G88),2)</f>
        <v>0</v>
      </c>
      <c r="I88" s="445"/>
      <c r="J88" s="289"/>
    </row>
    <row r="89" spans="2:14" ht="27" customHeight="1" x14ac:dyDescent="0.25">
      <c r="B89" s="443"/>
      <c r="C89" s="444"/>
      <c r="D89" s="290" t="str">
        <f>D85</f>
        <v>Digitador</v>
      </c>
      <c r="E89" s="299" t="s">
        <v>16</v>
      </c>
      <c r="F89" s="300">
        <f>'Insumos '!H17</f>
        <v>0</v>
      </c>
      <c r="G89" s="301">
        <v>28</v>
      </c>
      <c r="H89" s="195">
        <f>ROUND((F89*G89),2)</f>
        <v>0</v>
      </c>
      <c r="I89" s="445"/>
      <c r="J89" s="291"/>
    </row>
    <row r="90" spans="2:14" ht="24" customHeight="1" x14ac:dyDescent="0.25">
      <c r="B90" s="443"/>
      <c r="C90" s="315" t="s">
        <v>91</v>
      </c>
      <c r="D90" s="315"/>
      <c r="E90" s="315"/>
      <c r="F90" s="315"/>
      <c r="G90" s="315"/>
      <c r="H90" s="315"/>
      <c r="I90" s="306">
        <f>SUM(I87)</f>
        <v>0</v>
      </c>
      <c r="J90" s="307"/>
    </row>
    <row r="91" spans="2:14" ht="24" customHeight="1" x14ac:dyDescent="0.25">
      <c r="B91" s="446" t="s">
        <v>92</v>
      </c>
      <c r="C91" s="447" t="s">
        <v>93</v>
      </c>
      <c r="D91" s="313" t="str">
        <f>'Insumos '!B10</f>
        <v>Coordenador Geral</v>
      </c>
      <c r="E91" s="281" t="s">
        <v>16</v>
      </c>
      <c r="F91" s="288">
        <f>'Insumos '!H10</f>
        <v>0</v>
      </c>
      <c r="G91" s="281">
        <v>1</v>
      </c>
      <c r="H91" s="195">
        <f t="shared" ref="H91:H116" si="2">ROUND((F91*G91),2)</f>
        <v>0</v>
      </c>
      <c r="I91" s="448">
        <f>SUM(H91:H95)</f>
        <v>0</v>
      </c>
      <c r="J91" s="289">
        <f>I91</f>
        <v>0</v>
      </c>
      <c r="N91" s="310"/>
    </row>
    <row r="92" spans="2:14" ht="24" customHeight="1" x14ac:dyDescent="0.25">
      <c r="B92" s="446"/>
      <c r="C92" s="447"/>
      <c r="D92" s="282" t="str">
        <f>D9</f>
        <v>Arquiteto Sênior</v>
      </c>
      <c r="E92" s="287" t="s">
        <v>16</v>
      </c>
      <c r="F92" s="288">
        <f>'Insumos '!H11</f>
        <v>0</v>
      </c>
      <c r="G92" s="285">
        <v>4</v>
      </c>
      <c r="H92" s="195">
        <f t="shared" si="2"/>
        <v>0</v>
      </c>
      <c r="I92" s="448"/>
      <c r="J92" s="289"/>
      <c r="N92" s="302"/>
    </row>
    <row r="93" spans="2:14" ht="24" customHeight="1" x14ac:dyDescent="0.25">
      <c r="B93" s="446"/>
      <c r="C93" s="447"/>
      <c r="D93" s="282" t="str">
        <f>D10</f>
        <v>Arquiteto Pleno</v>
      </c>
      <c r="E93" s="287" t="s">
        <v>16</v>
      </c>
      <c r="F93" s="288">
        <f>'Insumos '!H12</f>
        <v>0</v>
      </c>
      <c r="G93" s="285">
        <v>4</v>
      </c>
      <c r="H93" s="195">
        <f t="shared" si="2"/>
        <v>0</v>
      </c>
      <c r="I93" s="448"/>
      <c r="J93" s="289"/>
      <c r="N93" s="302"/>
    </row>
    <row r="94" spans="2:14" ht="24" customHeight="1" x14ac:dyDescent="0.25">
      <c r="B94" s="446"/>
      <c r="C94" s="447"/>
      <c r="D94" s="282" t="str">
        <f>D60</f>
        <v>Auxiliar de Serviços Gerais</v>
      </c>
      <c r="E94" s="287" t="s">
        <v>16</v>
      </c>
      <c r="F94" s="288">
        <f>'Insumos '!H15</f>
        <v>0</v>
      </c>
      <c r="G94" s="285">
        <v>4</v>
      </c>
      <c r="H94" s="195">
        <f t="shared" si="2"/>
        <v>0</v>
      </c>
      <c r="I94" s="448"/>
      <c r="J94" s="289"/>
      <c r="N94" s="302"/>
    </row>
    <row r="95" spans="2:14" ht="24" customHeight="1" x14ac:dyDescent="0.25">
      <c r="B95" s="446"/>
      <c r="C95" s="447"/>
      <c r="D95" s="316" t="str">
        <f>D89</f>
        <v>Digitador</v>
      </c>
      <c r="E95" s="317" t="s">
        <v>16</v>
      </c>
      <c r="F95" s="300">
        <f>'Insumos '!H17</f>
        <v>0</v>
      </c>
      <c r="G95" s="281">
        <v>8</v>
      </c>
      <c r="H95" s="195">
        <f t="shared" si="2"/>
        <v>0</v>
      </c>
      <c r="I95" s="448"/>
      <c r="J95" s="291"/>
      <c r="N95" s="310"/>
    </row>
    <row r="96" spans="2:14" ht="24" customHeight="1" x14ac:dyDescent="0.25">
      <c r="B96" s="446"/>
      <c r="C96" s="449" t="s">
        <v>94</v>
      </c>
      <c r="D96" s="318" t="str">
        <f>'Insumos '!B10</f>
        <v>Coordenador Geral</v>
      </c>
      <c r="E96" s="269" t="s">
        <v>16</v>
      </c>
      <c r="F96" s="272">
        <f>'Insumos '!H10</f>
        <v>0</v>
      </c>
      <c r="G96" s="295">
        <v>3</v>
      </c>
      <c r="H96" s="184">
        <f t="shared" si="2"/>
        <v>0</v>
      </c>
      <c r="I96" s="450">
        <f>SUM(H96:H98)</f>
        <v>0</v>
      </c>
      <c r="J96" s="286">
        <f>I96</f>
        <v>0</v>
      </c>
    </row>
    <row r="97" spans="2:10" ht="24" customHeight="1" x14ac:dyDescent="0.25">
      <c r="B97" s="446"/>
      <c r="C97" s="449"/>
      <c r="D97" s="275" t="str">
        <f>D9</f>
        <v>Arquiteto Sênior</v>
      </c>
      <c r="E97" s="271" t="s">
        <v>16</v>
      </c>
      <c r="F97" s="272">
        <f>'Insumos '!H11</f>
        <v>0</v>
      </c>
      <c r="G97" s="276">
        <v>10</v>
      </c>
      <c r="H97" s="184">
        <f t="shared" si="2"/>
        <v>0</v>
      </c>
      <c r="I97" s="450"/>
      <c r="J97" s="289"/>
    </row>
    <row r="98" spans="2:10" ht="24" customHeight="1" x14ac:dyDescent="0.25">
      <c r="B98" s="446"/>
      <c r="C98" s="449"/>
      <c r="D98" s="278" t="str">
        <f>D95</f>
        <v>Digitador</v>
      </c>
      <c r="E98" s="312" t="s">
        <v>16</v>
      </c>
      <c r="F98" s="303">
        <f>'Insumos '!H17</f>
        <v>0</v>
      </c>
      <c r="G98" s="276">
        <v>8</v>
      </c>
      <c r="H98" s="184">
        <f t="shared" si="2"/>
        <v>0</v>
      </c>
      <c r="I98" s="450"/>
      <c r="J98" s="291"/>
    </row>
    <row r="99" spans="2:10" ht="24" customHeight="1" x14ac:dyDescent="0.25">
      <c r="B99" s="446"/>
      <c r="C99" s="447" t="s">
        <v>95</v>
      </c>
      <c r="D99" s="313" t="s">
        <v>14</v>
      </c>
      <c r="E99" s="281" t="s">
        <v>16</v>
      </c>
      <c r="F99" s="288">
        <f>'Insumos '!H10</f>
        <v>0</v>
      </c>
      <c r="G99" s="283">
        <v>15</v>
      </c>
      <c r="H99" s="195">
        <f t="shared" si="2"/>
        <v>0</v>
      </c>
      <c r="I99" s="448">
        <f>SUM(H99:H104)</f>
        <v>0</v>
      </c>
      <c r="J99" s="291"/>
    </row>
    <row r="100" spans="2:10" ht="24" customHeight="1" x14ac:dyDescent="0.25">
      <c r="B100" s="446"/>
      <c r="C100" s="447"/>
      <c r="D100" s="282" t="s">
        <v>17</v>
      </c>
      <c r="E100" s="287" t="s">
        <v>16</v>
      </c>
      <c r="F100" s="288">
        <f>'Insumos '!H11</f>
        <v>0</v>
      </c>
      <c r="G100" s="285">
        <v>26</v>
      </c>
      <c r="H100" s="195">
        <f t="shared" si="2"/>
        <v>0</v>
      </c>
      <c r="I100" s="448"/>
      <c r="J100" s="291"/>
    </row>
    <row r="101" spans="2:10" ht="24" customHeight="1" x14ac:dyDescent="0.25">
      <c r="B101" s="446"/>
      <c r="C101" s="447"/>
      <c r="D101" s="290" t="str">
        <f>D14</f>
        <v>Advogado Sênior</v>
      </c>
      <c r="E101" s="287" t="s">
        <v>16</v>
      </c>
      <c r="F101" s="206">
        <f>'Insumos '!H14</f>
        <v>0</v>
      </c>
      <c r="G101" s="301">
        <v>8</v>
      </c>
      <c r="H101" s="195">
        <f t="shared" si="2"/>
        <v>0</v>
      </c>
      <c r="I101" s="448"/>
      <c r="J101" s="291"/>
    </row>
    <row r="102" spans="2:10" ht="24" customHeight="1" x14ac:dyDescent="0.25">
      <c r="B102" s="446"/>
      <c r="C102" s="447"/>
      <c r="D102" s="290" t="str">
        <f>D10</f>
        <v>Arquiteto Pleno</v>
      </c>
      <c r="E102" s="287" t="s">
        <v>16</v>
      </c>
      <c r="F102" s="206">
        <f>'Insumos '!H12</f>
        <v>0</v>
      </c>
      <c r="G102" s="301">
        <v>42</v>
      </c>
      <c r="H102" s="195">
        <f t="shared" si="2"/>
        <v>0</v>
      </c>
      <c r="I102" s="448"/>
      <c r="J102" s="291"/>
    </row>
    <row r="103" spans="2:10" ht="24" customHeight="1" x14ac:dyDescent="0.25">
      <c r="B103" s="446"/>
      <c r="C103" s="447"/>
      <c r="D103" s="290" t="str">
        <f>D34</f>
        <v>Assistente Social Pleno</v>
      </c>
      <c r="E103" s="287" t="s">
        <v>16</v>
      </c>
      <c r="F103" s="206">
        <f>'Insumos '!H16</f>
        <v>0</v>
      </c>
      <c r="G103" s="301">
        <v>42</v>
      </c>
      <c r="H103" s="195">
        <f t="shared" si="2"/>
        <v>0</v>
      </c>
      <c r="I103" s="448"/>
      <c r="J103" s="291"/>
    </row>
    <row r="104" spans="2:10" ht="24" customHeight="1" x14ac:dyDescent="0.25">
      <c r="B104" s="446"/>
      <c r="C104" s="447"/>
      <c r="D104" s="290" t="str">
        <f>D98</f>
        <v>Digitador</v>
      </c>
      <c r="E104" s="299" t="s">
        <v>16</v>
      </c>
      <c r="F104" s="206">
        <f>'Insumos '!H17</f>
        <v>0</v>
      </c>
      <c r="G104" s="301">
        <v>16</v>
      </c>
      <c r="H104" s="195">
        <f t="shared" si="2"/>
        <v>0</v>
      </c>
      <c r="I104" s="448"/>
      <c r="J104" s="291"/>
    </row>
    <row r="105" spans="2:10" ht="24" customHeight="1" x14ac:dyDescent="0.25">
      <c r="B105" s="446"/>
      <c r="C105" s="449" t="s">
        <v>96</v>
      </c>
      <c r="D105" s="318" t="s">
        <v>14</v>
      </c>
      <c r="E105" s="269" t="s">
        <v>16</v>
      </c>
      <c r="F105" s="182">
        <f>'Insumos '!H10</f>
        <v>0</v>
      </c>
      <c r="G105" s="269">
        <v>4</v>
      </c>
      <c r="H105" s="184">
        <f t="shared" si="2"/>
        <v>0</v>
      </c>
      <c r="I105" s="451">
        <f>H105+H106+H107+H108+H109+H110</f>
        <v>0</v>
      </c>
      <c r="J105" s="291"/>
    </row>
    <row r="106" spans="2:10" ht="24" customHeight="1" x14ac:dyDescent="0.25">
      <c r="B106" s="446"/>
      <c r="C106" s="449"/>
      <c r="D106" s="275" t="s">
        <v>17</v>
      </c>
      <c r="E106" s="271" t="s">
        <v>16</v>
      </c>
      <c r="F106" s="182">
        <f>'Insumos '!H11</f>
        <v>0</v>
      </c>
      <c r="G106" s="276">
        <v>10</v>
      </c>
      <c r="H106" s="184">
        <f t="shared" si="2"/>
        <v>0</v>
      </c>
      <c r="I106" s="451"/>
      <c r="J106" s="291"/>
    </row>
    <row r="107" spans="2:10" ht="24" customHeight="1" x14ac:dyDescent="0.25">
      <c r="B107" s="446"/>
      <c r="C107" s="449"/>
      <c r="D107" s="278" t="s">
        <v>24</v>
      </c>
      <c r="E107" s="271" t="s">
        <v>16</v>
      </c>
      <c r="F107" s="182">
        <f>'Insumos '!H14</f>
        <v>0</v>
      </c>
      <c r="G107" s="276">
        <v>11</v>
      </c>
      <c r="H107" s="184">
        <f t="shared" si="2"/>
        <v>0</v>
      </c>
      <c r="I107" s="451"/>
      <c r="J107" s="291"/>
    </row>
    <row r="108" spans="2:10" ht="24" customHeight="1" x14ac:dyDescent="0.25">
      <c r="B108" s="446"/>
      <c r="C108" s="449"/>
      <c r="D108" s="278" t="s">
        <v>20</v>
      </c>
      <c r="E108" s="271" t="s">
        <v>16</v>
      </c>
      <c r="F108" s="209">
        <f>'Insumos '!H12</f>
        <v>0</v>
      </c>
      <c r="G108" s="276">
        <v>15</v>
      </c>
      <c r="H108" s="184">
        <f t="shared" si="2"/>
        <v>0</v>
      </c>
      <c r="I108" s="451"/>
      <c r="J108" s="291"/>
    </row>
    <row r="109" spans="2:10" ht="24" customHeight="1" x14ac:dyDescent="0.25">
      <c r="B109" s="446"/>
      <c r="C109" s="449"/>
      <c r="D109" s="278" t="s">
        <v>29</v>
      </c>
      <c r="E109" s="271" t="s">
        <v>16</v>
      </c>
      <c r="F109" s="209">
        <f>'Insumos '!H16</f>
        <v>0</v>
      </c>
      <c r="G109" s="276">
        <v>28</v>
      </c>
      <c r="H109" s="184">
        <f t="shared" si="2"/>
        <v>0</v>
      </c>
      <c r="I109" s="451"/>
      <c r="J109" s="291"/>
    </row>
    <row r="110" spans="2:10" ht="24" customHeight="1" x14ac:dyDescent="0.25">
      <c r="B110" s="446"/>
      <c r="C110" s="449"/>
      <c r="D110" s="278" t="str">
        <f>D104</f>
        <v>Digitador</v>
      </c>
      <c r="E110" s="312" t="s">
        <v>16</v>
      </c>
      <c r="F110" s="209">
        <f>'Insumos '!H17</f>
        <v>0</v>
      </c>
      <c r="G110" s="276">
        <v>14</v>
      </c>
      <c r="H110" s="184">
        <f t="shared" si="2"/>
        <v>0</v>
      </c>
      <c r="I110" s="451"/>
      <c r="J110" s="291"/>
    </row>
    <row r="111" spans="2:10" ht="24" customHeight="1" x14ac:dyDescent="0.25">
      <c r="B111" s="446"/>
      <c r="C111" s="447" t="s">
        <v>97</v>
      </c>
      <c r="D111" s="313" t="s">
        <v>14</v>
      </c>
      <c r="E111" s="281" t="s">
        <v>16</v>
      </c>
      <c r="F111" s="197">
        <f>'Insumos '!H10</f>
        <v>0</v>
      </c>
      <c r="G111" s="283">
        <v>4</v>
      </c>
      <c r="H111" s="195">
        <f t="shared" si="2"/>
        <v>0</v>
      </c>
      <c r="I111" s="448">
        <f>H111+H112+H113+H114+H115+H116</f>
        <v>0</v>
      </c>
      <c r="J111" s="291"/>
    </row>
    <row r="112" spans="2:10" ht="24" customHeight="1" x14ac:dyDescent="0.25">
      <c r="B112" s="446"/>
      <c r="C112" s="447"/>
      <c r="D112" s="282" t="s">
        <v>17</v>
      </c>
      <c r="E112" s="287" t="s">
        <v>16</v>
      </c>
      <c r="F112" s="197">
        <f>'Insumos '!H11</f>
        <v>0</v>
      </c>
      <c r="G112" s="285">
        <v>8</v>
      </c>
      <c r="H112" s="195">
        <f t="shared" si="2"/>
        <v>0</v>
      </c>
      <c r="I112" s="448"/>
      <c r="J112" s="291"/>
    </row>
    <row r="113" spans="2:10" ht="24" customHeight="1" x14ac:dyDescent="0.25">
      <c r="B113" s="446"/>
      <c r="C113" s="447"/>
      <c r="D113" s="290" t="s">
        <v>24</v>
      </c>
      <c r="E113" s="299" t="s">
        <v>16</v>
      </c>
      <c r="F113" s="206">
        <f>'Insumos '!H14</f>
        <v>0</v>
      </c>
      <c r="G113" s="301">
        <v>8</v>
      </c>
      <c r="H113" s="195">
        <f t="shared" si="2"/>
        <v>0</v>
      </c>
      <c r="I113" s="448"/>
      <c r="J113" s="291"/>
    </row>
    <row r="114" spans="2:10" ht="24" customHeight="1" x14ac:dyDescent="0.25">
      <c r="B114" s="446"/>
      <c r="C114" s="447"/>
      <c r="D114" s="290" t="s">
        <v>20</v>
      </c>
      <c r="E114" s="299" t="s">
        <v>16</v>
      </c>
      <c r="F114" s="206">
        <f>'Insumos '!H12</f>
        <v>0</v>
      </c>
      <c r="G114" s="301">
        <v>5</v>
      </c>
      <c r="H114" s="195">
        <f t="shared" si="2"/>
        <v>0</v>
      </c>
      <c r="I114" s="448"/>
      <c r="J114" s="291"/>
    </row>
    <row r="115" spans="2:10" ht="24" customHeight="1" x14ac:dyDescent="0.25">
      <c r="B115" s="446"/>
      <c r="C115" s="447"/>
      <c r="D115" s="290" t="s">
        <v>29</v>
      </c>
      <c r="E115" s="299" t="s">
        <v>16</v>
      </c>
      <c r="F115" s="206">
        <f>'Insumos '!H16</f>
        <v>0</v>
      </c>
      <c r="G115" s="301">
        <v>5</v>
      </c>
      <c r="H115" s="195">
        <f t="shared" si="2"/>
        <v>0</v>
      </c>
      <c r="I115" s="448"/>
      <c r="J115" s="291"/>
    </row>
    <row r="116" spans="2:10" ht="24" customHeight="1" x14ac:dyDescent="0.25">
      <c r="B116" s="446"/>
      <c r="C116" s="447"/>
      <c r="D116" s="290" t="str">
        <f>D110</f>
        <v>Digitador</v>
      </c>
      <c r="E116" s="299" t="s">
        <v>16</v>
      </c>
      <c r="F116" s="206">
        <f>'Insumos '!H17</f>
        <v>0</v>
      </c>
      <c r="G116" s="301">
        <v>10</v>
      </c>
      <c r="H116" s="195">
        <f t="shared" si="2"/>
        <v>0</v>
      </c>
      <c r="I116" s="448"/>
      <c r="J116" s="291"/>
    </row>
    <row r="117" spans="2:10" ht="24" customHeight="1" x14ac:dyDescent="0.25">
      <c r="B117" s="446"/>
      <c r="C117" s="452" t="s">
        <v>98</v>
      </c>
      <c r="D117" s="452"/>
      <c r="E117" s="452"/>
      <c r="F117" s="452"/>
      <c r="G117" s="452"/>
      <c r="H117" s="452"/>
      <c r="I117" s="319">
        <f>I91+I96+I99+I105+I111</f>
        <v>0</v>
      </c>
      <c r="J117" s="291"/>
    </row>
    <row r="118" spans="2:10" ht="32.25" customHeight="1" x14ac:dyDescent="0.25">
      <c r="B118" s="320"/>
      <c r="F118" s="442" t="s">
        <v>99</v>
      </c>
      <c r="G118" s="442"/>
      <c r="H118" s="442"/>
      <c r="I118" s="321">
        <f>I50+I86+I90+I117</f>
        <v>0</v>
      </c>
    </row>
    <row r="119" spans="2:10" ht="24" customHeight="1" x14ac:dyDescent="0.25"/>
    <row r="120" spans="2:10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2" max="2" width="17.42578125" customWidth="1"/>
    <col min="3" max="3" width="35.42578125" customWidth="1"/>
    <col min="4" max="4" width="33.28515625" customWidth="1"/>
    <col min="5" max="5" width="5" style="253" customWidth="1"/>
    <col min="6" max="6" width="10.140625" style="253" customWidth="1"/>
    <col min="7" max="7" width="9.42578125" style="254" customWidth="1"/>
    <col min="8" max="8" width="13.5703125" style="255" customWidth="1"/>
    <col min="9" max="9" width="18" style="255" customWidth="1"/>
    <col min="10" max="10" width="9.140625" customWidth="1"/>
    <col min="11" max="11" width="5.140625" style="256" customWidth="1"/>
    <col min="13" max="13" width="12.42578125" customWidth="1"/>
    <col min="14" max="14" width="3.85546875" customWidth="1"/>
    <col min="16384" max="16384" width="12.7109375" customWidth="1"/>
  </cols>
  <sheetData>
    <row r="1" spans="1:11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1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</row>
    <row r="3" spans="1:11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1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1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1" ht="24" customHeight="1" x14ac:dyDescent="0.25">
      <c r="B6" s="414" t="s">
        <v>110</v>
      </c>
      <c r="C6" s="414"/>
      <c r="D6" s="414"/>
      <c r="E6" s="414"/>
      <c r="F6" s="414"/>
      <c r="G6" s="414"/>
      <c r="H6" s="414"/>
      <c r="I6" s="414"/>
    </row>
    <row r="7" spans="1:11" ht="36.75" customHeight="1" x14ac:dyDescent="0.25">
      <c r="A7" s="258"/>
      <c r="B7" s="259" t="s">
        <v>61</v>
      </c>
      <c r="C7" s="260" t="s">
        <v>62</v>
      </c>
      <c r="D7" s="261" t="s">
        <v>63</v>
      </c>
      <c r="E7" s="262" t="s">
        <v>10</v>
      </c>
      <c r="F7" s="263" t="s">
        <v>13</v>
      </c>
      <c r="G7" s="264" t="s">
        <v>64</v>
      </c>
      <c r="H7" s="265" t="s">
        <v>65</v>
      </c>
      <c r="I7" s="266" t="s">
        <v>66</v>
      </c>
      <c r="J7" s="268"/>
      <c r="K7" s="268"/>
    </row>
    <row r="8" spans="1:11" ht="24" customHeight="1" x14ac:dyDescent="0.25">
      <c r="B8" s="453" t="s">
        <v>67</v>
      </c>
      <c r="C8" s="449" t="s">
        <v>102</v>
      </c>
      <c r="D8" s="270" t="str">
        <f>'Insumos '!B10</f>
        <v>Coordenador Geral</v>
      </c>
      <c r="E8" s="271" t="s">
        <v>16</v>
      </c>
      <c r="F8" s="272">
        <f>'Insumos '!H10</f>
        <v>0</v>
      </c>
      <c r="G8" s="273">
        <v>7</v>
      </c>
      <c r="H8" s="184">
        <f t="shared" ref="H8:H49" si="0">ROUND((F8*G8),2)</f>
        <v>0</v>
      </c>
      <c r="I8" s="451">
        <f>SUM(H8:H11)</f>
        <v>0</v>
      </c>
    </row>
    <row r="9" spans="1:11" ht="24" customHeight="1" x14ac:dyDescent="0.25">
      <c r="B9" s="453"/>
      <c r="C9" s="449"/>
      <c r="D9" s="275" t="str">
        <f>'Insumos '!B11</f>
        <v>Arquiteto Sênior</v>
      </c>
      <c r="E9" s="271" t="s">
        <v>16</v>
      </c>
      <c r="F9" s="272">
        <f>'Insumos '!H11</f>
        <v>0</v>
      </c>
      <c r="G9" s="276">
        <v>14</v>
      </c>
      <c r="H9" s="184">
        <f t="shared" si="0"/>
        <v>0</v>
      </c>
      <c r="I9" s="451"/>
    </row>
    <row r="10" spans="1:11" ht="24" customHeight="1" x14ac:dyDescent="0.25">
      <c r="B10" s="453"/>
      <c r="C10" s="449"/>
      <c r="D10" s="275" t="str">
        <f>'Insumos '!B12</f>
        <v>Arquiteto Pleno</v>
      </c>
      <c r="E10" s="271" t="s">
        <v>16</v>
      </c>
      <c r="F10" s="272">
        <f>'Insumos '!H12</f>
        <v>0</v>
      </c>
      <c r="G10" s="276">
        <v>18</v>
      </c>
      <c r="H10" s="184">
        <f t="shared" si="0"/>
        <v>0</v>
      </c>
      <c r="I10" s="451"/>
    </row>
    <row r="11" spans="1:11" ht="24" customHeight="1" x14ac:dyDescent="0.25">
      <c r="B11" s="453"/>
      <c r="C11" s="449"/>
      <c r="D11" s="278" t="str">
        <f>'Insumos '!B17</f>
        <v>Digitador</v>
      </c>
      <c r="E11" s="271" t="s">
        <v>16</v>
      </c>
      <c r="F11" s="272">
        <f>'Insumos '!H17</f>
        <v>0</v>
      </c>
      <c r="G11" s="279">
        <v>14</v>
      </c>
      <c r="H11" s="184">
        <f t="shared" si="0"/>
        <v>0</v>
      </c>
      <c r="I11" s="451"/>
    </row>
    <row r="12" spans="1:11" ht="24" customHeight="1" x14ac:dyDescent="0.25">
      <c r="B12" s="453"/>
      <c r="C12" s="447" t="s">
        <v>69</v>
      </c>
      <c r="D12" s="282" t="str">
        <f>'Insumos '!B10</f>
        <v>Coordenador Geral</v>
      </c>
      <c r="E12" s="283" t="s">
        <v>16</v>
      </c>
      <c r="F12" s="284">
        <f>'Insumos '!H10</f>
        <v>0</v>
      </c>
      <c r="G12" s="285">
        <v>1</v>
      </c>
      <c r="H12" s="195">
        <f t="shared" si="0"/>
        <v>0</v>
      </c>
      <c r="I12" s="454">
        <f>SUM(H12:H16)</f>
        <v>0</v>
      </c>
    </row>
    <row r="13" spans="1:11" ht="24" customHeight="1" x14ac:dyDescent="0.25">
      <c r="B13" s="453"/>
      <c r="C13" s="447"/>
      <c r="D13" s="282" t="str">
        <f>D9</f>
        <v>Arquiteto Sênior</v>
      </c>
      <c r="E13" s="287" t="s">
        <v>16</v>
      </c>
      <c r="F13" s="288">
        <f>'Insumos '!H11</f>
        <v>0</v>
      </c>
      <c r="G13" s="285">
        <v>2</v>
      </c>
      <c r="H13" s="195">
        <f t="shared" si="0"/>
        <v>0</v>
      </c>
      <c r="I13" s="454"/>
    </row>
    <row r="14" spans="1:11" ht="24" customHeight="1" x14ac:dyDescent="0.25">
      <c r="B14" s="453"/>
      <c r="C14" s="447"/>
      <c r="D14" s="282" t="str">
        <f>'Insumos '!B14</f>
        <v>Advogado Sênior</v>
      </c>
      <c r="E14" s="287" t="s">
        <v>16</v>
      </c>
      <c r="F14" s="288">
        <f>'Insumos '!H14</f>
        <v>0</v>
      </c>
      <c r="G14" s="285">
        <v>4</v>
      </c>
      <c r="H14" s="195">
        <f t="shared" si="0"/>
        <v>0</v>
      </c>
      <c r="I14" s="454"/>
    </row>
    <row r="15" spans="1:11" ht="24" customHeight="1" x14ac:dyDescent="0.25">
      <c r="B15" s="453"/>
      <c r="C15" s="447"/>
      <c r="D15" s="282" t="str">
        <f>D10</f>
        <v>Arquiteto Pleno</v>
      </c>
      <c r="E15" s="287" t="s">
        <v>16</v>
      </c>
      <c r="F15" s="288">
        <f>'Insumos '!H12</f>
        <v>0</v>
      </c>
      <c r="G15" s="285">
        <v>5</v>
      </c>
      <c r="H15" s="195">
        <f t="shared" si="0"/>
        <v>0</v>
      </c>
      <c r="I15" s="454"/>
    </row>
    <row r="16" spans="1:11" ht="24" customHeight="1" x14ac:dyDescent="0.25">
      <c r="B16" s="453"/>
      <c r="C16" s="447"/>
      <c r="D16" s="290" t="str">
        <f>'Insumos '!B15</f>
        <v>Auxiliar de Serviços Gerais</v>
      </c>
      <c r="E16" s="287" t="s">
        <v>16</v>
      </c>
      <c r="F16" s="288">
        <f>'Insumos '!H15</f>
        <v>0</v>
      </c>
      <c r="G16" s="285">
        <v>5</v>
      </c>
      <c r="H16" s="195">
        <f t="shared" si="0"/>
        <v>0</v>
      </c>
      <c r="I16" s="454"/>
    </row>
    <row r="17" spans="2:13" ht="24" customHeight="1" x14ac:dyDescent="0.25">
      <c r="B17" s="453"/>
      <c r="C17" s="449" t="s">
        <v>70</v>
      </c>
      <c r="D17" s="275" t="str">
        <f>'Insumos '!B10</f>
        <v>Coordenador Geral</v>
      </c>
      <c r="E17" s="271" t="s">
        <v>16</v>
      </c>
      <c r="F17" s="272">
        <f>'Insumos '!H10</f>
        <v>0</v>
      </c>
      <c r="G17" s="276">
        <v>3</v>
      </c>
      <c r="H17" s="184">
        <f t="shared" si="0"/>
        <v>0</v>
      </c>
      <c r="I17" s="451">
        <f>SUM(H17:H20)</f>
        <v>0</v>
      </c>
    </row>
    <row r="18" spans="2:13" ht="23.25" customHeight="1" x14ac:dyDescent="0.25">
      <c r="B18" s="453"/>
      <c r="C18" s="449"/>
      <c r="D18" s="275" t="str">
        <f>D9</f>
        <v>Arquiteto Sênior</v>
      </c>
      <c r="E18" s="271" t="s">
        <v>16</v>
      </c>
      <c r="F18" s="272">
        <f>'Insumos '!H11</f>
        <v>0</v>
      </c>
      <c r="G18" s="276">
        <v>7</v>
      </c>
      <c r="H18" s="184">
        <f t="shared" si="0"/>
        <v>0</v>
      </c>
      <c r="I18" s="451"/>
    </row>
    <row r="19" spans="2:13" ht="23.25" customHeight="1" x14ac:dyDescent="0.25">
      <c r="B19" s="453"/>
      <c r="C19" s="449"/>
      <c r="D19" s="275" t="str">
        <f>D14</f>
        <v>Advogado Sênior</v>
      </c>
      <c r="E19" s="271" t="s">
        <v>16</v>
      </c>
      <c r="F19" s="272">
        <f>'Insumos '!H14</f>
        <v>0</v>
      </c>
      <c r="G19" s="276">
        <v>13</v>
      </c>
      <c r="H19" s="184">
        <f t="shared" si="0"/>
        <v>0</v>
      </c>
      <c r="I19" s="451"/>
    </row>
    <row r="20" spans="2:13" ht="23.25" customHeight="1" x14ac:dyDescent="0.25">
      <c r="B20" s="453"/>
      <c r="C20" s="449"/>
      <c r="D20" s="275" t="str">
        <f>D11</f>
        <v>Digitador</v>
      </c>
      <c r="E20" s="271" t="s">
        <v>16</v>
      </c>
      <c r="F20" s="272">
        <f>'Insumos '!H17</f>
        <v>0</v>
      </c>
      <c r="G20" s="276">
        <v>9</v>
      </c>
      <c r="H20" s="184">
        <f t="shared" si="0"/>
        <v>0</v>
      </c>
      <c r="I20" s="451"/>
    </row>
    <row r="21" spans="2:13" ht="48.75" customHeight="1" x14ac:dyDescent="0.25">
      <c r="B21" s="453"/>
      <c r="C21" s="281" t="s">
        <v>71</v>
      </c>
      <c r="D21" s="282" t="str">
        <f>'Insumos '!B20</f>
        <v>Levantamento Planialtimétrico Cadastral</v>
      </c>
      <c r="E21" s="287" t="s">
        <v>37</v>
      </c>
      <c r="F21" s="288">
        <f>'Insumos '!H20</f>
        <v>0</v>
      </c>
      <c r="G21" s="292">
        <v>7658</v>
      </c>
      <c r="H21" s="195">
        <f t="shared" si="0"/>
        <v>0</v>
      </c>
      <c r="I21" s="293">
        <f>SUM(H21)</f>
        <v>0</v>
      </c>
    </row>
    <row r="22" spans="2:13" ht="30" customHeight="1" x14ac:dyDescent="0.25">
      <c r="B22" s="453"/>
      <c r="C22" s="449" t="s">
        <v>72</v>
      </c>
      <c r="D22" s="270" t="str">
        <f>'Insumos '!B10</f>
        <v>Coordenador Geral</v>
      </c>
      <c r="E22" s="295" t="s">
        <v>16</v>
      </c>
      <c r="F22" s="296">
        <f>'Insumos '!H10</f>
        <v>0</v>
      </c>
      <c r="G22" s="273">
        <v>2</v>
      </c>
      <c r="H22" s="184">
        <f t="shared" si="0"/>
        <v>0</v>
      </c>
      <c r="I22" s="451">
        <f>SUM(H22:H25)</f>
        <v>0</v>
      </c>
    </row>
    <row r="23" spans="2:13" ht="30" customHeight="1" x14ac:dyDescent="0.25">
      <c r="B23" s="453"/>
      <c r="C23" s="449"/>
      <c r="D23" s="275" t="str">
        <f>D9</f>
        <v>Arquiteto Sênior</v>
      </c>
      <c r="E23" s="271" t="s">
        <v>16</v>
      </c>
      <c r="F23" s="272">
        <f>'Insumos '!H11</f>
        <v>0</v>
      </c>
      <c r="G23" s="276">
        <v>9</v>
      </c>
      <c r="H23" s="184">
        <f t="shared" si="0"/>
        <v>0</v>
      </c>
      <c r="I23" s="451"/>
    </row>
    <row r="24" spans="2:13" ht="30" customHeight="1" x14ac:dyDescent="0.25">
      <c r="B24" s="453"/>
      <c r="C24" s="449"/>
      <c r="D24" s="275" t="str">
        <f>D14</f>
        <v>Advogado Sênior</v>
      </c>
      <c r="E24" s="271" t="s">
        <v>16</v>
      </c>
      <c r="F24" s="272">
        <f>'Insumos '!H14</f>
        <v>0</v>
      </c>
      <c r="G24" s="276">
        <v>12</v>
      </c>
      <c r="H24" s="184">
        <f t="shared" si="0"/>
        <v>0</v>
      </c>
      <c r="I24" s="451"/>
    </row>
    <row r="25" spans="2:13" ht="24" customHeight="1" x14ac:dyDescent="0.25">
      <c r="B25" s="453"/>
      <c r="C25" s="449"/>
      <c r="D25" s="275" t="str">
        <f>D11</f>
        <v>Digitador</v>
      </c>
      <c r="E25" s="271" t="s">
        <v>16</v>
      </c>
      <c r="F25" s="272">
        <f>'Insumos '!H17</f>
        <v>0</v>
      </c>
      <c r="G25" s="276">
        <v>9</v>
      </c>
      <c r="H25" s="184">
        <f t="shared" si="0"/>
        <v>0</v>
      </c>
      <c r="I25" s="451"/>
    </row>
    <row r="26" spans="2:13" ht="24" customHeight="1" x14ac:dyDescent="0.25">
      <c r="B26" s="453"/>
      <c r="C26" s="447" t="s">
        <v>73</v>
      </c>
      <c r="D26" s="297" t="str">
        <f>'Insumos '!B10</f>
        <v>Coordenador Geral</v>
      </c>
      <c r="E26" s="283" t="s">
        <v>16</v>
      </c>
      <c r="F26" s="284">
        <f>'Insumos '!H10</f>
        <v>0</v>
      </c>
      <c r="G26" s="298">
        <v>1</v>
      </c>
      <c r="H26" s="195">
        <f t="shared" si="0"/>
        <v>0</v>
      </c>
      <c r="I26" s="454">
        <f>SUM(H26:H30)</f>
        <v>0</v>
      </c>
    </row>
    <row r="27" spans="2:13" ht="24" customHeight="1" x14ac:dyDescent="0.25">
      <c r="B27" s="453"/>
      <c r="C27" s="447"/>
      <c r="D27" s="282" t="str">
        <f>D9</f>
        <v>Arquiteto Sênior</v>
      </c>
      <c r="E27" s="287" t="s">
        <v>16</v>
      </c>
      <c r="F27" s="288">
        <f>'Insumos '!H11</f>
        <v>0</v>
      </c>
      <c r="G27" s="285">
        <v>2</v>
      </c>
      <c r="H27" s="195">
        <f t="shared" si="0"/>
        <v>0</v>
      </c>
      <c r="I27" s="454"/>
    </row>
    <row r="28" spans="2:13" ht="24" customHeight="1" x14ac:dyDescent="0.25">
      <c r="B28" s="453"/>
      <c r="C28" s="447"/>
      <c r="D28" s="282" t="str">
        <f>D24</f>
        <v>Advogado Sênior</v>
      </c>
      <c r="E28" s="287" t="s">
        <v>16</v>
      </c>
      <c r="F28" s="288">
        <f>'Insumos '!H14</f>
        <v>0</v>
      </c>
      <c r="G28" s="285">
        <v>4</v>
      </c>
      <c r="H28" s="195">
        <f t="shared" si="0"/>
        <v>0</v>
      </c>
      <c r="I28" s="454"/>
      <c r="M28" s="322"/>
    </row>
    <row r="29" spans="2:13" ht="24" customHeight="1" x14ac:dyDescent="0.25">
      <c r="B29" s="453"/>
      <c r="C29" s="447"/>
      <c r="D29" s="282" t="str">
        <f>D16</f>
        <v>Auxiliar de Serviços Gerais</v>
      </c>
      <c r="E29" s="287" t="s">
        <v>16</v>
      </c>
      <c r="F29" s="288">
        <f>'Insumos '!H15</f>
        <v>0</v>
      </c>
      <c r="G29" s="285">
        <v>2</v>
      </c>
      <c r="H29" s="195">
        <f t="shared" si="0"/>
        <v>0</v>
      </c>
      <c r="I29" s="454"/>
    </row>
    <row r="30" spans="2:13" ht="24" customHeight="1" x14ac:dyDescent="0.25">
      <c r="B30" s="453"/>
      <c r="C30" s="447"/>
      <c r="D30" s="290" t="str">
        <f>D25</f>
        <v>Digitador</v>
      </c>
      <c r="E30" s="299" t="s">
        <v>16</v>
      </c>
      <c r="F30" s="300">
        <f>'Insumos '!H17</f>
        <v>0</v>
      </c>
      <c r="G30" s="301">
        <v>5</v>
      </c>
      <c r="H30" s="195">
        <f t="shared" si="0"/>
        <v>0</v>
      </c>
      <c r="I30" s="454"/>
    </row>
    <row r="31" spans="2:13" ht="24" customHeight="1" x14ac:dyDescent="0.25">
      <c r="B31" s="453"/>
      <c r="C31" s="449" t="s">
        <v>74</v>
      </c>
      <c r="D31" s="275" t="str">
        <f>'Insumos '!B10</f>
        <v>Coordenador Geral</v>
      </c>
      <c r="E31" s="271" t="s">
        <v>16</v>
      </c>
      <c r="F31" s="272">
        <f>'Insumos '!H10</f>
        <v>0</v>
      </c>
      <c r="G31" s="276">
        <v>1</v>
      </c>
      <c r="H31" s="184">
        <f t="shared" si="0"/>
        <v>0</v>
      </c>
      <c r="I31" s="451">
        <f>SUM(H31:H35)</f>
        <v>0</v>
      </c>
      <c r="M31" s="302"/>
    </row>
    <row r="32" spans="2:13" ht="24" customHeight="1" x14ac:dyDescent="0.25">
      <c r="B32" s="453"/>
      <c r="C32" s="449"/>
      <c r="D32" s="275" t="str">
        <f>D9</f>
        <v>Arquiteto Sênior</v>
      </c>
      <c r="E32" s="271" t="s">
        <v>16</v>
      </c>
      <c r="F32" s="272">
        <f>'Insumos '!H11</f>
        <v>0</v>
      </c>
      <c r="G32" s="276">
        <v>4</v>
      </c>
      <c r="H32" s="184">
        <f t="shared" si="0"/>
        <v>0</v>
      </c>
      <c r="I32" s="451"/>
      <c r="M32" s="302"/>
    </row>
    <row r="33" spans="2:13" ht="24" customHeight="1" x14ac:dyDescent="0.25">
      <c r="B33" s="453"/>
      <c r="C33" s="449"/>
      <c r="D33" s="275" t="str">
        <f>D28</f>
        <v>Advogado Sênior</v>
      </c>
      <c r="E33" s="271" t="s">
        <v>16</v>
      </c>
      <c r="F33" s="272">
        <f>'Insumos '!H14</f>
        <v>0</v>
      </c>
      <c r="G33" s="276">
        <v>11</v>
      </c>
      <c r="H33" s="184">
        <f t="shared" si="0"/>
        <v>0</v>
      </c>
      <c r="I33" s="451"/>
      <c r="M33" s="302"/>
    </row>
    <row r="34" spans="2:13" ht="24" customHeight="1" x14ac:dyDescent="0.25">
      <c r="B34" s="453"/>
      <c r="C34" s="449"/>
      <c r="D34" s="275" t="str">
        <f>'Insumos '!B16</f>
        <v>Assistente Social Pleno</v>
      </c>
      <c r="E34" s="271" t="s">
        <v>16</v>
      </c>
      <c r="F34" s="272">
        <f>'Insumos '!H16</f>
        <v>0</v>
      </c>
      <c r="G34" s="276">
        <v>20</v>
      </c>
      <c r="H34" s="184">
        <f t="shared" si="0"/>
        <v>0</v>
      </c>
      <c r="I34" s="451"/>
      <c r="M34" s="302"/>
    </row>
    <row r="35" spans="2:13" ht="24" customHeight="1" x14ac:dyDescent="0.25">
      <c r="B35" s="453"/>
      <c r="C35" s="449"/>
      <c r="D35" s="275" t="str">
        <f>D30</f>
        <v>Digitador</v>
      </c>
      <c r="E35" s="271" t="s">
        <v>16</v>
      </c>
      <c r="F35" s="272">
        <f>'Insumos '!H17</f>
        <v>0</v>
      </c>
      <c r="G35" s="276">
        <v>9</v>
      </c>
      <c r="H35" s="184">
        <f t="shared" si="0"/>
        <v>0</v>
      </c>
      <c r="I35" s="451"/>
      <c r="M35" s="302"/>
    </row>
    <row r="36" spans="2:13" ht="24" customHeight="1" x14ac:dyDescent="0.25">
      <c r="B36" s="453"/>
      <c r="C36" s="447" t="s">
        <v>75</v>
      </c>
      <c r="D36" s="297" t="str">
        <f>'Insumos '!B10</f>
        <v>Coordenador Geral</v>
      </c>
      <c r="E36" s="283" t="s">
        <v>16</v>
      </c>
      <c r="F36" s="284">
        <f>'Insumos '!H10</f>
        <v>0</v>
      </c>
      <c r="G36" s="298">
        <v>5</v>
      </c>
      <c r="H36" s="195">
        <f t="shared" si="0"/>
        <v>0</v>
      </c>
      <c r="I36" s="448">
        <f>SUM(H36:H39)</f>
        <v>0</v>
      </c>
    </row>
    <row r="37" spans="2:13" ht="24" customHeight="1" x14ac:dyDescent="0.25">
      <c r="B37" s="453"/>
      <c r="C37" s="447"/>
      <c r="D37" s="282" t="str">
        <f>D9</f>
        <v>Arquiteto Sênior</v>
      </c>
      <c r="E37" s="287" t="s">
        <v>16</v>
      </c>
      <c r="F37" s="288">
        <f>'Insumos '!H11</f>
        <v>0</v>
      </c>
      <c r="G37" s="285">
        <v>18</v>
      </c>
      <c r="H37" s="195">
        <f t="shared" si="0"/>
        <v>0</v>
      </c>
      <c r="I37" s="448"/>
    </row>
    <row r="38" spans="2:13" ht="24" customHeight="1" x14ac:dyDescent="0.25">
      <c r="B38" s="453"/>
      <c r="C38" s="447"/>
      <c r="D38" s="282" t="str">
        <f>'Insumos '!B13</f>
        <v>Desenhista Projetista</v>
      </c>
      <c r="E38" s="287" t="s">
        <v>16</v>
      </c>
      <c r="F38" s="288">
        <f>'Insumos '!H13</f>
        <v>0</v>
      </c>
      <c r="G38" s="285">
        <v>36</v>
      </c>
      <c r="H38" s="195">
        <f t="shared" si="0"/>
        <v>0</v>
      </c>
      <c r="I38" s="448"/>
    </row>
    <row r="39" spans="2:13" ht="24" customHeight="1" x14ac:dyDescent="0.25">
      <c r="B39" s="453"/>
      <c r="C39" s="447"/>
      <c r="D39" s="290" t="str">
        <f>D34</f>
        <v>Assistente Social Pleno</v>
      </c>
      <c r="E39" s="287" t="s">
        <v>16</v>
      </c>
      <c r="F39" s="288">
        <f>'Insumos '!H16</f>
        <v>0</v>
      </c>
      <c r="G39" s="301">
        <v>72</v>
      </c>
      <c r="H39" s="195">
        <f t="shared" si="0"/>
        <v>0</v>
      </c>
      <c r="I39" s="448"/>
    </row>
    <row r="40" spans="2:13" ht="24" customHeight="1" x14ac:dyDescent="0.25">
      <c r="B40" s="453"/>
      <c r="C40" s="449" t="s">
        <v>76</v>
      </c>
      <c r="D40" s="275" t="str">
        <f>'Insumos '!B10</f>
        <v>Coordenador Geral</v>
      </c>
      <c r="E40" s="295" t="s">
        <v>16</v>
      </c>
      <c r="F40" s="296">
        <f>'Insumos '!H10</f>
        <v>0</v>
      </c>
      <c r="G40" s="276">
        <v>6</v>
      </c>
      <c r="H40" s="184">
        <f t="shared" si="0"/>
        <v>0</v>
      </c>
      <c r="I40" s="451">
        <f>SUM(H40:H44)</f>
        <v>0</v>
      </c>
    </row>
    <row r="41" spans="2:13" ht="24" customHeight="1" x14ac:dyDescent="0.25">
      <c r="B41" s="453"/>
      <c r="C41" s="449"/>
      <c r="D41" s="275" t="str">
        <f>D9</f>
        <v>Arquiteto Sênior</v>
      </c>
      <c r="E41" s="271" t="s">
        <v>16</v>
      </c>
      <c r="F41" s="272">
        <f>'Insumos '!H11</f>
        <v>0</v>
      </c>
      <c r="G41" s="276">
        <v>22</v>
      </c>
      <c r="H41" s="184">
        <f t="shared" si="0"/>
        <v>0</v>
      </c>
      <c r="I41" s="451"/>
    </row>
    <row r="42" spans="2:13" ht="24" customHeight="1" x14ac:dyDescent="0.25">
      <c r="B42" s="453"/>
      <c r="C42" s="449"/>
      <c r="D42" s="275" t="str">
        <f>D33</f>
        <v>Advogado Sênior</v>
      </c>
      <c r="E42" s="271" t="s">
        <v>16</v>
      </c>
      <c r="F42" s="272">
        <f>'Insumos '!H14</f>
        <v>0</v>
      </c>
      <c r="G42" s="276">
        <v>43</v>
      </c>
      <c r="H42" s="184">
        <f t="shared" si="0"/>
        <v>0</v>
      </c>
      <c r="I42" s="451"/>
    </row>
    <row r="43" spans="2:13" ht="24" customHeight="1" x14ac:dyDescent="0.25">
      <c r="B43" s="453"/>
      <c r="C43" s="449"/>
      <c r="D43" s="275" t="str">
        <f>D39</f>
        <v>Assistente Social Pleno</v>
      </c>
      <c r="E43" s="271" t="s">
        <v>16</v>
      </c>
      <c r="F43" s="272">
        <f>'Insumos '!H16</f>
        <v>0</v>
      </c>
      <c r="G43" s="276">
        <v>58</v>
      </c>
      <c r="H43" s="184">
        <f t="shared" si="0"/>
        <v>0</v>
      </c>
      <c r="I43" s="451"/>
    </row>
    <row r="44" spans="2:13" ht="24" customHeight="1" x14ac:dyDescent="0.25">
      <c r="B44" s="453"/>
      <c r="C44" s="449"/>
      <c r="D44" s="278" t="str">
        <f>D35</f>
        <v>Digitador</v>
      </c>
      <c r="E44" s="271" t="s">
        <v>16</v>
      </c>
      <c r="F44" s="303">
        <f>'Insumos '!H17</f>
        <v>0</v>
      </c>
      <c r="G44" s="279">
        <v>72</v>
      </c>
      <c r="H44" s="184">
        <f t="shared" si="0"/>
        <v>0</v>
      </c>
      <c r="I44" s="451"/>
    </row>
    <row r="45" spans="2:13" ht="24" customHeight="1" x14ac:dyDescent="0.25">
      <c r="B45" s="453"/>
      <c r="C45" s="447" t="s">
        <v>77</v>
      </c>
      <c r="D45" s="282" t="str">
        <f>'Insumos '!B10</f>
        <v>Coordenador Geral</v>
      </c>
      <c r="E45" s="283" t="s">
        <v>16</v>
      </c>
      <c r="F45" s="288">
        <f>'Insumos '!H10</f>
        <v>0</v>
      </c>
      <c r="G45" s="285">
        <v>3</v>
      </c>
      <c r="H45" s="195">
        <f t="shared" si="0"/>
        <v>0</v>
      </c>
      <c r="I45" s="448">
        <f>SUM(H45:H49)</f>
        <v>0</v>
      </c>
    </row>
    <row r="46" spans="2:13" ht="24" customHeight="1" x14ac:dyDescent="0.25">
      <c r="B46" s="453"/>
      <c r="C46" s="447"/>
      <c r="D46" s="282" t="str">
        <f>D9</f>
        <v>Arquiteto Sênior</v>
      </c>
      <c r="E46" s="287" t="s">
        <v>16</v>
      </c>
      <c r="F46" s="288">
        <f>'Insumos '!H11</f>
        <v>0</v>
      </c>
      <c r="G46" s="285">
        <v>13</v>
      </c>
      <c r="H46" s="195">
        <f t="shared" si="0"/>
        <v>0</v>
      </c>
      <c r="I46" s="448"/>
    </row>
    <row r="47" spans="2:13" ht="24" customHeight="1" x14ac:dyDescent="0.25">
      <c r="B47" s="453"/>
      <c r="C47" s="447"/>
      <c r="D47" s="282" t="str">
        <f>D10</f>
        <v>Arquiteto Pleno</v>
      </c>
      <c r="E47" s="287" t="s">
        <v>16</v>
      </c>
      <c r="F47" s="288">
        <f>'Insumos '!H12</f>
        <v>0</v>
      </c>
      <c r="G47" s="285">
        <v>24</v>
      </c>
      <c r="H47" s="195">
        <f t="shared" si="0"/>
        <v>0</v>
      </c>
      <c r="I47" s="448"/>
    </row>
    <row r="48" spans="2:13" ht="24" customHeight="1" x14ac:dyDescent="0.25">
      <c r="B48" s="453"/>
      <c r="C48" s="447"/>
      <c r="D48" s="282" t="str">
        <f>D38</f>
        <v>Desenhista Projetista</v>
      </c>
      <c r="E48" s="287" t="s">
        <v>16</v>
      </c>
      <c r="F48" s="288">
        <f>'Insumos '!H13</f>
        <v>0</v>
      </c>
      <c r="G48" s="285">
        <v>24</v>
      </c>
      <c r="H48" s="195">
        <f t="shared" si="0"/>
        <v>0</v>
      </c>
      <c r="I48" s="448"/>
    </row>
    <row r="49" spans="2:13" ht="24" customHeight="1" x14ac:dyDescent="0.25">
      <c r="B49" s="453"/>
      <c r="C49" s="447"/>
      <c r="D49" s="290" t="str">
        <f>D44</f>
        <v>Digitador</v>
      </c>
      <c r="E49" s="299" t="s">
        <v>16</v>
      </c>
      <c r="F49" s="300">
        <f>'Insumos '!H17</f>
        <v>0</v>
      </c>
      <c r="G49" s="301">
        <v>13</v>
      </c>
      <c r="H49" s="195">
        <f t="shared" si="0"/>
        <v>0</v>
      </c>
      <c r="I49" s="448"/>
    </row>
    <row r="50" spans="2:13" ht="24" customHeight="1" x14ac:dyDescent="0.25">
      <c r="B50" s="453"/>
      <c r="C50" s="304" t="s">
        <v>78</v>
      </c>
      <c r="D50" s="305"/>
      <c r="E50" s="305"/>
      <c r="F50" s="305"/>
      <c r="G50" s="305"/>
      <c r="H50" s="304"/>
      <c r="I50" s="306">
        <f>SUM(I8:I49)</f>
        <v>0</v>
      </c>
    </row>
    <row r="51" spans="2:13" ht="24" customHeight="1" x14ac:dyDescent="0.25">
      <c r="B51" s="453" t="s">
        <v>79</v>
      </c>
      <c r="C51" s="447" t="s">
        <v>80</v>
      </c>
      <c r="D51" s="308" t="str">
        <f>'Insumos '!B10</f>
        <v>Coordenador Geral</v>
      </c>
      <c r="E51" s="281" t="s">
        <v>16</v>
      </c>
      <c r="F51" s="284">
        <f>'Insumos '!H10</f>
        <v>0</v>
      </c>
      <c r="G51" s="283">
        <v>1</v>
      </c>
      <c r="H51" s="195">
        <f t="shared" ref="H51:H85" si="1">ROUND((F51*G51),2)</f>
        <v>0</v>
      </c>
      <c r="I51" s="445">
        <f>SUM(H51:H56)</f>
        <v>0</v>
      </c>
      <c r="M51" s="309"/>
    </row>
    <row r="52" spans="2:13" ht="24" customHeight="1" x14ac:dyDescent="0.25">
      <c r="B52" s="453"/>
      <c r="C52" s="447"/>
      <c r="D52" s="282" t="str">
        <f>D9</f>
        <v>Arquiteto Sênior</v>
      </c>
      <c r="E52" s="287" t="s">
        <v>16</v>
      </c>
      <c r="F52" s="288">
        <f>'Insumos '!H11</f>
        <v>0</v>
      </c>
      <c r="G52" s="285">
        <v>4</v>
      </c>
      <c r="H52" s="195">
        <f t="shared" si="1"/>
        <v>0</v>
      </c>
      <c r="I52" s="445"/>
      <c r="M52" s="302"/>
    </row>
    <row r="53" spans="2:13" ht="24" customHeight="1" x14ac:dyDescent="0.25">
      <c r="B53" s="453"/>
      <c r="C53" s="447"/>
      <c r="D53" s="282" t="str">
        <f>D42</f>
        <v>Advogado Sênior</v>
      </c>
      <c r="E53" s="287" t="s">
        <v>16</v>
      </c>
      <c r="F53" s="288">
        <f>'Insumos '!H14</f>
        <v>0</v>
      </c>
      <c r="G53" s="285">
        <v>3</v>
      </c>
      <c r="H53" s="195">
        <f t="shared" si="1"/>
        <v>0</v>
      </c>
      <c r="I53" s="445"/>
      <c r="M53" s="302"/>
    </row>
    <row r="54" spans="2:13" ht="24" customHeight="1" x14ac:dyDescent="0.25">
      <c r="B54" s="453"/>
      <c r="C54" s="447"/>
      <c r="D54" s="282" t="str">
        <f>D10</f>
        <v>Arquiteto Pleno</v>
      </c>
      <c r="E54" s="287" t="s">
        <v>16</v>
      </c>
      <c r="F54" s="288">
        <f>'Insumos '!H12</f>
        <v>0</v>
      </c>
      <c r="G54" s="285">
        <v>7</v>
      </c>
      <c r="H54" s="195">
        <f t="shared" si="1"/>
        <v>0</v>
      </c>
      <c r="I54" s="445"/>
      <c r="M54" s="302"/>
    </row>
    <row r="55" spans="2:13" ht="24" customHeight="1" x14ac:dyDescent="0.25">
      <c r="B55" s="453"/>
      <c r="C55" s="447"/>
      <c r="D55" s="282" t="str">
        <f>D16</f>
        <v>Auxiliar de Serviços Gerais</v>
      </c>
      <c r="E55" s="287" t="s">
        <v>16</v>
      </c>
      <c r="F55" s="288">
        <f>'Insumos '!H15</f>
        <v>0</v>
      </c>
      <c r="G55" s="285">
        <v>4</v>
      </c>
      <c r="H55" s="195">
        <f t="shared" si="1"/>
        <v>0</v>
      </c>
      <c r="I55" s="445"/>
      <c r="M55" s="302"/>
    </row>
    <row r="56" spans="2:13" ht="24" customHeight="1" x14ac:dyDescent="0.25">
      <c r="B56" s="453"/>
      <c r="C56" s="447"/>
      <c r="D56" s="290" t="str">
        <f>D49</f>
        <v>Digitador</v>
      </c>
      <c r="E56" s="299" t="s">
        <v>16</v>
      </c>
      <c r="F56" s="300">
        <f>'Insumos '!H17</f>
        <v>0</v>
      </c>
      <c r="G56" s="301">
        <v>4</v>
      </c>
      <c r="H56" s="195">
        <f t="shared" si="1"/>
        <v>0</v>
      </c>
      <c r="I56" s="445"/>
      <c r="M56" s="302"/>
    </row>
    <row r="57" spans="2:13" ht="24" customHeight="1" x14ac:dyDescent="0.25">
      <c r="B57" s="453"/>
      <c r="C57" s="449" t="s">
        <v>81</v>
      </c>
      <c r="D57" s="275" t="str">
        <f>'Insumos '!B10</f>
        <v>Coordenador Geral</v>
      </c>
      <c r="E57" s="271" t="s">
        <v>16</v>
      </c>
      <c r="F57" s="272">
        <f>'Insumos '!H10</f>
        <v>0</v>
      </c>
      <c r="G57" s="276">
        <v>1</v>
      </c>
      <c r="H57" s="184">
        <f t="shared" si="1"/>
        <v>0</v>
      </c>
      <c r="I57" s="451">
        <f>SUM(H57:H61)</f>
        <v>0</v>
      </c>
      <c r="M57" s="302"/>
    </row>
    <row r="58" spans="2:13" ht="24" customHeight="1" x14ac:dyDescent="0.25">
      <c r="B58" s="453"/>
      <c r="C58" s="449"/>
      <c r="D58" s="275" t="str">
        <f>D9</f>
        <v>Arquiteto Sênior</v>
      </c>
      <c r="E58" s="271" t="s">
        <v>16</v>
      </c>
      <c r="F58" s="272">
        <f>'Insumos '!H11</f>
        <v>0</v>
      </c>
      <c r="G58" s="276">
        <v>4</v>
      </c>
      <c r="H58" s="184">
        <f t="shared" si="1"/>
        <v>0</v>
      </c>
      <c r="I58" s="451"/>
      <c r="M58" s="302"/>
    </row>
    <row r="59" spans="2:13" ht="24" customHeight="1" x14ac:dyDescent="0.25">
      <c r="B59" s="453"/>
      <c r="C59" s="449"/>
      <c r="D59" s="275" t="str">
        <f>D10</f>
        <v>Arquiteto Pleno</v>
      </c>
      <c r="E59" s="269" t="s">
        <v>16</v>
      </c>
      <c r="F59" s="272">
        <f>'Insumos '!H12</f>
        <v>0</v>
      </c>
      <c r="G59" s="269">
        <v>8</v>
      </c>
      <c r="H59" s="184">
        <f t="shared" si="1"/>
        <v>0</v>
      </c>
      <c r="I59" s="451"/>
      <c r="M59" s="310"/>
    </row>
    <row r="60" spans="2:13" ht="24" customHeight="1" x14ac:dyDescent="0.25">
      <c r="B60" s="453"/>
      <c r="C60" s="449"/>
      <c r="D60" s="275" t="str">
        <f>D55</f>
        <v>Auxiliar de Serviços Gerais</v>
      </c>
      <c r="E60" s="271" t="s">
        <v>16</v>
      </c>
      <c r="F60" s="272">
        <f>'Insumos '!H15</f>
        <v>0</v>
      </c>
      <c r="G60" s="276">
        <v>4</v>
      </c>
      <c r="H60" s="184">
        <f t="shared" si="1"/>
        <v>0</v>
      </c>
      <c r="I60" s="451"/>
      <c r="M60" s="302"/>
    </row>
    <row r="61" spans="2:13" ht="24" customHeight="1" x14ac:dyDescent="0.25">
      <c r="B61" s="453"/>
      <c r="C61" s="449"/>
      <c r="D61" s="275" t="str">
        <f>D56</f>
        <v>Digitador</v>
      </c>
      <c r="E61" s="271" t="s">
        <v>16</v>
      </c>
      <c r="F61" s="272">
        <f>'Insumos '!H17</f>
        <v>0</v>
      </c>
      <c r="G61" s="276">
        <v>5</v>
      </c>
      <c r="H61" s="184">
        <f t="shared" si="1"/>
        <v>0</v>
      </c>
      <c r="I61" s="451"/>
      <c r="M61" s="302"/>
    </row>
    <row r="62" spans="2:13" ht="24" customHeight="1" x14ac:dyDescent="0.25">
      <c r="B62" s="453"/>
      <c r="C62" s="447" t="s">
        <v>82</v>
      </c>
      <c r="D62" s="297" t="str">
        <f>'Insumos '!B10</f>
        <v>Coordenador Geral</v>
      </c>
      <c r="E62" s="283" t="s">
        <v>16</v>
      </c>
      <c r="F62" s="284">
        <f>'Insumos '!H10</f>
        <v>0</v>
      </c>
      <c r="G62" s="298">
        <v>4</v>
      </c>
      <c r="H62" s="195">
        <f t="shared" si="1"/>
        <v>0</v>
      </c>
      <c r="I62" s="454">
        <f>SUM(H62:H64)</f>
        <v>0</v>
      </c>
    </row>
    <row r="63" spans="2:13" ht="24" customHeight="1" x14ac:dyDescent="0.25">
      <c r="B63" s="453"/>
      <c r="C63" s="447"/>
      <c r="D63" s="282" t="str">
        <f>D9</f>
        <v>Arquiteto Sênior</v>
      </c>
      <c r="E63" s="281" t="s">
        <v>16</v>
      </c>
      <c r="F63" s="288">
        <f>'Insumos '!H11</f>
        <v>0</v>
      </c>
      <c r="G63" s="281">
        <v>18</v>
      </c>
      <c r="H63" s="195">
        <f t="shared" si="1"/>
        <v>0</v>
      </c>
      <c r="I63" s="454"/>
    </row>
    <row r="64" spans="2:13" ht="24" customHeight="1" x14ac:dyDescent="0.25">
      <c r="B64" s="453"/>
      <c r="C64" s="447"/>
      <c r="D64" s="290" t="str">
        <f>D48</f>
        <v>Desenhista Projetista</v>
      </c>
      <c r="E64" s="299" t="s">
        <v>16</v>
      </c>
      <c r="F64" s="300">
        <f>'Insumos '!H13</f>
        <v>0</v>
      </c>
      <c r="G64" s="301">
        <v>18</v>
      </c>
      <c r="H64" s="195">
        <f t="shared" si="1"/>
        <v>0</v>
      </c>
      <c r="I64" s="454"/>
    </row>
    <row r="65" spans="2:9" ht="24" customHeight="1" x14ac:dyDescent="0.25">
      <c r="B65" s="453"/>
      <c r="C65" s="449" t="s">
        <v>83</v>
      </c>
      <c r="D65" s="275" t="str">
        <f>'Insumos '!B10</f>
        <v>Coordenador Geral</v>
      </c>
      <c r="E65" s="271" t="s">
        <v>16</v>
      </c>
      <c r="F65" s="272">
        <f>'Insumos '!H10</f>
        <v>0</v>
      </c>
      <c r="G65" s="276">
        <v>3</v>
      </c>
      <c r="H65" s="184">
        <f t="shared" si="1"/>
        <v>0</v>
      </c>
      <c r="I65" s="451">
        <f>SUM(H65:H67)</f>
        <v>0</v>
      </c>
    </row>
    <row r="66" spans="2:9" ht="24" customHeight="1" x14ac:dyDescent="0.25">
      <c r="B66" s="453"/>
      <c r="C66" s="449"/>
      <c r="D66" s="275" t="str">
        <f>D9</f>
        <v>Arquiteto Sênior</v>
      </c>
      <c r="E66" s="271" t="s">
        <v>16</v>
      </c>
      <c r="F66" s="272">
        <f>'Insumos '!H11</f>
        <v>0</v>
      </c>
      <c r="G66" s="276">
        <v>12</v>
      </c>
      <c r="H66" s="184">
        <f t="shared" si="1"/>
        <v>0</v>
      </c>
      <c r="I66" s="451"/>
    </row>
    <row r="67" spans="2:9" ht="24" customHeight="1" x14ac:dyDescent="0.25">
      <c r="B67" s="453"/>
      <c r="C67" s="449"/>
      <c r="D67" s="275" t="str">
        <f>D64</f>
        <v>Desenhista Projetista</v>
      </c>
      <c r="E67" s="271" t="s">
        <v>16</v>
      </c>
      <c r="F67" s="272">
        <f>'Insumos '!H13</f>
        <v>0</v>
      </c>
      <c r="G67" s="276">
        <v>12</v>
      </c>
      <c r="H67" s="184">
        <f t="shared" si="1"/>
        <v>0</v>
      </c>
      <c r="I67" s="451"/>
    </row>
    <row r="68" spans="2:9" ht="24" customHeight="1" x14ac:dyDescent="0.25">
      <c r="B68" s="453"/>
      <c r="C68" s="447" t="s">
        <v>84</v>
      </c>
      <c r="D68" s="297" t="str">
        <f>'Insumos '!B10</f>
        <v>Coordenador Geral</v>
      </c>
      <c r="E68" s="283" t="s">
        <v>16</v>
      </c>
      <c r="F68" s="284">
        <f>'Insumos '!H10</f>
        <v>0</v>
      </c>
      <c r="G68" s="298">
        <v>5</v>
      </c>
      <c r="H68" s="195">
        <f t="shared" si="1"/>
        <v>0</v>
      </c>
      <c r="I68" s="454">
        <f>SUM(H68:H71)</f>
        <v>0</v>
      </c>
    </row>
    <row r="69" spans="2:9" ht="24" customHeight="1" x14ac:dyDescent="0.25">
      <c r="B69" s="453"/>
      <c r="C69" s="447"/>
      <c r="D69" s="282" t="str">
        <f>D9</f>
        <v>Arquiteto Sênior</v>
      </c>
      <c r="E69" s="287" t="s">
        <v>16</v>
      </c>
      <c r="F69" s="288">
        <f>'Insumos '!H11</f>
        <v>0</v>
      </c>
      <c r="G69" s="285">
        <v>20</v>
      </c>
      <c r="H69" s="195">
        <f t="shared" si="1"/>
        <v>0</v>
      </c>
      <c r="I69" s="454"/>
    </row>
    <row r="70" spans="2:9" ht="24" customHeight="1" x14ac:dyDescent="0.25">
      <c r="B70" s="453"/>
      <c r="C70" s="447"/>
      <c r="D70" s="282" t="str">
        <f>D10</f>
        <v>Arquiteto Pleno</v>
      </c>
      <c r="E70" s="287" t="s">
        <v>16</v>
      </c>
      <c r="F70" s="288">
        <f>'Insumos '!H12</f>
        <v>0</v>
      </c>
      <c r="G70" s="285">
        <v>44</v>
      </c>
      <c r="H70" s="195">
        <f t="shared" si="1"/>
        <v>0</v>
      </c>
      <c r="I70" s="454"/>
    </row>
    <row r="71" spans="2:9" ht="24" customHeight="1" x14ac:dyDescent="0.25">
      <c r="B71" s="453"/>
      <c r="C71" s="447"/>
      <c r="D71" s="282" t="str">
        <f>D61</f>
        <v>Digitador</v>
      </c>
      <c r="E71" s="287" t="s">
        <v>16</v>
      </c>
      <c r="F71" s="288">
        <f>'Insumos '!H17</f>
        <v>0</v>
      </c>
      <c r="G71" s="285">
        <v>30</v>
      </c>
      <c r="H71" s="195">
        <f t="shared" si="1"/>
        <v>0</v>
      </c>
      <c r="I71" s="454"/>
    </row>
    <row r="72" spans="2:9" ht="24" customHeight="1" x14ac:dyDescent="0.25">
      <c r="B72" s="453"/>
      <c r="C72" s="449" t="s">
        <v>85</v>
      </c>
      <c r="D72" s="270" t="str">
        <f>'Insumos '!B10</f>
        <v>Coordenador Geral</v>
      </c>
      <c r="E72" s="295" t="s">
        <v>16</v>
      </c>
      <c r="F72" s="296">
        <f>'Insumos '!H10</f>
        <v>0</v>
      </c>
      <c r="G72" s="273">
        <v>4</v>
      </c>
      <c r="H72" s="184">
        <f t="shared" si="1"/>
        <v>0</v>
      </c>
      <c r="I72" s="451">
        <f>SUM(H72:H76)</f>
        <v>0</v>
      </c>
    </row>
    <row r="73" spans="2:9" ht="24" customHeight="1" x14ac:dyDescent="0.25">
      <c r="B73" s="453"/>
      <c r="C73" s="449"/>
      <c r="D73" s="275" t="str">
        <f>D9</f>
        <v>Arquiteto Sênior</v>
      </c>
      <c r="E73" s="271" t="s">
        <v>16</v>
      </c>
      <c r="F73" s="272">
        <f>'Insumos '!H11</f>
        <v>0</v>
      </c>
      <c r="G73" s="276">
        <v>18</v>
      </c>
      <c r="H73" s="184">
        <f t="shared" si="1"/>
        <v>0</v>
      </c>
      <c r="I73" s="451"/>
    </row>
    <row r="74" spans="2:9" ht="24" customHeight="1" x14ac:dyDescent="0.25">
      <c r="B74" s="453"/>
      <c r="C74" s="449"/>
      <c r="D74" s="275" t="str">
        <f>D53</f>
        <v>Advogado Sênior</v>
      </c>
      <c r="E74" s="271" t="s">
        <v>16</v>
      </c>
      <c r="F74" s="272">
        <f>'Insumos '!H14</f>
        <v>0</v>
      </c>
      <c r="G74" s="276">
        <v>44</v>
      </c>
      <c r="H74" s="184">
        <f t="shared" si="1"/>
        <v>0</v>
      </c>
      <c r="I74" s="451"/>
    </row>
    <row r="75" spans="2:9" ht="24" customHeight="1" x14ac:dyDescent="0.25">
      <c r="B75" s="453"/>
      <c r="C75" s="449"/>
      <c r="D75" s="275" t="str">
        <f>D43</f>
        <v>Assistente Social Pleno</v>
      </c>
      <c r="E75" s="271" t="s">
        <v>16</v>
      </c>
      <c r="F75" s="272">
        <f>'Insumos '!H16</f>
        <v>0</v>
      </c>
      <c r="G75" s="276">
        <v>44</v>
      </c>
      <c r="H75" s="184">
        <f t="shared" si="1"/>
        <v>0</v>
      </c>
      <c r="I75" s="451"/>
    </row>
    <row r="76" spans="2:9" ht="24" customHeight="1" x14ac:dyDescent="0.25">
      <c r="B76" s="453"/>
      <c r="C76" s="449"/>
      <c r="D76" s="311" t="str">
        <f>D71</f>
        <v>Digitador</v>
      </c>
      <c r="E76" s="269" t="s">
        <v>16</v>
      </c>
      <c r="F76" s="303">
        <f>'Insumos '!H17</f>
        <v>0</v>
      </c>
      <c r="G76" s="312">
        <v>16</v>
      </c>
      <c r="H76" s="184">
        <f t="shared" si="1"/>
        <v>0</v>
      </c>
      <c r="I76" s="451"/>
    </row>
    <row r="77" spans="2:9" ht="24" customHeight="1" x14ac:dyDescent="0.25">
      <c r="B77" s="453"/>
      <c r="C77" s="447" t="s">
        <v>86</v>
      </c>
      <c r="D77" s="313" t="str">
        <f>'Insumos '!B10</f>
        <v>Coordenador Geral</v>
      </c>
      <c r="E77" s="314" t="s">
        <v>16</v>
      </c>
      <c r="F77" s="288">
        <f>'Insumos '!H10</f>
        <v>0</v>
      </c>
      <c r="G77" s="281">
        <v>1</v>
      </c>
      <c r="H77" s="195">
        <f t="shared" si="1"/>
        <v>0</v>
      </c>
      <c r="I77" s="448">
        <f>SUM(H77:H81)</f>
        <v>0</v>
      </c>
    </row>
    <row r="78" spans="2:9" ht="24" customHeight="1" x14ac:dyDescent="0.25">
      <c r="B78" s="453"/>
      <c r="C78" s="447"/>
      <c r="D78" s="282" t="str">
        <f>D9</f>
        <v>Arquiteto Sênior</v>
      </c>
      <c r="E78" s="287" t="s">
        <v>16</v>
      </c>
      <c r="F78" s="288">
        <f>'Insumos '!H11</f>
        <v>0</v>
      </c>
      <c r="G78" s="285">
        <v>4</v>
      </c>
      <c r="H78" s="195">
        <f t="shared" si="1"/>
        <v>0</v>
      </c>
      <c r="I78" s="448"/>
    </row>
    <row r="79" spans="2:9" ht="24" customHeight="1" x14ac:dyDescent="0.25">
      <c r="B79" s="453"/>
      <c r="C79" s="447"/>
      <c r="D79" s="282" t="str">
        <f>D74</f>
        <v>Advogado Sênior</v>
      </c>
      <c r="E79" s="287" t="s">
        <v>16</v>
      </c>
      <c r="F79" s="288">
        <f>'Insumos '!H14</f>
        <v>0</v>
      </c>
      <c r="G79" s="285">
        <v>7</v>
      </c>
      <c r="H79" s="195">
        <f t="shared" si="1"/>
        <v>0</v>
      </c>
      <c r="I79" s="448"/>
    </row>
    <row r="80" spans="2:9" ht="22.5" customHeight="1" x14ac:dyDescent="0.25">
      <c r="B80" s="453"/>
      <c r="C80" s="447"/>
      <c r="D80" s="313" t="str">
        <f>D75</f>
        <v>Assistente Social Pleno</v>
      </c>
      <c r="E80" s="281" t="s">
        <v>16</v>
      </c>
      <c r="F80" s="288">
        <f>'Insumos '!H16</f>
        <v>0</v>
      </c>
      <c r="G80" s="281">
        <v>14</v>
      </c>
      <c r="H80" s="195">
        <f t="shared" si="1"/>
        <v>0</v>
      </c>
      <c r="I80" s="448"/>
    </row>
    <row r="81" spans="2:13" ht="24" customHeight="1" x14ac:dyDescent="0.25">
      <c r="B81" s="453"/>
      <c r="C81" s="447"/>
      <c r="D81" s="282" t="str">
        <f>D76</f>
        <v>Digitador</v>
      </c>
      <c r="E81" s="299" t="s">
        <v>16</v>
      </c>
      <c r="F81" s="300">
        <f>'Insumos '!H17</f>
        <v>0</v>
      </c>
      <c r="G81" s="301">
        <v>14</v>
      </c>
      <c r="H81" s="195">
        <f t="shared" si="1"/>
        <v>0</v>
      </c>
      <c r="I81" s="448"/>
    </row>
    <row r="82" spans="2:13" ht="24" customHeight="1" x14ac:dyDescent="0.25">
      <c r="B82" s="453"/>
      <c r="C82" s="449" t="s">
        <v>87</v>
      </c>
      <c r="D82" s="270" t="str">
        <f>'Insumos '!B10</f>
        <v>Coordenador Geral</v>
      </c>
      <c r="E82" s="271" t="s">
        <v>16</v>
      </c>
      <c r="F82" s="272">
        <f>'Insumos '!H10</f>
        <v>0</v>
      </c>
      <c r="G82" s="276">
        <v>1</v>
      </c>
      <c r="H82" s="184">
        <f t="shared" si="1"/>
        <v>0</v>
      </c>
      <c r="I82" s="451">
        <f>SUM(H82:H85)</f>
        <v>0</v>
      </c>
      <c r="M82" s="302"/>
    </row>
    <row r="83" spans="2:13" ht="24" customHeight="1" x14ac:dyDescent="0.25">
      <c r="B83" s="453"/>
      <c r="C83" s="449"/>
      <c r="D83" s="275" t="str">
        <f>D9</f>
        <v>Arquiteto Sênior</v>
      </c>
      <c r="E83" s="271" t="s">
        <v>16</v>
      </c>
      <c r="F83" s="272">
        <f>'Insumos '!H11</f>
        <v>0</v>
      </c>
      <c r="G83" s="276">
        <v>3</v>
      </c>
      <c r="H83" s="184">
        <f t="shared" si="1"/>
        <v>0</v>
      </c>
      <c r="I83" s="451"/>
      <c r="M83" s="302"/>
    </row>
    <row r="84" spans="2:13" ht="24" customHeight="1" x14ac:dyDescent="0.25">
      <c r="B84" s="453"/>
      <c r="C84" s="449"/>
      <c r="D84" s="275" t="str">
        <f>D10</f>
        <v>Arquiteto Pleno</v>
      </c>
      <c r="E84" s="271" t="s">
        <v>16</v>
      </c>
      <c r="F84" s="272">
        <f>'Insumos '!H12</f>
        <v>0</v>
      </c>
      <c r="G84" s="276">
        <v>10</v>
      </c>
      <c r="H84" s="184">
        <f t="shared" si="1"/>
        <v>0</v>
      </c>
      <c r="I84" s="451"/>
      <c r="M84" s="302"/>
    </row>
    <row r="85" spans="2:13" ht="24" customHeight="1" x14ac:dyDescent="0.25">
      <c r="B85" s="453"/>
      <c r="C85" s="449"/>
      <c r="D85" s="278" t="str">
        <f>D81</f>
        <v>Digitador</v>
      </c>
      <c r="E85" s="312" t="s">
        <v>16</v>
      </c>
      <c r="F85" s="303">
        <f>'Insumos '!H17</f>
        <v>0</v>
      </c>
      <c r="G85" s="279">
        <v>6</v>
      </c>
      <c r="H85" s="184">
        <f t="shared" si="1"/>
        <v>0</v>
      </c>
      <c r="I85" s="451"/>
      <c r="M85" s="302"/>
    </row>
    <row r="86" spans="2:13" ht="24" customHeight="1" x14ac:dyDescent="0.25">
      <c r="B86" s="453"/>
      <c r="C86" s="304" t="s">
        <v>88</v>
      </c>
      <c r="D86" s="304"/>
      <c r="E86" s="304"/>
      <c r="F86" s="304"/>
      <c r="G86" s="304"/>
      <c r="H86" s="304"/>
      <c r="I86" s="306">
        <f>SUM(I51:I85)</f>
        <v>0</v>
      </c>
    </row>
    <row r="87" spans="2:13" ht="27" customHeight="1" x14ac:dyDescent="0.25">
      <c r="B87" s="443" t="s">
        <v>89</v>
      </c>
      <c r="C87" s="444" t="s">
        <v>90</v>
      </c>
      <c r="D87" s="308" t="str">
        <f>'Insumos '!B10</f>
        <v>Coordenador Geral</v>
      </c>
      <c r="E87" s="314" t="s">
        <v>16</v>
      </c>
      <c r="F87" s="284">
        <f>'Insumos '!H10</f>
        <v>0</v>
      </c>
      <c r="G87" s="283">
        <v>7</v>
      </c>
      <c r="H87" s="195">
        <f>ROUND((F87*G87),2)</f>
        <v>0</v>
      </c>
      <c r="I87" s="445">
        <f>SUM(H87:H89)</f>
        <v>0</v>
      </c>
    </row>
    <row r="88" spans="2:13" ht="27" customHeight="1" x14ac:dyDescent="0.25">
      <c r="B88" s="443"/>
      <c r="C88" s="444"/>
      <c r="D88" s="313" t="str">
        <f>D9</f>
        <v>Arquiteto Sênior</v>
      </c>
      <c r="E88" s="281" t="s">
        <v>16</v>
      </c>
      <c r="F88" s="288">
        <f>'Insumos '!H11</f>
        <v>0</v>
      </c>
      <c r="G88" s="281">
        <v>29</v>
      </c>
      <c r="H88" s="195">
        <f>ROUND((F88*G88),2)</f>
        <v>0</v>
      </c>
      <c r="I88" s="445"/>
    </row>
    <row r="89" spans="2:13" ht="27" customHeight="1" x14ac:dyDescent="0.25">
      <c r="B89" s="443"/>
      <c r="C89" s="444"/>
      <c r="D89" s="290" t="str">
        <f>D85</f>
        <v>Digitador</v>
      </c>
      <c r="E89" s="299" t="s">
        <v>16</v>
      </c>
      <c r="F89" s="300">
        <f>'Insumos '!H17</f>
        <v>0</v>
      </c>
      <c r="G89" s="301">
        <v>29</v>
      </c>
      <c r="H89" s="195">
        <f>ROUND((F89*G89),2)</f>
        <v>0</v>
      </c>
      <c r="I89" s="445"/>
    </row>
    <row r="90" spans="2:13" ht="24" customHeight="1" x14ac:dyDescent="0.25">
      <c r="B90" s="443"/>
      <c r="C90" s="315" t="s">
        <v>91</v>
      </c>
      <c r="D90" s="315"/>
      <c r="E90" s="315"/>
      <c r="F90" s="315"/>
      <c r="G90" s="315"/>
      <c r="H90" s="315"/>
      <c r="I90" s="306">
        <f>SUM(I87)</f>
        <v>0</v>
      </c>
    </row>
    <row r="91" spans="2:13" ht="24" customHeight="1" x14ac:dyDescent="0.25">
      <c r="B91" s="446" t="s">
        <v>92</v>
      </c>
      <c r="C91" s="447" t="s">
        <v>93</v>
      </c>
      <c r="D91" s="313" t="str">
        <f>'Insumos '!B10</f>
        <v>Coordenador Geral</v>
      </c>
      <c r="E91" s="281" t="s">
        <v>16</v>
      </c>
      <c r="F91" s="288">
        <f>'Insumos '!H10</f>
        <v>0</v>
      </c>
      <c r="G91" s="281">
        <v>1</v>
      </c>
      <c r="H91" s="195">
        <f t="shared" ref="H91:H116" si="2">ROUND((F91*G91),2)</f>
        <v>0</v>
      </c>
      <c r="I91" s="448">
        <f>SUM(H91:H95)</f>
        <v>0</v>
      </c>
      <c r="M91" s="310"/>
    </row>
    <row r="92" spans="2:13" ht="24" customHeight="1" x14ac:dyDescent="0.25">
      <c r="B92" s="446"/>
      <c r="C92" s="447"/>
      <c r="D92" s="282" t="str">
        <f>D9</f>
        <v>Arquiteto Sênior</v>
      </c>
      <c r="E92" s="287" t="s">
        <v>16</v>
      </c>
      <c r="F92" s="288">
        <f>'Insumos '!H11</f>
        <v>0</v>
      </c>
      <c r="G92" s="285">
        <v>4</v>
      </c>
      <c r="H92" s="195">
        <f t="shared" si="2"/>
        <v>0</v>
      </c>
      <c r="I92" s="448"/>
      <c r="M92" s="302"/>
    </row>
    <row r="93" spans="2:13" ht="24" customHeight="1" x14ac:dyDescent="0.25">
      <c r="B93" s="446"/>
      <c r="C93" s="447"/>
      <c r="D93" s="282" t="str">
        <f>D10</f>
        <v>Arquiteto Pleno</v>
      </c>
      <c r="E93" s="287" t="s">
        <v>16</v>
      </c>
      <c r="F93" s="288">
        <f>'Insumos '!H12</f>
        <v>0</v>
      </c>
      <c r="G93" s="285">
        <v>3</v>
      </c>
      <c r="H93" s="195">
        <f t="shared" si="2"/>
        <v>0</v>
      </c>
      <c r="I93" s="448"/>
      <c r="M93" s="302"/>
    </row>
    <row r="94" spans="2:13" ht="24" customHeight="1" x14ac:dyDescent="0.25">
      <c r="B94" s="446"/>
      <c r="C94" s="447"/>
      <c r="D94" s="282" t="str">
        <f>D60</f>
        <v>Auxiliar de Serviços Gerais</v>
      </c>
      <c r="E94" s="287" t="s">
        <v>16</v>
      </c>
      <c r="F94" s="288">
        <f>'Insumos '!H15</f>
        <v>0</v>
      </c>
      <c r="G94" s="285">
        <v>3</v>
      </c>
      <c r="H94" s="195">
        <f t="shared" si="2"/>
        <v>0</v>
      </c>
      <c r="I94" s="448"/>
      <c r="M94" s="302"/>
    </row>
    <row r="95" spans="2:13" ht="24" customHeight="1" x14ac:dyDescent="0.25">
      <c r="B95" s="446"/>
      <c r="C95" s="447"/>
      <c r="D95" s="316" t="str">
        <f>D89</f>
        <v>Digitador</v>
      </c>
      <c r="E95" s="317" t="s">
        <v>16</v>
      </c>
      <c r="F95" s="300">
        <f>'Insumos '!H17</f>
        <v>0</v>
      </c>
      <c r="G95" s="281">
        <v>4</v>
      </c>
      <c r="H95" s="195">
        <f t="shared" si="2"/>
        <v>0</v>
      </c>
      <c r="I95" s="448"/>
      <c r="M95" s="310"/>
    </row>
    <row r="96" spans="2:13" ht="24" customHeight="1" x14ac:dyDescent="0.25">
      <c r="B96" s="446"/>
      <c r="C96" s="449" t="s">
        <v>94</v>
      </c>
      <c r="D96" s="318" t="str">
        <f>'Insumos '!B10</f>
        <v>Coordenador Geral</v>
      </c>
      <c r="E96" s="269" t="s">
        <v>16</v>
      </c>
      <c r="F96" s="272">
        <f>'Insumos '!H10</f>
        <v>0</v>
      </c>
      <c r="G96" s="295">
        <v>2</v>
      </c>
      <c r="H96" s="184">
        <f t="shared" si="2"/>
        <v>0</v>
      </c>
      <c r="I96" s="450">
        <f>SUM(H96:H98)</f>
        <v>0</v>
      </c>
    </row>
    <row r="97" spans="2:9" ht="24" customHeight="1" x14ac:dyDescent="0.25">
      <c r="B97" s="446"/>
      <c r="C97" s="449"/>
      <c r="D97" s="275" t="str">
        <f>D9</f>
        <v>Arquiteto Sênior</v>
      </c>
      <c r="E97" s="271" t="s">
        <v>16</v>
      </c>
      <c r="F97" s="272">
        <f>'Insumos '!H11</f>
        <v>0</v>
      </c>
      <c r="G97" s="276">
        <v>10</v>
      </c>
      <c r="H97" s="184">
        <f t="shared" si="2"/>
        <v>0</v>
      </c>
      <c r="I97" s="450"/>
    </row>
    <row r="98" spans="2:9" ht="24" customHeight="1" x14ac:dyDescent="0.25">
      <c r="B98" s="446"/>
      <c r="C98" s="449"/>
      <c r="D98" s="278" t="str">
        <f>D95</f>
        <v>Digitador</v>
      </c>
      <c r="E98" s="312" t="s">
        <v>16</v>
      </c>
      <c r="F98" s="303">
        <f>'Insumos '!H17</f>
        <v>0</v>
      </c>
      <c r="G98" s="276">
        <v>9</v>
      </c>
      <c r="H98" s="184">
        <f t="shared" si="2"/>
        <v>0</v>
      </c>
      <c r="I98" s="450"/>
    </row>
    <row r="99" spans="2:9" ht="24" customHeight="1" x14ac:dyDescent="0.25">
      <c r="B99" s="446"/>
      <c r="C99" s="447" t="s">
        <v>95</v>
      </c>
      <c r="D99" s="313" t="s">
        <v>14</v>
      </c>
      <c r="E99" s="281" t="s">
        <v>16</v>
      </c>
      <c r="F99" s="288">
        <f>'Insumos '!H10</f>
        <v>0</v>
      </c>
      <c r="G99" s="283">
        <v>16</v>
      </c>
      <c r="H99" s="195">
        <f t="shared" si="2"/>
        <v>0</v>
      </c>
      <c r="I99" s="448">
        <f>SUM(H99:H104)</f>
        <v>0</v>
      </c>
    </row>
    <row r="100" spans="2:9" ht="24" customHeight="1" x14ac:dyDescent="0.25">
      <c r="B100" s="446"/>
      <c r="C100" s="447"/>
      <c r="D100" s="282" t="s">
        <v>17</v>
      </c>
      <c r="E100" s="287" t="s">
        <v>16</v>
      </c>
      <c r="F100" s="288">
        <f>'Insumos '!H11</f>
        <v>0</v>
      </c>
      <c r="G100" s="285">
        <v>26</v>
      </c>
      <c r="H100" s="195">
        <f t="shared" si="2"/>
        <v>0</v>
      </c>
      <c r="I100" s="448"/>
    </row>
    <row r="101" spans="2:9" ht="24" customHeight="1" x14ac:dyDescent="0.25">
      <c r="B101" s="446"/>
      <c r="C101" s="447"/>
      <c r="D101" s="290" t="str">
        <f>D14</f>
        <v>Advogado Sênior</v>
      </c>
      <c r="E101" s="287" t="s">
        <v>16</v>
      </c>
      <c r="F101" s="206">
        <f>'Insumos '!H14</f>
        <v>0</v>
      </c>
      <c r="G101" s="301">
        <v>10</v>
      </c>
      <c r="H101" s="195">
        <f t="shared" si="2"/>
        <v>0</v>
      </c>
      <c r="I101" s="448"/>
    </row>
    <row r="102" spans="2:9" ht="24" customHeight="1" x14ac:dyDescent="0.25">
      <c r="B102" s="446"/>
      <c r="C102" s="447"/>
      <c r="D102" s="290" t="str">
        <f>D10</f>
        <v>Arquiteto Pleno</v>
      </c>
      <c r="E102" s="287" t="s">
        <v>16</v>
      </c>
      <c r="F102" s="206">
        <f>'Insumos '!H12</f>
        <v>0</v>
      </c>
      <c r="G102" s="301">
        <v>43</v>
      </c>
      <c r="H102" s="195">
        <f t="shared" si="2"/>
        <v>0</v>
      </c>
      <c r="I102" s="448"/>
    </row>
    <row r="103" spans="2:9" ht="24" customHeight="1" x14ac:dyDescent="0.25">
      <c r="B103" s="446"/>
      <c r="C103" s="447"/>
      <c r="D103" s="290" t="str">
        <f>D34</f>
        <v>Assistente Social Pleno</v>
      </c>
      <c r="E103" s="287" t="s">
        <v>16</v>
      </c>
      <c r="F103" s="206">
        <f>'Insumos '!H16</f>
        <v>0</v>
      </c>
      <c r="G103" s="301">
        <v>43</v>
      </c>
      <c r="H103" s="195">
        <f t="shared" si="2"/>
        <v>0</v>
      </c>
      <c r="I103" s="448"/>
    </row>
    <row r="104" spans="2:9" ht="24" customHeight="1" x14ac:dyDescent="0.25">
      <c r="B104" s="446"/>
      <c r="C104" s="447"/>
      <c r="D104" s="290" t="str">
        <f>D98</f>
        <v>Digitador</v>
      </c>
      <c r="E104" s="299" t="s">
        <v>16</v>
      </c>
      <c r="F104" s="206">
        <f>'Insumos '!H17</f>
        <v>0</v>
      </c>
      <c r="G104" s="301">
        <v>17</v>
      </c>
      <c r="H104" s="195">
        <f t="shared" si="2"/>
        <v>0</v>
      </c>
      <c r="I104" s="448"/>
    </row>
    <row r="105" spans="2:9" ht="24" customHeight="1" x14ac:dyDescent="0.25">
      <c r="B105" s="446"/>
      <c r="C105" s="449" t="s">
        <v>96</v>
      </c>
      <c r="D105" s="318" t="s">
        <v>14</v>
      </c>
      <c r="E105" s="269" t="s">
        <v>16</v>
      </c>
      <c r="F105" s="182">
        <f>'Insumos '!H10</f>
        <v>0</v>
      </c>
      <c r="G105" s="269">
        <v>5</v>
      </c>
      <c r="H105" s="184">
        <f t="shared" si="2"/>
        <v>0</v>
      </c>
      <c r="I105" s="451">
        <f>H105+H106+H107+H108+H109+H110</f>
        <v>0</v>
      </c>
    </row>
    <row r="106" spans="2:9" ht="24" customHeight="1" x14ac:dyDescent="0.25">
      <c r="B106" s="446"/>
      <c r="C106" s="449"/>
      <c r="D106" s="275" t="s">
        <v>17</v>
      </c>
      <c r="E106" s="271" t="s">
        <v>16</v>
      </c>
      <c r="F106" s="182">
        <f>'Insumos '!H11</f>
        <v>0</v>
      </c>
      <c r="G106" s="276">
        <v>11</v>
      </c>
      <c r="H106" s="184">
        <f t="shared" si="2"/>
        <v>0</v>
      </c>
      <c r="I106" s="451"/>
    </row>
    <row r="107" spans="2:9" ht="24" customHeight="1" x14ac:dyDescent="0.25">
      <c r="B107" s="446"/>
      <c r="C107" s="449"/>
      <c r="D107" s="278" t="s">
        <v>24</v>
      </c>
      <c r="E107" s="271" t="s">
        <v>16</v>
      </c>
      <c r="F107" s="182">
        <f>'Insumos '!H14</f>
        <v>0</v>
      </c>
      <c r="G107" s="276">
        <v>12</v>
      </c>
      <c r="H107" s="184">
        <f t="shared" si="2"/>
        <v>0</v>
      </c>
      <c r="I107" s="451"/>
    </row>
    <row r="108" spans="2:9" ht="24" customHeight="1" x14ac:dyDescent="0.25">
      <c r="B108" s="446"/>
      <c r="C108" s="449"/>
      <c r="D108" s="278" t="s">
        <v>20</v>
      </c>
      <c r="E108" s="271" t="s">
        <v>16</v>
      </c>
      <c r="F108" s="209">
        <f>'Insumos '!H12</f>
        <v>0</v>
      </c>
      <c r="G108" s="276">
        <v>15</v>
      </c>
      <c r="H108" s="184">
        <f t="shared" si="2"/>
        <v>0</v>
      </c>
      <c r="I108" s="451"/>
    </row>
    <row r="109" spans="2:9" ht="24" customHeight="1" x14ac:dyDescent="0.25">
      <c r="B109" s="446"/>
      <c r="C109" s="449"/>
      <c r="D109" s="278" t="s">
        <v>29</v>
      </c>
      <c r="E109" s="271" t="s">
        <v>16</v>
      </c>
      <c r="F109" s="209">
        <f>'Insumos '!H16</f>
        <v>0</v>
      </c>
      <c r="G109" s="276">
        <v>29</v>
      </c>
      <c r="H109" s="184">
        <f t="shared" si="2"/>
        <v>0</v>
      </c>
      <c r="I109" s="451"/>
    </row>
    <row r="110" spans="2:9" ht="24" customHeight="1" x14ac:dyDescent="0.25">
      <c r="B110" s="446"/>
      <c r="C110" s="449"/>
      <c r="D110" s="278" t="str">
        <f>D104</f>
        <v>Digitador</v>
      </c>
      <c r="E110" s="312" t="s">
        <v>16</v>
      </c>
      <c r="F110" s="209">
        <f>'Insumos '!H17</f>
        <v>0</v>
      </c>
      <c r="G110" s="276">
        <v>14</v>
      </c>
      <c r="H110" s="184">
        <f t="shared" si="2"/>
        <v>0</v>
      </c>
      <c r="I110" s="451"/>
    </row>
    <row r="111" spans="2:9" ht="24" customHeight="1" x14ac:dyDescent="0.25">
      <c r="B111" s="446"/>
      <c r="C111" s="447" t="s">
        <v>97</v>
      </c>
      <c r="D111" s="313" t="s">
        <v>14</v>
      </c>
      <c r="E111" s="281" t="s">
        <v>16</v>
      </c>
      <c r="F111" s="197">
        <f>'Insumos '!H10</f>
        <v>0</v>
      </c>
      <c r="G111" s="283">
        <v>4</v>
      </c>
      <c r="H111" s="195">
        <f t="shared" si="2"/>
        <v>0</v>
      </c>
      <c r="I111" s="448">
        <f>H111+H112+H113+H114+H115+H116</f>
        <v>0</v>
      </c>
    </row>
    <row r="112" spans="2:9" ht="24" customHeight="1" x14ac:dyDescent="0.25">
      <c r="B112" s="446"/>
      <c r="C112" s="447"/>
      <c r="D112" s="282" t="s">
        <v>17</v>
      </c>
      <c r="E112" s="287" t="s">
        <v>16</v>
      </c>
      <c r="F112" s="197">
        <f>'Insumos '!H11</f>
        <v>0</v>
      </c>
      <c r="G112" s="285">
        <v>7</v>
      </c>
      <c r="H112" s="195">
        <f t="shared" si="2"/>
        <v>0</v>
      </c>
      <c r="I112" s="448"/>
    </row>
    <row r="113" spans="2:9" ht="24" customHeight="1" x14ac:dyDescent="0.25">
      <c r="B113" s="446"/>
      <c r="C113" s="447"/>
      <c r="D113" s="290" t="s">
        <v>24</v>
      </c>
      <c r="E113" s="299" t="s">
        <v>16</v>
      </c>
      <c r="F113" s="206">
        <f>'Insumos '!H14</f>
        <v>0</v>
      </c>
      <c r="G113" s="301">
        <v>7</v>
      </c>
      <c r="H113" s="195">
        <f t="shared" si="2"/>
        <v>0</v>
      </c>
      <c r="I113" s="448"/>
    </row>
    <row r="114" spans="2:9" ht="24" customHeight="1" x14ac:dyDescent="0.25">
      <c r="B114" s="446"/>
      <c r="C114" s="447"/>
      <c r="D114" s="290" t="s">
        <v>20</v>
      </c>
      <c r="E114" s="299" t="s">
        <v>16</v>
      </c>
      <c r="F114" s="206">
        <f>'Insumos '!H12</f>
        <v>0</v>
      </c>
      <c r="G114" s="301">
        <v>5</v>
      </c>
      <c r="H114" s="195">
        <f t="shared" si="2"/>
        <v>0</v>
      </c>
      <c r="I114" s="448"/>
    </row>
    <row r="115" spans="2:9" ht="24" customHeight="1" x14ac:dyDescent="0.25">
      <c r="B115" s="446"/>
      <c r="C115" s="447"/>
      <c r="D115" s="290" t="s">
        <v>29</v>
      </c>
      <c r="E115" s="299" t="s">
        <v>16</v>
      </c>
      <c r="F115" s="206">
        <f>'Insumos '!H16</f>
        <v>0</v>
      </c>
      <c r="G115" s="301">
        <v>5</v>
      </c>
      <c r="H115" s="195">
        <f t="shared" si="2"/>
        <v>0</v>
      </c>
      <c r="I115" s="448"/>
    </row>
    <row r="116" spans="2:9" ht="24" customHeight="1" x14ac:dyDescent="0.25">
      <c r="B116" s="446"/>
      <c r="C116" s="447"/>
      <c r="D116" s="290" t="str">
        <f>D110</f>
        <v>Digitador</v>
      </c>
      <c r="E116" s="299" t="s">
        <v>16</v>
      </c>
      <c r="F116" s="206">
        <f>'Insumos '!H17</f>
        <v>0</v>
      </c>
      <c r="G116" s="301">
        <v>11</v>
      </c>
      <c r="H116" s="195">
        <f t="shared" si="2"/>
        <v>0</v>
      </c>
      <c r="I116" s="448"/>
    </row>
    <row r="117" spans="2:9" ht="24" customHeight="1" x14ac:dyDescent="0.25">
      <c r="B117" s="446"/>
      <c r="C117" s="452" t="s">
        <v>98</v>
      </c>
      <c r="D117" s="452"/>
      <c r="E117" s="452"/>
      <c r="F117" s="452"/>
      <c r="G117" s="452"/>
      <c r="H117" s="452"/>
      <c r="I117" s="319">
        <f>I91+I96+I99+I105+I111</f>
        <v>0</v>
      </c>
    </row>
    <row r="118" spans="2:9" ht="32.25" customHeight="1" x14ac:dyDescent="0.25">
      <c r="B118" s="320"/>
      <c r="F118" s="442" t="s">
        <v>99</v>
      </c>
      <c r="G118" s="442"/>
      <c r="H118" s="442"/>
      <c r="I118" s="321">
        <f>I50+I86+I90+I117</f>
        <v>0</v>
      </c>
    </row>
    <row r="119" spans="2:9" ht="24" customHeight="1" x14ac:dyDescent="0.25"/>
    <row r="120" spans="2:9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9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9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2" max="2" width="17.42578125" customWidth="1"/>
    <col min="3" max="3" width="35.42578125" customWidth="1"/>
    <col min="4" max="4" width="33.28515625" customWidth="1"/>
    <col min="5" max="5" width="5" style="253" customWidth="1"/>
    <col min="6" max="6" width="10.140625" style="253" customWidth="1"/>
    <col min="7" max="7" width="9.42578125" style="254" customWidth="1"/>
    <col min="8" max="8" width="13.5703125" style="255" customWidth="1"/>
    <col min="9" max="9" width="17.5703125" style="255" customWidth="1"/>
    <col min="10" max="10" width="12.85546875" style="255" customWidth="1"/>
    <col min="11" max="11" width="12.42578125" customWidth="1"/>
    <col min="12" max="12" width="6.140625" style="256" customWidth="1"/>
    <col min="14" max="14" width="12.42578125" customWidth="1"/>
    <col min="15" max="15" width="4.28515625" customWidth="1"/>
  </cols>
  <sheetData>
    <row r="1" spans="1:12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2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</row>
    <row r="3" spans="1:12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2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2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2" ht="24" customHeight="1" x14ac:dyDescent="0.25">
      <c r="B6" s="414" t="s">
        <v>111</v>
      </c>
      <c r="C6" s="414"/>
      <c r="D6" s="414"/>
      <c r="E6" s="414"/>
      <c r="F6" s="414"/>
      <c r="G6" s="414"/>
      <c r="H6" s="414"/>
      <c r="I6" s="414"/>
    </row>
    <row r="7" spans="1:12" ht="36.75" customHeight="1" x14ac:dyDescent="0.25">
      <c r="A7" s="258"/>
      <c r="B7" s="323" t="s">
        <v>61</v>
      </c>
      <c r="C7" s="324" t="s">
        <v>62</v>
      </c>
      <c r="D7" s="325" t="s">
        <v>63</v>
      </c>
      <c r="E7" s="326" t="s">
        <v>10</v>
      </c>
      <c r="F7" s="327" t="s">
        <v>13</v>
      </c>
      <c r="G7" s="328" t="s">
        <v>64</v>
      </c>
      <c r="H7" s="329" t="s">
        <v>65</v>
      </c>
      <c r="I7" s="330" t="s">
        <v>66</v>
      </c>
      <c r="J7" s="331"/>
      <c r="K7" s="268"/>
      <c r="L7" s="268"/>
    </row>
    <row r="8" spans="1:12" ht="24" customHeight="1" x14ac:dyDescent="0.25">
      <c r="B8" s="453" t="s">
        <v>67</v>
      </c>
      <c r="C8" s="449" t="s">
        <v>102</v>
      </c>
      <c r="D8" s="270" t="str">
        <f>'Insumos '!B10</f>
        <v>Coordenador Geral</v>
      </c>
      <c r="E8" s="271" t="s">
        <v>16</v>
      </c>
      <c r="F8" s="272">
        <f>'Insumos '!H10</f>
        <v>0</v>
      </c>
      <c r="G8" s="273">
        <v>3</v>
      </c>
      <c r="H8" s="184">
        <f t="shared" ref="H8:H49" si="0">ROUND((F8*G8),2)</f>
        <v>0</v>
      </c>
      <c r="I8" s="451">
        <f>SUM(H8:H11)</f>
        <v>0</v>
      </c>
      <c r="J8" s="289"/>
    </row>
    <row r="9" spans="1:12" ht="24" customHeight="1" x14ac:dyDescent="0.25">
      <c r="B9" s="453"/>
      <c r="C9" s="449"/>
      <c r="D9" s="275" t="str">
        <f>'Insumos '!B11</f>
        <v>Arquiteto Sênior</v>
      </c>
      <c r="E9" s="271" t="s">
        <v>16</v>
      </c>
      <c r="F9" s="272">
        <f>'Insumos '!H11</f>
        <v>0</v>
      </c>
      <c r="G9" s="276">
        <v>6</v>
      </c>
      <c r="H9" s="184">
        <f t="shared" si="0"/>
        <v>0</v>
      </c>
      <c r="I9" s="451"/>
      <c r="J9" s="289"/>
    </row>
    <row r="10" spans="1:12" ht="24" customHeight="1" x14ac:dyDescent="0.25">
      <c r="B10" s="453"/>
      <c r="C10" s="449"/>
      <c r="D10" s="275" t="str">
        <f>'Insumos '!B12</f>
        <v>Arquiteto Pleno</v>
      </c>
      <c r="E10" s="271" t="s">
        <v>16</v>
      </c>
      <c r="F10" s="272">
        <f>'Insumos '!H12</f>
        <v>0</v>
      </c>
      <c r="G10" s="276">
        <v>7</v>
      </c>
      <c r="H10" s="184">
        <f t="shared" si="0"/>
        <v>0</v>
      </c>
      <c r="I10" s="451"/>
      <c r="J10" s="289"/>
    </row>
    <row r="11" spans="1:12" ht="24" customHeight="1" x14ac:dyDescent="0.25">
      <c r="B11" s="453"/>
      <c r="C11" s="449"/>
      <c r="D11" s="278" t="str">
        <f>'Insumos '!B17</f>
        <v>Digitador</v>
      </c>
      <c r="E11" s="271" t="s">
        <v>16</v>
      </c>
      <c r="F11" s="272">
        <f>'Insumos '!H17</f>
        <v>0</v>
      </c>
      <c r="G11" s="279">
        <v>6</v>
      </c>
      <c r="H11" s="184">
        <f t="shared" si="0"/>
        <v>0</v>
      </c>
      <c r="I11" s="451"/>
      <c r="J11" s="289"/>
    </row>
    <row r="12" spans="1:12" ht="24" customHeight="1" x14ac:dyDescent="0.25">
      <c r="B12" s="453"/>
      <c r="C12" s="447" t="s">
        <v>69</v>
      </c>
      <c r="D12" s="282" t="str">
        <f>'Insumos '!B10</f>
        <v>Coordenador Geral</v>
      </c>
      <c r="E12" s="283" t="s">
        <v>16</v>
      </c>
      <c r="F12" s="284">
        <f>'Insumos '!H10</f>
        <v>0</v>
      </c>
      <c r="G12" s="285">
        <v>1</v>
      </c>
      <c r="H12" s="195">
        <f t="shared" si="0"/>
        <v>0</v>
      </c>
      <c r="I12" s="454">
        <f>SUM(H12:H16)</f>
        <v>0</v>
      </c>
      <c r="J12" s="289"/>
    </row>
    <row r="13" spans="1:12" ht="24" customHeight="1" x14ac:dyDescent="0.25">
      <c r="B13" s="453"/>
      <c r="C13" s="447"/>
      <c r="D13" s="282" t="str">
        <f>D9</f>
        <v>Arquiteto Sênior</v>
      </c>
      <c r="E13" s="287" t="s">
        <v>16</v>
      </c>
      <c r="F13" s="288">
        <f>'Insumos '!H11</f>
        <v>0</v>
      </c>
      <c r="G13" s="285">
        <v>1</v>
      </c>
      <c r="H13" s="195">
        <f t="shared" si="0"/>
        <v>0</v>
      </c>
      <c r="I13" s="454"/>
      <c r="J13" s="289"/>
    </row>
    <row r="14" spans="1:12" ht="24" customHeight="1" x14ac:dyDescent="0.25">
      <c r="B14" s="453"/>
      <c r="C14" s="447"/>
      <c r="D14" s="282" t="str">
        <f>'Insumos '!B14</f>
        <v>Advogado Sênior</v>
      </c>
      <c r="E14" s="287" t="s">
        <v>16</v>
      </c>
      <c r="F14" s="288">
        <f>'Insumos '!H14</f>
        <v>0</v>
      </c>
      <c r="G14" s="285">
        <v>2</v>
      </c>
      <c r="H14" s="195">
        <f t="shared" si="0"/>
        <v>0</v>
      </c>
      <c r="I14" s="454"/>
      <c r="J14" s="289"/>
    </row>
    <row r="15" spans="1:12" ht="24" customHeight="1" x14ac:dyDescent="0.25">
      <c r="B15" s="453"/>
      <c r="C15" s="447"/>
      <c r="D15" s="282" t="str">
        <f>D10</f>
        <v>Arquiteto Pleno</v>
      </c>
      <c r="E15" s="287" t="s">
        <v>16</v>
      </c>
      <c r="F15" s="288">
        <f>'Insumos '!H12</f>
        <v>0</v>
      </c>
      <c r="G15" s="285">
        <v>2</v>
      </c>
      <c r="H15" s="195">
        <f t="shared" si="0"/>
        <v>0</v>
      </c>
      <c r="I15" s="454"/>
      <c r="J15" s="289"/>
    </row>
    <row r="16" spans="1:12" ht="24" customHeight="1" x14ac:dyDescent="0.25">
      <c r="B16" s="453"/>
      <c r="C16" s="447"/>
      <c r="D16" s="290" t="str">
        <f>'Insumos '!B15</f>
        <v>Auxiliar de Serviços Gerais</v>
      </c>
      <c r="E16" s="287" t="s">
        <v>16</v>
      </c>
      <c r="F16" s="288">
        <f>'Insumos '!H15</f>
        <v>0</v>
      </c>
      <c r="G16" s="285">
        <v>2</v>
      </c>
      <c r="H16" s="195">
        <f t="shared" si="0"/>
        <v>0</v>
      </c>
      <c r="I16" s="454"/>
      <c r="J16" s="289"/>
    </row>
    <row r="17" spans="2:14" ht="24" customHeight="1" x14ac:dyDescent="0.25">
      <c r="B17" s="453"/>
      <c r="C17" s="449" t="s">
        <v>70</v>
      </c>
      <c r="D17" s="275" t="str">
        <f>'Insumos '!B10</f>
        <v>Coordenador Geral</v>
      </c>
      <c r="E17" s="271" t="s">
        <v>16</v>
      </c>
      <c r="F17" s="272">
        <f>'Insumos '!H10</f>
        <v>0</v>
      </c>
      <c r="G17" s="276">
        <v>1</v>
      </c>
      <c r="H17" s="184">
        <f t="shared" si="0"/>
        <v>0</v>
      </c>
      <c r="I17" s="451">
        <f>SUM(H17:H20)</f>
        <v>0</v>
      </c>
      <c r="J17" s="289"/>
    </row>
    <row r="18" spans="2:14" ht="23.25" customHeight="1" x14ac:dyDescent="0.25">
      <c r="B18" s="453"/>
      <c r="C18" s="449"/>
      <c r="D18" s="275" t="str">
        <f>D9</f>
        <v>Arquiteto Sênior</v>
      </c>
      <c r="E18" s="271" t="s">
        <v>16</v>
      </c>
      <c r="F18" s="272">
        <f>'Insumos '!H11</f>
        <v>0</v>
      </c>
      <c r="G18" s="276">
        <v>3</v>
      </c>
      <c r="H18" s="184">
        <f t="shared" si="0"/>
        <v>0</v>
      </c>
      <c r="I18" s="451"/>
      <c r="J18" s="289"/>
    </row>
    <row r="19" spans="2:14" ht="23.25" customHeight="1" x14ac:dyDescent="0.25">
      <c r="B19" s="453"/>
      <c r="C19" s="449"/>
      <c r="D19" s="275" t="str">
        <f>D14</f>
        <v>Advogado Sênior</v>
      </c>
      <c r="E19" s="271" t="s">
        <v>16</v>
      </c>
      <c r="F19" s="272">
        <f>'Insumos '!H14</f>
        <v>0</v>
      </c>
      <c r="G19" s="276">
        <v>5</v>
      </c>
      <c r="H19" s="184">
        <f t="shared" si="0"/>
        <v>0</v>
      </c>
      <c r="I19" s="451"/>
      <c r="J19" s="289"/>
    </row>
    <row r="20" spans="2:14" ht="23.25" customHeight="1" x14ac:dyDescent="0.25">
      <c r="B20" s="453"/>
      <c r="C20" s="449"/>
      <c r="D20" s="275" t="str">
        <f>D11</f>
        <v>Digitador</v>
      </c>
      <c r="E20" s="271" t="s">
        <v>16</v>
      </c>
      <c r="F20" s="272">
        <f>'Insumos '!H17</f>
        <v>0</v>
      </c>
      <c r="G20" s="276">
        <v>4</v>
      </c>
      <c r="H20" s="184">
        <f t="shared" si="0"/>
        <v>0</v>
      </c>
      <c r="I20" s="451"/>
      <c r="J20" s="289"/>
    </row>
    <row r="21" spans="2:14" ht="37.5" customHeight="1" x14ac:dyDescent="0.25">
      <c r="B21" s="453"/>
      <c r="C21" s="281" t="s">
        <v>71</v>
      </c>
      <c r="D21" s="282" t="str">
        <f>'Insumos '!B20</f>
        <v>Levantamento Planialtimétrico Cadastral</v>
      </c>
      <c r="E21" s="287" t="s">
        <v>37</v>
      </c>
      <c r="F21" s="288">
        <f>'Insumos '!H20</f>
        <v>0</v>
      </c>
      <c r="G21" s="292">
        <v>3072</v>
      </c>
      <c r="H21" s="195">
        <f t="shared" si="0"/>
        <v>0</v>
      </c>
      <c r="I21" s="293">
        <f>SUM(H21)</f>
        <v>0</v>
      </c>
      <c r="J21" s="289"/>
    </row>
    <row r="22" spans="2:14" ht="30" customHeight="1" x14ac:dyDescent="0.25">
      <c r="B22" s="453"/>
      <c r="C22" s="449" t="s">
        <v>72</v>
      </c>
      <c r="D22" s="270" t="str">
        <f>'Insumos '!B10</f>
        <v>Coordenador Geral</v>
      </c>
      <c r="E22" s="295" t="s">
        <v>16</v>
      </c>
      <c r="F22" s="296">
        <f>'Insumos '!H10</f>
        <v>0</v>
      </c>
      <c r="G22" s="273">
        <v>1</v>
      </c>
      <c r="H22" s="184">
        <f t="shared" si="0"/>
        <v>0</v>
      </c>
      <c r="I22" s="451">
        <f>SUM(H22:H25)</f>
        <v>0</v>
      </c>
      <c r="J22" s="289"/>
    </row>
    <row r="23" spans="2:14" ht="30" customHeight="1" x14ac:dyDescent="0.25">
      <c r="B23" s="453"/>
      <c r="C23" s="449"/>
      <c r="D23" s="275" t="str">
        <f>D9</f>
        <v>Arquiteto Sênior</v>
      </c>
      <c r="E23" s="271" t="s">
        <v>16</v>
      </c>
      <c r="F23" s="272">
        <f>'Insumos '!H11</f>
        <v>0</v>
      </c>
      <c r="G23" s="276">
        <v>4</v>
      </c>
      <c r="H23" s="184">
        <f t="shared" si="0"/>
        <v>0</v>
      </c>
      <c r="I23" s="451"/>
      <c r="J23" s="289"/>
    </row>
    <row r="24" spans="2:14" ht="30" customHeight="1" x14ac:dyDescent="0.25">
      <c r="B24" s="453"/>
      <c r="C24" s="449"/>
      <c r="D24" s="275" t="str">
        <f>D14</f>
        <v>Advogado Sênior</v>
      </c>
      <c r="E24" s="271" t="s">
        <v>16</v>
      </c>
      <c r="F24" s="272">
        <f>'Insumos '!H14</f>
        <v>0</v>
      </c>
      <c r="G24" s="276">
        <v>5</v>
      </c>
      <c r="H24" s="184">
        <f t="shared" si="0"/>
        <v>0</v>
      </c>
      <c r="I24" s="451"/>
      <c r="J24" s="289"/>
    </row>
    <row r="25" spans="2:14" ht="24" customHeight="1" x14ac:dyDescent="0.25">
      <c r="B25" s="453"/>
      <c r="C25" s="449"/>
      <c r="D25" s="275" t="str">
        <f>D11</f>
        <v>Digitador</v>
      </c>
      <c r="E25" s="271" t="s">
        <v>16</v>
      </c>
      <c r="F25" s="272">
        <f>'Insumos '!H17</f>
        <v>0</v>
      </c>
      <c r="G25" s="276">
        <v>4</v>
      </c>
      <c r="H25" s="184">
        <f t="shared" si="0"/>
        <v>0</v>
      </c>
      <c r="I25" s="451"/>
      <c r="J25" s="289"/>
    </row>
    <row r="26" spans="2:14" ht="24" customHeight="1" x14ac:dyDescent="0.25">
      <c r="B26" s="453"/>
      <c r="C26" s="447" t="s">
        <v>73</v>
      </c>
      <c r="D26" s="297" t="str">
        <f>'Insumos '!B10</f>
        <v>Coordenador Geral</v>
      </c>
      <c r="E26" s="283" t="s">
        <v>16</v>
      </c>
      <c r="F26" s="284">
        <f>'Insumos '!H10</f>
        <v>0</v>
      </c>
      <c r="G26" s="298">
        <v>1</v>
      </c>
      <c r="H26" s="195">
        <f t="shared" si="0"/>
        <v>0</v>
      </c>
      <c r="I26" s="454">
        <f>SUM(H26:H30)</f>
        <v>0</v>
      </c>
      <c r="J26" s="289"/>
    </row>
    <row r="27" spans="2:14" ht="24" customHeight="1" x14ac:dyDescent="0.25">
      <c r="B27" s="453"/>
      <c r="C27" s="447"/>
      <c r="D27" s="282" t="str">
        <f>D9</f>
        <v>Arquiteto Sênior</v>
      </c>
      <c r="E27" s="287" t="s">
        <v>16</v>
      </c>
      <c r="F27" s="288">
        <f>'Insumos '!H11</f>
        <v>0</v>
      </c>
      <c r="G27" s="285">
        <v>1</v>
      </c>
      <c r="H27" s="195">
        <f t="shared" si="0"/>
        <v>0</v>
      </c>
      <c r="I27" s="454"/>
      <c r="J27" s="289"/>
    </row>
    <row r="28" spans="2:14" ht="24" customHeight="1" x14ac:dyDescent="0.25">
      <c r="B28" s="453"/>
      <c r="C28" s="447"/>
      <c r="D28" s="282" t="str">
        <f>D24</f>
        <v>Advogado Sênior</v>
      </c>
      <c r="E28" s="287" t="s">
        <v>16</v>
      </c>
      <c r="F28" s="288">
        <f>'Insumos '!H14</f>
        <v>0</v>
      </c>
      <c r="G28" s="285">
        <v>1</v>
      </c>
      <c r="H28" s="195">
        <f t="shared" si="0"/>
        <v>0</v>
      </c>
      <c r="I28" s="454"/>
      <c r="J28" s="289"/>
    </row>
    <row r="29" spans="2:14" ht="24" customHeight="1" x14ac:dyDescent="0.25">
      <c r="B29" s="453"/>
      <c r="C29" s="447"/>
      <c r="D29" s="282" t="str">
        <f>D16</f>
        <v>Auxiliar de Serviços Gerais</v>
      </c>
      <c r="E29" s="287" t="s">
        <v>16</v>
      </c>
      <c r="F29" s="288">
        <f>'Insumos '!H15</f>
        <v>0</v>
      </c>
      <c r="G29" s="285">
        <v>1</v>
      </c>
      <c r="H29" s="195">
        <f t="shared" si="0"/>
        <v>0</v>
      </c>
      <c r="I29" s="454"/>
      <c r="J29" s="289"/>
    </row>
    <row r="30" spans="2:14" ht="24" customHeight="1" x14ac:dyDescent="0.25">
      <c r="B30" s="453"/>
      <c r="C30" s="447"/>
      <c r="D30" s="290" t="str">
        <f>D25</f>
        <v>Digitador</v>
      </c>
      <c r="E30" s="299" t="s">
        <v>16</v>
      </c>
      <c r="F30" s="300">
        <f>'Insumos '!H17</f>
        <v>0</v>
      </c>
      <c r="G30" s="301">
        <v>2</v>
      </c>
      <c r="H30" s="195">
        <f t="shared" si="0"/>
        <v>0</v>
      </c>
      <c r="I30" s="454"/>
      <c r="J30" s="289"/>
    </row>
    <row r="31" spans="2:14" ht="24" customHeight="1" x14ac:dyDescent="0.25">
      <c r="B31" s="453"/>
      <c r="C31" s="449" t="s">
        <v>74</v>
      </c>
      <c r="D31" s="275" t="str">
        <f>'Insumos '!B10</f>
        <v>Coordenador Geral</v>
      </c>
      <c r="E31" s="271" t="s">
        <v>16</v>
      </c>
      <c r="F31" s="272">
        <f>'Insumos '!H10</f>
        <v>0</v>
      </c>
      <c r="G31" s="276">
        <v>1</v>
      </c>
      <c r="H31" s="184">
        <f t="shared" si="0"/>
        <v>0</v>
      </c>
      <c r="I31" s="451">
        <f>SUM(H31:H35)</f>
        <v>0</v>
      </c>
      <c r="J31" s="289"/>
      <c r="N31" s="302"/>
    </row>
    <row r="32" spans="2:14" ht="24" customHeight="1" x14ac:dyDescent="0.25">
      <c r="B32" s="453"/>
      <c r="C32" s="449"/>
      <c r="D32" s="275" t="str">
        <f>D9</f>
        <v>Arquiteto Sênior</v>
      </c>
      <c r="E32" s="271" t="s">
        <v>16</v>
      </c>
      <c r="F32" s="272">
        <f>'Insumos '!H11</f>
        <v>0</v>
      </c>
      <c r="G32" s="276">
        <v>1</v>
      </c>
      <c r="H32" s="184">
        <f t="shared" si="0"/>
        <v>0</v>
      </c>
      <c r="I32" s="451"/>
      <c r="J32" s="289"/>
      <c r="N32" s="302"/>
    </row>
    <row r="33" spans="2:14" ht="24" customHeight="1" x14ac:dyDescent="0.25">
      <c r="B33" s="453"/>
      <c r="C33" s="449"/>
      <c r="D33" s="275" t="str">
        <f>D28</f>
        <v>Advogado Sênior</v>
      </c>
      <c r="E33" s="271" t="s">
        <v>16</v>
      </c>
      <c r="F33" s="272">
        <f>'Insumos '!H14</f>
        <v>0</v>
      </c>
      <c r="G33" s="276">
        <v>4</v>
      </c>
      <c r="H33" s="184">
        <f t="shared" si="0"/>
        <v>0</v>
      </c>
      <c r="I33" s="451"/>
      <c r="J33" s="289"/>
      <c r="N33" s="302"/>
    </row>
    <row r="34" spans="2:14" ht="24" customHeight="1" x14ac:dyDescent="0.25">
      <c r="B34" s="453"/>
      <c r="C34" s="449"/>
      <c r="D34" s="275" t="str">
        <f>'Insumos '!B16</f>
        <v>Assistente Social Pleno</v>
      </c>
      <c r="E34" s="271" t="s">
        <v>16</v>
      </c>
      <c r="F34" s="272">
        <f>'Insumos '!H16</f>
        <v>0</v>
      </c>
      <c r="G34" s="276">
        <v>6</v>
      </c>
      <c r="H34" s="184">
        <f t="shared" si="0"/>
        <v>0</v>
      </c>
      <c r="I34" s="451"/>
      <c r="J34" s="289"/>
      <c r="N34" s="302"/>
    </row>
    <row r="35" spans="2:14" ht="24" customHeight="1" x14ac:dyDescent="0.25">
      <c r="B35" s="453"/>
      <c r="C35" s="449"/>
      <c r="D35" s="275" t="str">
        <f>D30</f>
        <v>Digitador</v>
      </c>
      <c r="E35" s="271" t="s">
        <v>16</v>
      </c>
      <c r="F35" s="272">
        <f>'Insumos '!H17</f>
        <v>0</v>
      </c>
      <c r="G35" s="276">
        <v>3</v>
      </c>
      <c r="H35" s="184">
        <f t="shared" si="0"/>
        <v>0</v>
      </c>
      <c r="I35" s="451"/>
      <c r="J35" s="289"/>
      <c r="N35" s="302"/>
    </row>
    <row r="36" spans="2:14" ht="24" customHeight="1" x14ac:dyDescent="0.25">
      <c r="B36" s="453"/>
      <c r="C36" s="447" t="s">
        <v>75</v>
      </c>
      <c r="D36" s="297" t="str">
        <f>'Insumos '!B10</f>
        <v>Coordenador Geral</v>
      </c>
      <c r="E36" s="283" t="s">
        <v>16</v>
      </c>
      <c r="F36" s="284">
        <f>'Insumos '!H10</f>
        <v>0</v>
      </c>
      <c r="G36" s="298">
        <v>2</v>
      </c>
      <c r="H36" s="195">
        <f t="shared" si="0"/>
        <v>0</v>
      </c>
      <c r="I36" s="448">
        <f>SUM(H36:H39)</f>
        <v>0</v>
      </c>
      <c r="J36" s="289"/>
    </row>
    <row r="37" spans="2:14" ht="24" customHeight="1" x14ac:dyDescent="0.25">
      <c r="B37" s="453"/>
      <c r="C37" s="447"/>
      <c r="D37" s="282" t="str">
        <f>D9</f>
        <v>Arquiteto Sênior</v>
      </c>
      <c r="E37" s="287" t="s">
        <v>16</v>
      </c>
      <c r="F37" s="288">
        <f>'Insumos '!H11</f>
        <v>0</v>
      </c>
      <c r="G37" s="285">
        <v>6</v>
      </c>
      <c r="H37" s="195">
        <f t="shared" si="0"/>
        <v>0</v>
      </c>
      <c r="I37" s="448"/>
      <c r="J37" s="289"/>
    </row>
    <row r="38" spans="2:14" ht="24" customHeight="1" x14ac:dyDescent="0.25">
      <c r="B38" s="453"/>
      <c r="C38" s="447"/>
      <c r="D38" s="282" t="str">
        <f>'Insumos '!B13</f>
        <v>Desenhista Projetista</v>
      </c>
      <c r="E38" s="287" t="s">
        <v>16</v>
      </c>
      <c r="F38" s="288">
        <f>'Insumos '!H13</f>
        <v>0</v>
      </c>
      <c r="G38" s="285">
        <v>12</v>
      </c>
      <c r="H38" s="195">
        <f t="shared" si="0"/>
        <v>0</v>
      </c>
      <c r="I38" s="448"/>
      <c r="J38" s="289"/>
    </row>
    <row r="39" spans="2:14" ht="24" customHeight="1" x14ac:dyDescent="0.25">
      <c r="B39" s="453"/>
      <c r="C39" s="447"/>
      <c r="D39" s="290" t="str">
        <f>D34</f>
        <v>Assistente Social Pleno</v>
      </c>
      <c r="E39" s="287" t="s">
        <v>16</v>
      </c>
      <c r="F39" s="288">
        <f>'Insumos '!H16</f>
        <v>0</v>
      </c>
      <c r="G39" s="301">
        <v>24</v>
      </c>
      <c r="H39" s="195">
        <f t="shared" si="0"/>
        <v>0</v>
      </c>
      <c r="I39" s="448"/>
      <c r="J39" s="289"/>
    </row>
    <row r="40" spans="2:14" ht="24" customHeight="1" x14ac:dyDescent="0.25">
      <c r="B40" s="453"/>
      <c r="C40" s="449" t="s">
        <v>76</v>
      </c>
      <c r="D40" s="275" t="str">
        <f>'Insumos '!B10</f>
        <v>Coordenador Geral</v>
      </c>
      <c r="E40" s="295" t="s">
        <v>16</v>
      </c>
      <c r="F40" s="296">
        <f>'Insumos '!H10</f>
        <v>0</v>
      </c>
      <c r="G40" s="276">
        <v>2</v>
      </c>
      <c r="H40" s="184">
        <f t="shared" si="0"/>
        <v>0</v>
      </c>
      <c r="I40" s="451">
        <f>SUM(H40:H44)</f>
        <v>0</v>
      </c>
      <c r="J40" s="289"/>
    </row>
    <row r="41" spans="2:14" ht="24" customHeight="1" x14ac:dyDescent="0.25">
      <c r="B41" s="453"/>
      <c r="C41" s="449"/>
      <c r="D41" s="275" t="str">
        <f>D9</f>
        <v>Arquiteto Sênior</v>
      </c>
      <c r="E41" s="271" t="s">
        <v>16</v>
      </c>
      <c r="F41" s="272">
        <f>'Insumos '!H11</f>
        <v>0</v>
      </c>
      <c r="G41" s="276">
        <v>7</v>
      </c>
      <c r="H41" s="184">
        <f t="shared" si="0"/>
        <v>0</v>
      </c>
      <c r="I41" s="451"/>
      <c r="J41" s="289"/>
    </row>
    <row r="42" spans="2:14" ht="24" customHeight="1" x14ac:dyDescent="0.25">
      <c r="B42" s="453"/>
      <c r="C42" s="449"/>
      <c r="D42" s="275" t="str">
        <f>D33</f>
        <v>Advogado Sênior</v>
      </c>
      <c r="E42" s="271" t="s">
        <v>16</v>
      </c>
      <c r="F42" s="272">
        <f>'Insumos '!H14</f>
        <v>0</v>
      </c>
      <c r="G42" s="276">
        <v>14</v>
      </c>
      <c r="H42" s="184">
        <f t="shared" si="0"/>
        <v>0</v>
      </c>
      <c r="I42" s="451"/>
      <c r="J42" s="289"/>
    </row>
    <row r="43" spans="2:14" ht="24" customHeight="1" x14ac:dyDescent="0.25">
      <c r="B43" s="453"/>
      <c r="C43" s="449"/>
      <c r="D43" s="275" t="str">
        <f>D39</f>
        <v>Assistente Social Pleno</v>
      </c>
      <c r="E43" s="271" t="s">
        <v>16</v>
      </c>
      <c r="F43" s="272">
        <f>'Insumos '!H16</f>
        <v>0</v>
      </c>
      <c r="G43" s="276">
        <v>19</v>
      </c>
      <c r="H43" s="184">
        <f t="shared" si="0"/>
        <v>0</v>
      </c>
      <c r="I43" s="451"/>
      <c r="J43" s="289"/>
    </row>
    <row r="44" spans="2:14" ht="24" customHeight="1" x14ac:dyDescent="0.25">
      <c r="B44" s="453"/>
      <c r="C44" s="449"/>
      <c r="D44" s="278" t="str">
        <f>D35</f>
        <v>Digitador</v>
      </c>
      <c r="E44" s="271" t="s">
        <v>16</v>
      </c>
      <c r="F44" s="303">
        <f>'Insumos '!H17</f>
        <v>0</v>
      </c>
      <c r="G44" s="279">
        <v>24</v>
      </c>
      <c r="H44" s="184">
        <f t="shared" si="0"/>
        <v>0</v>
      </c>
      <c r="I44" s="451"/>
      <c r="J44" s="289"/>
    </row>
    <row r="45" spans="2:14" ht="24" customHeight="1" x14ac:dyDescent="0.25">
      <c r="B45" s="453"/>
      <c r="C45" s="447" t="s">
        <v>77</v>
      </c>
      <c r="D45" s="282" t="str">
        <f>'Insumos '!B10</f>
        <v>Coordenador Geral</v>
      </c>
      <c r="E45" s="283" t="s">
        <v>16</v>
      </c>
      <c r="F45" s="288">
        <f>'Insumos '!H10</f>
        <v>0</v>
      </c>
      <c r="G45" s="285">
        <v>1</v>
      </c>
      <c r="H45" s="195">
        <f t="shared" si="0"/>
        <v>0</v>
      </c>
      <c r="I45" s="448">
        <f>SUM(H45:H49)</f>
        <v>0</v>
      </c>
      <c r="J45" s="289"/>
    </row>
    <row r="46" spans="2:14" ht="24" customHeight="1" x14ac:dyDescent="0.25">
      <c r="B46" s="453"/>
      <c r="C46" s="447"/>
      <c r="D46" s="282" t="str">
        <f>D9</f>
        <v>Arquiteto Sênior</v>
      </c>
      <c r="E46" s="287" t="s">
        <v>16</v>
      </c>
      <c r="F46" s="288">
        <f>'Insumos '!H11</f>
        <v>0</v>
      </c>
      <c r="G46" s="285">
        <v>5</v>
      </c>
      <c r="H46" s="195">
        <f t="shared" si="0"/>
        <v>0</v>
      </c>
      <c r="I46" s="448"/>
      <c r="J46" s="289"/>
    </row>
    <row r="47" spans="2:14" ht="24" customHeight="1" x14ac:dyDescent="0.25">
      <c r="B47" s="453"/>
      <c r="C47" s="447"/>
      <c r="D47" s="282" t="str">
        <f>D10</f>
        <v>Arquiteto Pleno</v>
      </c>
      <c r="E47" s="287" t="s">
        <v>16</v>
      </c>
      <c r="F47" s="288">
        <f>'Insumos '!H12</f>
        <v>0</v>
      </c>
      <c r="G47" s="285">
        <v>10</v>
      </c>
      <c r="H47" s="195">
        <f t="shared" si="0"/>
        <v>0</v>
      </c>
      <c r="I47" s="448"/>
      <c r="J47" s="289"/>
    </row>
    <row r="48" spans="2:14" ht="24" customHeight="1" x14ac:dyDescent="0.25">
      <c r="B48" s="453"/>
      <c r="C48" s="447"/>
      <c r="D48" s="282" t="str">
        <f>D38</f>
        <v>Desenhista Projetista</v>
      </c>
      <c r="E48" s="287" t="s">
        <v>16</v>
      </c>
      <c r="F48" s="288">
        <f>'Insumos '!H13</f>
        <v>0</v>
      </c>
      <c r="G48" s="285">
        <v>10</v>
      </c>
      <c r="H48" s="195">
        <f t="shared" si="0"/>
        <v>0</v>
      </c>
      <c r="I48" s="448"/>
      <c r="J48" s="289"/>
    </row>
    <row r="49" spans="2:14" ht="24" customHeight="1" x14ac:dyDescent="0.25">
      <c r="B49" s="453"/>
      <c r="C49" s="447"/>
      <c r="D49" s="290" t="str">
        <f>D44</f>
        <v>Digitador</v>
      </c>
      <c r="E49" s="299" t="s">
        <v>16</v>
      </c>
      <c r="F49" s="300">
        <f>'Insumos '!H17</f>
        <v>0</v>
      </c>
      <c r="G49" s="301">
        <v>5</v>
      </c>
      <c r="H49" s="195">
        <f t="shared" si="0"/>
        <v>0</v>
      </c>
      <c r="I49" s="448"/>
      <c r="J49" s="289"/>
    </row>
    <row r="50" spans="2:14" ht="24" customHeight="1" x14ac:dyDescent="0.25">
      <c r="B50" s="453"/>
      <c r="C50" s="304" t="s">
        <v>78</v>
      </c>
      <c r="D50" s="305"/>
      <c r="E50" s="305"/>
      <c r="F50" s="305"/>
      <c r="G50" s="305"/>
      <c r="H50" s="304"/>
      <c r="I50" s="306">
        <f>SUM(I8:I49)</f>
        <v>0</v>
      </c>
      <c r="J50" s="332"/>
    </row>
    <row r="51" spans="2:14" ht="24" customHeight="1" x14ac:dyDescent="0.25">
      <c r="B51" s="453" t="s">
        <v>79</v>
      </c>
      <c r="C51" s="447" t="s">
        <v>80</v>
      </c>
      <c r="D51" s="308" t="str">
        <f>'Insumos '!B10</f>
        <v>Coordenador Geral</v>
      </c>
      <c r="E51" s="281" t="s">
        <v>16</v>
      </c>
      <c r="F51" s="284">
        <f>'Insumos '!H10</f>
        <v>0</v>
      </c>
      <c r="G51" s="283">
        <v>1</v>
      </c>
      <c r="H51" s="195">
        <f t="shared" ref="H51:H85" si="1">ROUND((F51*G51),2)</f>
        <v>0</v>
      </c>
      <c r="I51" s="445">
        <f>SUM(H51:H56)</f>
        <v>0</v>
      </c>
      <c r="J51" s="289"/>
      <c r="N51" s="309"/>
    </row>
    <row r="52" spans="2:14" ht="24" customHeight="1" x14ac:dyDescent="0.25">
      <c r="B52" s="453"/>
      <c r="C52" s="447"/>
      <c r="D52" s="282" t="str">
        <f>D9</f>
        <v>Arquiteto Sênior</v>
      </c>
      <c r="E52" s="287" t="s">
        <v>16</v>
      </c>
      <c r="F52" s="288">
        <f>'Insumos '!H11</f>
        <v>0</v>
      </c>
      <c r="G52" s="285">
        <v>2</v>
      </c>
      <c r="H52" s="195">
        <f t="shared" si="1"/>
        <v>0</v>
      </c>
      <c r="I52" s="445"/>
      <c r="J52" s="289"/>
      <c r="N52" s="302"/>
    </row>
    <row r="53" spans="2:14" ht="24" customHeight="1" x14ac:dyDescent="0.25">
      <c r="B53" s="453"/>
      <c r="C53" s="447"/>
      <c r="D53" s="282" t="str">
        <f>D42</f>
        <v>Advogado Sênior</v>
      </c>
      <c r="E53" s="287" t="s">
        <v>16</v>
      </c>
      <c r="F53" s="288">
        <f>'Insumos '!H14</f>
        <v>0</v>
      </c>
      <c r="G53" s="285">
        <v>1</v>
      </c>
      <c r="H53" s="195">
        <f t="shared" si="1"/>
        <v>0</v>
      </c>
      <c r="I53" s="445"/>
      <c r="J53" s="289"/>
      <c r="N53" s="302"/>
    </row>
    <row r="54" spans="2:14" ht="24" customHeight="1" x14ac:dyDescent="0.25">
      <c r="B54" s="453"/>
      <c r="C54" s="447"/>
      <c r="D54" s="282" t="str">
        <f>D10</f>
        <v>Arquiteto Pleno</v>
      </c>
      <c r="E54" s="287" t="s">
        <v>16</v>
      </c>
      <c r="F54" s="288">
        <f>'Insumos '!H12</f>
        <v>0</v>
      </c>
      <c r="G54" s="285">
        <v>3</v>
      </c>
      <c r="H54" s="195">
        <f t="shared" si="1"/>
        <v>0</v>
      </c>
      <c r="I54" s="445"/>
      <c r="J54" s="289"/>
      <c r="N54" s="302"/>
    </row>
    <row r="55" spans="2:14" ht="24" customHeight="1" x14ac:dyDescent="0.25">
      <c r="B55" s="453"/>
      <c r="C55" s="447"/>
      <c r="D55" s="282" t="str">
        <f>D16</f>
        <v>Auxiliar de Serviços Gerais</v>
      </c>
      <c r="E55" s="287" t="s">
        <v>16</v>
      </c>
      <c r="F55" s="288">
        <f>'Insumos '!H15</f>
        <v>0</v>
      </c>
      <c r="G55" s="285">
        <v>2</v>
      </c>
      <c r="H55" s="195">
        <f t="shared" si="1"/>
        <v>0</v>
      </c>
      <c r="I55" s="445"/>
      <c r="J55" s="289"/>
      <c r="N55" s="302"/>
    </row>
    <row r="56" spans="2:14" ht="24" customHeight="1" x14ac:dyDescent="0.25">
      <c r="B56" s="453"/>
      <c r="C56" s="447"/>
      <c r="D56" s="290" t="str">
        <f>D49</f>
        <v>Digitador</v>
      </c>
      <c r="E56" s="299" t="s">
        <v>16</v>
      </c>
      <c r="F56" s="300">
        <f>'Insumos '!H17</f>
        <v>0</v>
      </c>
      <c r="G56" s="301">
        <v>2</v>
      </c>
      <c r="H56" s="195">
        <f t="shared" si="1"/>
        <v>0</v>
      </c>
      <c r="I56" s="445"/>
      <c r="J56" s="289"/>
      <c r="N56" s="302"/>
    </row>
    <row r="57" spans="2:14" ht="24" customHeight="1" x14ac:dyDescent="0.25">
      <c r="B57" s="453"/>
      <c r="C57" s="449" t="s">
        <v>81</v>
      </c>
      <c r="D57" s="275" t="str">
        <f>'Insumos '!B10</f>
        <v>Coordenador Geral</v>
      </c>
      <c r="E57" s="271" t="s">
        <v>16</v>
      </c>
      <c r="F57" s="272">
        <f>'Insumos '!H10</f>
        <v>0</v>
      </c>
      <c r="G57" s="276">
        <v>1</v>
      </c>
      <c r="H57" s="184">
        <f t="shared" si="1"/>
        <v>0</v>
      </c>
      <c r="I57" s="451">
        <f>SUM(H57:H61)</f>
        <v>0</v>
      </c>
      <c r="J57" s="289"/>
      <c r="N57" s="302"/>
    </row>
    <row r="58" spans="2:14" ht="24" customHeight="1" x14ac:dyDescent="0.25">
      <c r="B58" s="453"/>
      <c r="C58" s="449"/>
      <c r="D58" s="275" t="str">
        <f>D9</f>
        <v>Arquiteto Sênior</v>
      </c>
      <c r="E58" s="271" t="s">
        <v>16</v>
      </c>
      <c r="F58" s="272">
        <f>'Insumos '!H11</f>
        <v>0</v>
      </c>
      <c r="G58" s="276">
        <v>2</v>
      </c>
      <c r="H58" s="184">
        <f t="shared" si="1"/>
        <v>0</v>
      </c>
      <c r="I58" s="451"/>
      <c r="J58" s="289"/>
      <c r="N58" s="302"/>
    </row>
    <row r="59" spans="2:14" ht="24" customHeight="1" x14ac:dyDescent="0.25">
      <c r="B59" s="453"/>
      <c r="C59" s="449"/>
      <c r="D59" s="275" t="str">
        <f>D10</f>
        <v>Arquiteto Pleno</v>
      </c>
      <c r="E59" s="269" t="s">
        <v>16</v>
      </c>
      <c r="F59" s="272">
        <f>'Insumos '!H12</f>
        <v>0</v>
      </c>
      <c r="G59" s="269">
        <v>3</v>
      </c>
      <c r="H59" s="184">
        <f t="shared" si="1"/>
        <v>0</v>
      </c>
      <c r="I59" s="451"/>
      <c r="J59" s="289"/>
      <c r="N59" s="310"/>
    </row>
    <row r="60" spans="2:14" ht="24" customHeight="1" x14ac:dyDescent="0.25">
      <c r="B60" s="453"/>
      <c r="C60" s="449"/>
      <c r="D60" s="275" t="str">
        <f>D55</f>
        <v>Auxiliar de Serviços Gerais</v>
      </c>
      <c r="E60" s="271" t="s">
        <v>16</v>
      </c>
      <c r="F60" s="272">
        <f>'Insumos '!H15</f>
        <v>0</v>
      </c>
      <c r="G60" s="276">
        <v>2</v>
      </c>
      <c r="H60" s="184">
        <f t="shared" si="1"/>
        <v>0</v>
      </c>
      <c r="I60" s="451"/>
      <c r="J60" s="289"/>
      <c r="N60" s="302"/>
    </row>
    <row r="61" spans="2:14" ht="24" customHeight="1" x14ac:dyDescent="0.25">
      <c r="B61" s="453"/>
      <c r="C61" s="449"/>
      <c r="D61" s="275" t="str">
        <f>D56</f>
        <v>Digitador</v>
      </c>
      <c r="E61" s="271" t="s">
        <v>16</v>
      </c>
      <c r="F61" s="272">
        <f>'Insumos '!H17</f>
        <v>0</v>
      </c>
      <c r="G61" s="276">
        <v>2</v>
      </c>
      <c r="H61" s="184">
        <f t="shared" si="1"/>
        <v>0</v>
      </c>
      <c r="I61" s="451"/>
      <c r="J61" s="289"/>
      <c r="N61" s="302"/>
    </row>
    <row r="62" spans="2:14" ht="24" customHeight="1" x14ac:dyDescent="0.25">
      <c r="B62" s="453"/>
      <c r="C62" s="447" t="s">
        <v>82</v>
      </c>
      <c r="D62" s="297" t="str">
        <f>'Insumos '!B10</f>
        <v>Coordenador Geral</v>
      </c>
      <c r="E62" s="283" t="s">
        <v>16</v>
      </c>
      <c r="F62" s="284">
        <f>'Insumos '!H10</f>
        <v>0</v>
      </c>
      <c r="G62" s="298">
        <v>2</v>
      </c>
      <c r="H62" s="195">
        <f t="shared" si="1"/>
        <v>0</v>
      </c>
      <c r="I62" s="454">
        <f>SUM(H62:H64)</f>
        <v>0</v>
      </c>
      <c r="J62" s="289"/>
    </row>
    <row r="63" spans="2:14" ht="24" customHeight="1" x14ac:dyDescent="0.25">
      <c r="B63" s="453"/>
      <c r="C63" s="447"/>
      <c r="D63" s="282" t="str">
        <f>D9</f>
        <v>Arquiteto Sênior</v>
      </c>
      <c r="E63" s="281" t="s">
        <v>16</v>
      </c>
      <c r="F63" s="288">
        <f>'Insumos '!H11</f>
        <v>0</v>
      </c>
      <c r="G63" s="281">
        <v>7</v>
      </c>
      <c r="H63" s="195">
        <f t="shared" si="1"/>
        <v>0</v>
      </c>
      <c r="I63" s="454"/>
      <c r="J63" s="289"/>
    </row>
    <row r="64" spans="2:14" ht="24" customHeight="1" x14ac:dyDescent="0.25">
      <c r="B64" s="453"/>
      <c r="C64" s="447"/>
      <c r="D64" s="290" t="str">
        <f>D48</f>
        <v>Desenhista Projetista</v>
      </c>
      <c r="E64" s="299" t="s">
        <v>16</v>
      </c>
      <c r="F64" s="300">
        <f>'Insumos '!H13</f>
        <v>0</v>
      </c>
      <c r="G64" s="301">
        <v>7</v>
      </c>
      <c r="H64" s="195">
        <f t="shared" si="1"/>
        <v>0</v>
      </c>
      <c r="I64" s="454"/>
      <c r="J64" s="289"/>
    </row>
    <row r="65" spans="2:10" ht="24" customHeight="1" x14ac:dyDescent="0.25">
      <c r="B65" s="453"/>
      <c r="C65" s="449" t="s">
        <v>83</v>
      </c>
      <c r="D65" s="275" t="str">
        <f>'Insumos '!B10</f>
        <v>Coordenador Geral</v>
      </c>
      <c r="E65" s="271" t="s">
        <v>16</v>
      </c>
      <c r="F65" s="272">
        <f>'Insumos '!H10</f>
        <v>0</v>
      </c>
      <c r="G65" s="276">
        <v>1</v>
      </c>
      <c r="H65" s="184">
        <f t="shared" si="1"/>
        <v>0</v>
      </c>
      <c r="I65" s="451">
        <f>SUM(H65:H67)</f>
        <v>0</v>
      </c>
      <c r="J65" s="289"/>
    </row>
    <row r="66" spans="2:10" ht="24" customHeight="1" x14ac:dyDescent="0.25">
      <c r="B66" s="453"/>
      <c r="C66" s="449"/>
      <c r="D66" s="275" t="str">
        <f>D9</f>
        <v>Arquiteto Sênior</v>
      </c>
      <c r="E66" s="271" t="s">
        <v>16</v>
      </c>
      <c r="F66" s="272">
        <f>'Insumos '!H11</f>
        <v>0</v>
      </c>
      <c r="G66" s="276">
        <v>5</v>
      </c>
      <c r="H66" s="184">
        <f t="shared" si="1"/>
        <v>0</v>
      </c>
      <c r="I66" s="451"/>
      <c r="J66" s="289"/>
    </row>
    <row r="67" spans="2:10" ht="24" customHeight="1" x14ac:dyDescent="0.25">
      <c r="B67" s="453"/>
      <c r="C67" s="449"/>
      <c r="D67" s="275" t="str">
        <f>D64</f>
        <v>Desenhista Projetista</v>
      </c>
      <c r="E67" s="271" t="s">
        <v>16</v>
      </c>
      <c r="F67" s="272">
        <f>'Insumos '!H13</f>
        <v>0</v>
      </c>
      <c r="G67" s="276">
        <v>5</v>
      </c>
      <c r="H67" s="184">
        <f t="shared" si="1"/>
        <v>0</v>
      </c>
      <c r="I67" s="451"/>
      <c r="J67" s="289"/>
    </row>
    <row r="68" spans="2:10" ht="24" customHeight="1" x14ac:dyDescent="0.25">
      <c r="B68" s="453"/>
      <c r="C68" s="447" t="s">
        <v>84</v>
      </c>
      <c r="D68" s="297" t="str">
        <f>'Insumos '!B10</f>
        <v>Coordenador Geral</v>
      </c>
      <c r="E68" s="283" t="s">
        <v>16</v>
      </c>
      <c r="F68" s="284">
        <f>'Insumos '!H10</f>
        <v>0</v>
      </c>
      <c r="G68" s="298">
        <v>2</v>
      </c>
      <c r="H68" s="195">
        <f t="shared" si="1"/>
        <v>0</v>
      </c>
      <c r="I68" s="454">
        <f>SUM(H68:H71)</f>
        <v>0</v>
      </c>
      <c r="J68" s="289"/>
    </row>
    <row r="69" spans="2:10" ht="24" customHeight="1" x14ac:dyDescent="0.25">
      <c r="B69" s="453"/>
      <c r="C69" s="447"/>
      <c r="D69" s="282" t="str">
        <f>D9</f>
        <v>Arquiteto Sênior</v>
      </c>
      <c r="E69" s="287" t="s">
        <v>16</v>
      </c>
      <c r="F69" s="288">
        <f>'Insumos '!H11</f>
        <v>0</v>
      </c>
      <c r="G69" s="285">
        <v>8</v>
      </c>
      <c r="H69" s="195">
        <f t="shared" si="1"/>
        <v>0</v>
      </c>
      <c r="I69" s="454"/>
      <c r="J69" s="289"/>
    </row>
    <row r="70" spans="2:10" ht="24" customHeight="1" x14ac:dyDescent="0.25">
      <c r="B70" s="453"/>
      <c r="C70" s="447"/>
      <c r="D70" s="282" t="str">
        <f>D10</f>
        <v>Arquiteto Pleno</v>
      </c>
      <c r="E70" s="287" t="s">
        <v>16</v>
      </c>
      <c r="F70" s="288">
        <f>'Insumos '!H12</f>
        <v>0</v>
      </c>
      <c r="G70" s="285">
        <v>15</v>
      </c>
      <c r="H70" s="195">
        <f t="shared" si="1"/>
        <v>0</v>
      </c>
      <c r="I70" s="454"/>
      <c r="J70" s="289"/>
    </row>
    <row r="71" spans="2:10" ht="24" customHeight="1" x14ac:dyDescent="0.25">
      <c r="B71" s="453"/>
      <c r="C71" s="447"/>
      <c r="D71" s="282" t="str">
        <f>D61</f>
        <v>Digitador</v>
      </c>
      <c r="E71" s="287" t="s">
        <v>16</v>
      </c>
      <c r="F71" s="288">
        <f>'Insumos '!H17</f>
        <v>0</v>
      </c>
      <c r="G71" s="285">
        <v>10</v>
      </c>
      <c r="H71" s="195">
        <f t="shared" si="1"/>
        <v>0</v>
      </c>
      <c r="I71" s="454"/>
      <c r="J71" s="289"/>
    </row>
    <row r="72" spans="2:10" ht="24" customHeight="1" x14ac:dyDescent="0.25">
      <c r="B72" s="453"/>
      <c r="C72" s="449" t="s">
        <v>85</v>
      </c>
      <c r="D72" s="270" t="str">
        <f>'Insumos '!B10</f>
        <v>Coordenador Geral</v>
      </c>
      <c r="E72" s="295" t="s">
        <v>16</v>
      </c>
      <c r="F72" s="296">
        <f>'Insumos '!H10</f>
        <v>0</v>
      </c>
      <c r="G72" s="273">
        <v>1</v>
      </c>
      <c r="H72" s="184">
        <f t="shared" si="1"/>
        <v>0</v>
      </c>
      <c r="I72" s="451">
        <f>SUM(H72:H76)</f>
        <v>0</v>
      </c>
      <c r="J72" s="289"/>
    </row>
    <row r="73" spans="2:10" ht="24" customHeight="1" x14ac:dyDescent="0.25">
      <c r="B73" s="453"/>
      <c r="C73" s="449"/>
      <c r="D73" s="275" t="str">
        <f>D9</f>
        <v>Arquiteto Sênior</v>
      </c>
      <c r="E73" s="271" t="s">
        <v>16</v>
      </c>
      <c r="F73" s="272">
        <f>'Insumos '!H11</f>
        <v>0</v>
      </c>
      <c r="G73" s="276">
        <v>6</v>
      </c>
      <c r="H73" s="184">
        <f t="shared" si="1"/>
        <v>0</v>
      </c>
      <c r="I73" s="451"/>
      <c r="J73" s="289"/>
    </row>
    <row r="74" spans="2:10" ht="24" customHeight="1" x14ac:dyDescent="0.25">
      <c r="B74" s="453"/>
      <c r="C74" s="449"/>
      <c r="D74" s="275" t="str">
        <f>D53</f>
        <v>Advogado Sênior</v>
      </c>
      <c r="E74" s="271" t="s">
        <v>16</v>
      </c>
      <c r="F74" s="272">
        <f>'Insumos '!H14</f>
        <v>0</v>
      </c>
      <c r="G74" s="276">
        <v>14</v>
      </c>
      <c r="H74" s="184">
        <f t="shared" si="1"/>
        <v>0</v>
      </c>
      <c r="I74" s="451"/>
      <c r="J74" s="289"/>
    </row>
    <row r="75" spans="2:10" ht="24" customHeight="1" x14ac:dyDescent="0.25">
      <c r="B75" s="453"/>
      <c r="C75" s="449"/>
      <c r="D75" s="275" t="str">
        <f>D43</f>
        <v>Assistente Social Pleno</v>
      </c>
      <c r="E75" s="271" t="s">
        <v>16</v>
      </c>
      <c r="F75" s="272">
        <f>'Insumos '!H16</f>
        <v>0</v>
      </c>
      <c r="G75" s="276">
        <v>14</v>
      </c>
      <c r="H75" s="184">
        <f t="shared" si="1"/>
        <v>0</v>
      </c>
      <c r="I75" s="451"/>
      <c r="J75" s="289"/>
    </row>
    <row r="76" spans="2:10" ht="24" customHeight="1" x14ac:dyDescent="0.25">
      <c r="B76" s="453"/>
      <c r="C76" s="449"/>
      <c r="D76" s="311" t="str">
        <f>D71</f>
        <v>Digitador</v>
      </c>
      <c r="E76" s="269" t="s">
        <v>16</v>
      </c>
      <c r="F76" s="303">
        <f>'Insumos '!H17</f>
        <v>0</v>
      </c>
      <c r="G76" s="312">
        <v>5</v>
      </c>
      <c r="H76" s="184">
        <f t="shared" si="1"/>
        <v>0</v>
      </c>
      <c r="I76" s="451"/>
      <c r="J76" s="289"/>
    </row>
    <row r="77" spans="2:10" ht="24" customHeight="1" x14ac:dyDescent="0.25">
      <c r="B77" s="453"/>
      <c r="C77" s="447" t="s">
        <v>86</v>
      </c>
      <c r="D77" s="313" t="str">
        <f>'Insumos '!B10</f>
        <v>Coordenador Geral</v>
      </c>
      <c r="E77" s="314" t="s">
        <v>16</v>
      </c>
      <c r="F77" s="288">
        <f>'Insumos '!H10</f>
        <v>0</v>
      </c>
      <c r="G77" s="281">
        <v>1</v>
      </c>
      <c r="H77" s="195">
        <f t="shared" si="1"/>
        <v>0</v>
      </c>
      <c r="I77" s="448">
        <f>SUM(H77:H81)</f>
        <v>0</v>
      </c>
      <c r="J77" s="289"/>
    </row>
    <row r="78" spans="2:10" ht="24" customHeight="1" x14ac:dyDescent="0.25">
      <c r="B78" s="453"/>
      <c r="C78" s="447"/>
      <c r="D78" s="282" t="str">
        <f>D9</f>
        <v>Arquiteto Sênior</v>
      </c>
      <c r="E78" s="287" t="s">
        <v>16</v>
      </c>
      <c r="F78" s="288">
        <f>'Insumos '!H11</f>
        <v>0</v>
      </c>
      <c r="G78" s="285">
        <v>1</v>
      </c>
      <c r="H78" s="195">
        <f t="shared" si="1"/>
        <v>0</v>
      </c>
      <c r="I78" s="448"/>
      <c r="J78" s="289"/>
    </row>
    <row r="79" spans="2:10" ht="24" customHeight="1" x14ac:dyDescent="0.25">
      <c r="B79" s="453"/>
      <c r="C79" s="447"/>
      <c r="D79" s="282" t="str">
        <f>D74</f>
        <v>Advogado Sênior</v>
      </c>
      <c r="E79" s="287" t="s">
        <v>16</v>
      </c>
      <c r="F79" s="288">
        <f>'Insumos '!H14</f>
        <v>0</v>
      </c>
      <c r="G79" s="285">
        <v>2</v>
      </c>
      <c r="H79" s="195">
        <f t="shared" si="1"/>
        <v>0</v>
      </c>
      <c r="I79" s="448"/>
      <c r="J79" s="289"/>
    </row>
    <row r="80" spans="2:10" ht="22.5" customHeight="1" x14ac:dyDescent="0.25">
      <c r="B80" s="453"/>
      <c r="C80" s="447"/>
      <c r="D80" s="313" t="str">
        <f>D75</f>
        <v>Assistente Social Pleno</v>
      </c>
      <c r="E80" s="281" t="s">
        <v>16</v>
      </c>
      <c r="F80" s="288">
        <f>'Insumos '!H16</f>
        <v>0</v>
      </c>
      <c r="G80" s="281">
        <v>6</v>
      </c>
      <c r="H80" s="195">
        <f t="shared" si="1"/>
        <v>0</v>
      </c>
      <c r="I80" s="448"/>
      <c r="J80" s="289"/>
    </row>
    <row r="81" spans="2:14" ht="24" customHeight="1" x14ac:dyDescent="0.25">
      <c r="B81" s="453"/>
      <c r="C81" s="447"/>
      <c r="D81" s="282" t="str">
        <f>D76</f>
        <v>Digitador</v>
      </c>
      <c r="E81" s="299" t="s">
        <v>16</v>
      </c>
      <c r="F81" s="300">
        <f>'Insumos '!H17</f>
        <v>0</v>
      </c>
      <c r="G81" s="301">
        <v>6</v>
      </c>
      <c r="H81" s="195">
        <f t="shared" si="1"/>
        <v>0</v>
      </c>
      <c r="I81" s="448"/>
      <c r="J81" s="289"/>
    </row>
    <row r="82" spans="2:14" ht="24" customHeight="1" x14ac:dyDescent="0.25">
      <c r="B82" s="453"/>
      <c r="C82" s="449" t="s">
        <v>87</v>
      </c>
      <c r="D82" s="270" t="str">
        <f>'Insumos '!B10</f>
        <v>Coordenador Geral</v>
      </c>
      <c r="E82" s="271" t="s">
        <v>16</v>
      </c>
      <c r="F82" s="272">
        <f>'Insumos '!H10</f>
        <v>0</v>
      </c>
      <c r="G82" s="276">
        <v>1</v>
      </c>
      <c r="H82" s="184">
        <f t="shared" si="1"/>
        <v>0</v>
      </c>
      <c r="I82" s="451">
        <f>SUM(H82:H85)</f>
        <v>0</v>
      </c>
      <c r="J82" s="289"/>
      <c r="N82" s="302"/>
    </row>
    <row r="83" spans="2:14" ht="24" customHeight="1" x14ac:dyDescent="0.25">
      <c r="B83" s="453"/>
      <c r="C83" s="449"/>
      <c r="D83" s="275" t="str">
        <f>D9</f>
        <v>Arquiteto Sênior</v>
      </c>
      <c r="E83" s="271" t="s">
        <v>16</v>
      </c>
      <c r="F83" s="272">
        <f>'Insumos '!H11</f>
        <v>0</v>
      </c>
      <c r="G83" s="276">
        <v>1</v>
      </c>
      <c r="H83" s="184">
        <f t="shared" si="1"/>
        <v>0</v>
      </c>
      <c r="I83" s="451"/>
      <c r="J83" s="289"/>
      <c r="N83" s="302"/>
    </row>
    <row r="84" spans="2:14" ht="24" customHeight="1" x14ac:dyDescent="0.25">
      <c r="B84" s="453"/>
      <c r="C84" s="449"/>
      <c r="D84" s="275" t="str">
        <f>D10</f>
        <v>Arquiteto Pleno</v>
      </c>
      <c r="E84" s="271" t="s">
        <v>16</v>
      </c>
      <c r="F84" s="272">
        <f>'Insumos '!H12</f>
        <v>0</v>
      </c>
      <c r="G84" s="276">
        <v>4</v>
      </c>
      <c r="H84" s="184">
        <f t="shared" si="1"/>
        <v>0</v>
      </c>
      <c r="I84" s="451"/>
      <c r="J84" s="289"/>
      <c r="N84" s="302"/>
    </row>
    <row r="85" spans="2:14" ht="24" customHeight="1" x14ac:dyDescent="0.25">
      <c r="B85" s="453"/>
      <c r="C85" s="449"/>
      <c r="D85" s="278" t="str">
        <f>D81</f>
        <v>Digitador</v>
      </c>
      <c r="E85" s="312" t="s">
        <v>16</v>
      </c>
      <c r="F85" s="303">
        <f>'Insumos '!H17</f>
        <v>0</v>
      </c>
      <c r="G85" s="279">
        <v>2</v>
      </c>
      <c r="H85" s="184">
        <f t="shared" si="1"/>
        <v>0</v>
      </c>
      <c r="I85" s="451"/>
      <c r="J85" s="289"/>
      <c r="N85" s="302"/>
    </row>
    <row r="86" spans="2:14" ht="24" customHeight="1" x14ac:dyDescent="0.25">
      <c r="B86" s="453"/>
      <c r="C86" s="304" t="s">
        <v>88</v>
      </c>
      <c r="D86" s="304"/>
      <c r="E86" s="304"/>
      <c r="F86" s="304"/>
      <c r="G86" s="304"/>
      <c r="H86" s="304"/>
      <c r="I86" s="306">
        <f>SUM(I51:I85)</f>
        <v>0</v>
      </c>
      <c r="J86" s="332"/>
    </row>
    <row r="87" spans="2:14" ht="27" customHeight="1" x14ac:dyDescent="0.25">
      <c r="B87" s="443" t="s">
        <v>89</v>
      </c>
      <c r="C87" s="444" t="s">
        <v>90</v>
      </c>
      <c r="D87" s="308" t="str">
        <f>'Insumos '!B10</f>
        <v>Coordenador Geral</v>
      </c>
      <c r="E87" s="314" t="s">
        <v>16</v>
      </c>
      <c r="F87" s="284">
        <f>'Insumos '!H10</f>
        <v>0</v>
      </c>
      <c r="G87" s="283">
        <v>2</v>
      </c>
      <c r="H87" s="195">
        <f>ROUND((F87*G87),2)</f>
        <v>0</v>
      </c>
      <c r="I87" s="445">
        <f>SUM(H87:H89)</f>
        <v>0</v>
      </c>
      <c r="J87" s="289"/>
    </row>
    <row r="88" spans="2:14" ht="27" customHeight="1" x14ac:dyDescent="0.25">
      <c r="B88" s="443"/>
      <c r="C88" s="444"/>
      <c r="D88" s="313" t="str">
        <f>D9</f>
        <v>Arquiteto Sênior</v>
      </c>
      <c r="E88" s="281" t="s">
        <v>16</v>
      </c>
      <c r="F88" s="288">
        <f>'Insumos '!H11</f>
        <v>0</v>
      </c>
      <c r="G88" s="281">
        <v>9</v>
      </c>
      <c r="H88" s="195">
        <f>ROUND((F88*G88),2)</f>
        <v>0</v>
      </c>
      <c r="I88" s="445"/>
      <c r="J88" s="289"/>
    </row>
    <row r="89" spans="2:14" ht="27" customHeight="1" x14ac:dyDescent="0.25">
      <c r="B89" s="443"/>
      <c r="C89" s="444"/>
      <c r="D89" s="290" t="str">
        <f>D85</f>
        <v>Digitador</v>
      </c>
      <c r="E89" s="299" t="s">
        <v>16</v>
      </c>
      <c r="F89" s="300">
        <f>'Insumos '!H17</f>
        <v>0</v>
      </c>
      <c r="G89" s="301">
        <v>9</v>
      </c>
      <c r="H89" s="195">
        <f>ROUND((F89*G89),2)</f>
        <v>0</v>
      </c>
      <c r="I89" s="445"/>
      <c r="J89" s="289"/>
    </row>
    <row r="90" spans="2:14" ht="24" customHeight="1" x14ac:dyDescent="0.25">
      <c r="B90" s="443"/>
      <c r="C90" s="315" t="s">
        <v>91</v>
      </c>
      <c r="D90" s="315"/>
      <c r="E90" s="315"/>
      <c r="F90" s="315"/>
      <c r="G90" s="315"/>
      <c r="H90" s="315"/>
      <c r="I90" s="306">
        <f>SUM(I87)</f>
        <v>0</v>
      </c>
      <c r="J90" s="332"/>
    </row>
    <row r="91" spans="2:14" ht="24" customHeight="1" x14ac:dyDescent="0.25">
      <c r="B91" s="446" t="s">
        <v>92</v>
      </c>
      <c r="C91" s="447" t="s">
        <v>93</v>
      </c>
      <c r="D91" s="313" t="str">
        <f>'Insumos '!B10</f>
        <v>Coordenador Geral</v>
      </c>
      <c r="E91" s="281" t="s">
        <v>16</v>
      </c>
      <c r="F91" s="288">
        <f>'Insumos '!H10</f>
        <v>0</v>
      </c>
      <c r="G91" s="281">
        <v>1</v>
      </c>
      <c r="H91" s="195">
        <f t="shared" ref="H91:H116" si="2">ROUND((F91*G91),2)</f>
        <v>0</v>
      </c>
      <c r="I91" s="448">
        <f>SUM(H91:H95)</f>
        <v>0</v>
      </c>
      <c r="J91" s="289"/>
      <c r="N91" s="310"/>
    </row>
    <row r="92" spans="2:14" ht="24" customHeight="1" x14ac:dyDescent="0.25">
      <c r="B92" s="446"/>
      <c r="C92" s="447"/>
      <c r="D92" s="282" t="str">
        <f>D9</f>
        <v>Arquiteto Sênior</v>
      </c>
      <c r="E92" s="287" t="s">
        <v>16</v>
      </c>
      <c r="F92" s="288">
        <f>'Insumos '!H11</f>
        <v>0</v>
      </c>
      <c r="G92" s="285">
        <v>1</v>
      </c>
      <c r="H92" s="195">
        <f t="shared" si="2"/>
        <v>0</v>
      </c>
      <c r="I92" s="448"/>
      <c r="J92" s="289"/>
      <c r="N92" s="302"/>
    </row>
    <row r="93" spans="2:14" ht="24" customHeight="1" x14ac:dyDescent="0.25">
      <c r="B93" s="446"/>
      <c r="C93" s="447"/>
      <c r="D93" s="282" t="str">
        <f>D10</f>
        <v>Arquiteto Pleno</v>
      </c>
      <c r="E93" s="287" t="s">
        <v>16</v>
      </c>
      <c r="F93" s="288">
        <f>'Insumos '!H12</f>
        <v>0</v>
      </c>
      <c r="G93" s="285">
        <v>1</v>
      </c>
      <c r="H93" s="195">
        <f t="shared" si="2"/>
        <v>0</v>
      </c>
      <c r="I93" s="448"/>
      <c r="J93" s="289"/>
      <c r="N93" s="302"/>
    </row>
    <row r="94" spans="2:14" ht="24" customHeight="1" x14ac:dyDescent="0.25">
      <c r="B94" s="446"/>
      <c r="C94" s="447"/>
      <c r="D94" s="282" t="str">
        <f>D60</f>
        <v>Auxiliar de Serviços Gerais</v>
      </c>
      <c r="E94" s="287" t="s">
        <v>16</v>
      </c>
      <c r="F94" s="288">
        <f>'Insumos '!H15</f>
        <v>0</v>
      </c>
      <c r="G94" s="285">
        <v>2</v>
      </c>
      <c r="H94" s="195">
        <f t="shared" si="2"/>
        <v>0</v>
      </c>
      <c r="I94" s="448"/>
      <c r="J94" s="289"/>
      <c r="N94" s="302"/>
    </row>
    <row r="95" spans="2:14" ht="24" customHeight="1" x14ac:dyDescent="0.25">
      <c r="B95" s="446"/>
      <c r="C95" s="447"/>
      <c r="D95" s="316" t="str">
        <f>D89</f>
        <v>Digitador</v>
      </c>
      <c r="E95" s="317" t="s">
        <v>16</v>
      </c>
      <c r="F95" s="300">
        <f>'Insumos '!H17</f>
        <v>0</v>
      </c>
      <c r="G95" s="281">
        <v>2</v>
      </c>
      <c r="H95" s="195">
        <f t="shared" si="2"/>
        <v>0</v>
      </c>
      <c r="I95" s="448"/>
      <c r="J95" s="289"/>
      <c r="N95" s="310"/>
    </row>
    <row r="96" spans="2:14" ht="24" customHeight="1" x14ac:dyDescent="0.25">
      <c r="B96" s="446"/>
      <c r="C96" s="449" t="s">
        <v>94</v>
      </c>
      <c r="D96" s="318" t="str">
        <f>'Insumos '!B10</f>
        <v>Coordenador Geral</v>
      </c>
      <c r="E96" s="269" t="s">
        <v>16</v>
      </c>
      <c r="F96" s="272">
        <f>'Insumos '!H10</f>
        <v>0</v>
      </c>
      <c r="G96" s="295">
        <v>1</v>
      </c>
      <c r="H96" s="184">
        <f t="shared" si="2"/>
        <v>0</v>
      </c>
      <c r="I96" s="450">
        <f>SUM(H96:H98)</f>
        <v>0</v>
      </c>
      <c r="J96" s="289"/>
    </row>
    <row r="97" spans="2:10" ht="24" customHeight="1" x14ac:dyDescent="0.25">
      <c r="B97" s="446"/>
      <c r="C97" s="449"/>
      <c r="D97" s="275" t="str">
        <f>D9</f>
        <v>Arquiteto Sênior</v>
      </c>
      <c r="E97" s="271" t="s">
        <v>16</v>
      </c>
      <c r="F97" s="272">
        <f>'Insumos '!H11</f>
        <v>0</v>
      </c>
      <c r="G97" s="276">
        <v>3</v>
      </c>
      <c r="H97" s="184">
        <f t="shared" si="2"/>
        <v>0</v>
      </c>
      <c r="I97" s="450"/>
      <c r="J97" s="289"/>
    </row>
    <row r="98" spans="2:10" ht="24" customHeight="1" x14ac:dyDescent="0.25">
      <c r="B98" s="446"/>
      <c r="C98" s="449"/>
      <c r="D98" s="278" t="str">
        <f>D95</f>
        <v>Digitador</v>
      </c>
      <c r="E98" s="312" t="s">
        <v>16</v>
      </c>
      <c r="F98" s="303">
        <f>'Insumos '!H17</f>
        <v>0</v>
      </c>
      <c r="G98" s="276">
        <v>3</v>
      </c>
      <c r="H98" s="184">
        <f t="shared" si="2"/>
        <v>0</v>
      </c>
      <c r="I98" s="450"/>
      <c r="J98" s="289"/>
    </row>
    <row r="99" spans="2:10" ht="24" customHeight="1" x14ac:dyDescent="0.25">
      <c r="B99" s="446"/>
      <c r="C99" s="447" t="s">
        <v>95</v>
      </c>
      <c r="D99" s="313" t="s">
        <v>14</v>
      </c>
      <c r="E99" s="281" t="s">
        <v>16</v>
      </c>
      <c r="F99" s="288">
        <f>'Insumos '!H10</f>
        <v>0</v>
      </c>
      <c r="G99" s="283">
        <v>6</v>
      </c>
      <c r="H99" s="195">
        <f t="shared" si="2"/>
        <v>0</v>
      </c>
      <c r="I99" s="448">
        <f>SUM(H99:H104)</f>
        <v>0</v>
      </c>
      <c r="J99" s="289"/>
    </row>
    <row r="100" spans="2:10" ht="24" customHeight="1" x14ac:dyDescent="0.25">
      <c r="B100" s="446"/>
      <c r="C100" s="447"/>
      <c r="D100" s="282" t="s">
        <v>17</v>
      </c>
      <c r="E100" s="287" t="s">
        <v>16</v>
      </c>
      <c r="F100" s="288">
        <f>'Insumos '!H11</f>
        <v>0</v>
      </c>
      <c r="G100" s="285">
        <v>8</v>
      </c>
      <c r="H100" s="195">
        <f t="shared" si="2"/>
        <v>0</v>
      </c>
      <c r="I100" s="448"/>
      <c r="J100" s="289"/>
    </row>
    <row r="101" spans="2:10" ht="24" customHeight="1" x14ac:dyDescent="0.25">
      <c r="B101" s="446"/>
      <c r="C101" s="447"/>
      <c r="D101" s="290" t="str">
        <f>D14</f>
        <v>Advogado Sênior</v>
      </c>
      <c r="E101" s="287" t="s">
        <v>16</v>
      </c>
      <c r="F101" s="206">
        <f>'Insumos '!H14</f>
        <v>0</v>
      </c>
      <c r="G101" s="301">
        <v>3</v>
      </c>
      <c r="H101" s="195">
        <f t="shared" si="2"/>
        <v>0</v>
      </c>
      <c r="I101" s="448"/>
      <c r="J101" s="289"/>
    </row>
    <row r="102" spans="2:10" ht="24" customHeight="1" x14ac:dyDescent="0.25">
      <c r="B102" s="446"/>
      <c r="C102" s="447"/>
      <c r="D102" s="290" t="str">
        <f>D10</f>
        <v>Arquiteto Pleno</v>
      </c>
      <c r="E102" s="287" t="s">
        <v>16</v>
      </c>
      <c r="F102" s="206">
        <f>'Insumos '!H12</f>
        <v>0</v>
      </c>
      <c r="G102" s="301">
        <v>14</v>
      </c>
      <c r="H102" s="195">
        <f t="shared" si="2"/>
        <v>0</v>
      </c>
      <c r="I102" s="448"/>
      <c r="J102" s="289"/>
    </row>
    <row r="103" spans="2:10" ht="24" customHeight="1" x14ac:dyDescent="0.25">
      <c r="B103" s="446"/>
      <c r="C103" s="447"/>
      <c r="D103" s="290" t="str">
        <f>D34</f>
        <v>Assistente Social Pleno</v>
      </c>
      <c r="E103" s="287" t="s">
        <v>16</v>
      </c>
      <c r="F103" s="206">
        <f>'Insumos '!H16</f>
        <v>0</v>
      </c>
      <c r="G103" s="301">
        <v>14</v>
      </c>
      <c r="H103" s="195">
        <f t="shared" si="2"/>
        <v>0</v>
      </c>
      <c r="I103" s="448"/>
      <c r="J103" s="289"/>
    </row>
    <row r="104" spans="2:10" ht="24" customHeight="1" x14ac:dyDescent="0.25">
      <c r="B104" s="446"/>
      <c r="C104" s="447"/>
      <c r="D104" s="290" t="str">
        <f>D98</f>
        <v>Digitador</v>
      </c>
      <c r="E104" s="299" t="s">
        <v>16</v>
      </c>
      <c r="F104" s="206">
        <f>'Insumos '!H17</f>
        <v>0</v>
      </c>
      <c r="G104" s="301">
        <v>6</v>
      </c>
      <c r="H104" s="195">
        <f t="shared" si="2"/>
        <v>0</v>
      </c>
      <c r="I104" s="448"/>
      <c r="J104" s="289"/>
    </row>
    <row r="105" spans="2:10" ht="24" customHeight="1" x14ac:dyDescent="0.25">
      <c r="B105" s="446"/>
      <c r="C105" s="449" t="s">
        <v>96</v>
      </c>
      <c r="D105" s="318" t="s">
        <v>14</v>
      </c>
      <c r="E105" s="269" t="s">
        <v>16</v>
      </c>
      <c r="F105" s="182">
        <f>'Insumos '!H10</f>
        <v>0</v>
      </c>
      <c r="G105" s="269">
        <v>2</v>
      </c>
      <c r="H105" s="184">
        <f t="shared" si="2"/>
        <v>0</v>
      </c>
      <c r="I105" s="451">
        <f>H105+H106+H107+H108+H109+H110</f>
        <v>0</v>
      </c>
      <c r="J105" s="289"/>
    </row>
    <row r="106" spans="2:10" ht="24" customHeight="1" x14ac:dyDescent="0.25">
      <c r="B106" s="446"/>
      <c r="C106" s="449"/>
      <c r="D106" s="275" t="s">
        <v>17</v>
      </c>
      <c r="E106" s="271" t="s">
        <v>16</v>
      </c>
      <c r="F106" s="182">
        <f>'Insumos '!H11</f>
        <v>0</v>
      </c>
      <c r="G106" s="276">
        <v>4</v>
      </c>
      <c r="H106" s="184">
        <f t="shared" si="2"/>
        <v>0</v>
      </c>
      <c r="I106" s="451"/>
      <c r="J106" s="289"/>
    </row>
    <row r="107" spans="2:10" ht="24" customHeight="1" x14ac:dyDescent="0.25">
      <c r="B107" s="446"/>
      <c r="C107" s="449"/>
      <c r="D107" s="278" t="s">
        <v>24</v>
      </c>
      <c r="E107" s="271" t="s">
        <v>16</v>
      </c>
      <c r="F107" s="182">
        <f>'Insumos '!H14</f>
        <v>0</v>
      </c>
      <c r="G107" s="276">
        <v>4</v>
      </c>
      <c r="H107" s="184">
        <f t="shared" si="2"/>
        <v>0</v>
      </c>
      <c r="I107" s="451"/>
      <c r="J107" s="289"/>
    </row>
    <row r="108" spans="2:10" ht="24" customHeight="1" x14ac:dyDescent="0.25">
      <c r="B108" s="446"/>
      <c r="C108" s="449"/>
      <c r="D108" s="278" t="s">
        <v>20</v>
      </c>
      <c r="E108" s="271" t="s">
        <v>16</v>
      </c>
      <c r="F108" s="209">
        <f>'Insumos '!H12</f>
        <v>0</v>
      </c>
      <c r="G108" s="276">
        <v>5</v>
      </c>
      <c r="H108" s="184">
        <f t="shared" si="2"/>
        <v>0</v>
      </c>
      <c r="I108" s="451"/>
      <c r="J108" s="289"/>
    </row>
    <row r="109" spans="2:10" ht="24" customHeight="1" x14ac:dyDescent="0.25">
      <c r="B109" s="446"/>
      <c r="C109" s="449"/>
      <c r="D109" s="278" t="s">
        <v>29</v>
      </c>
      <c r="E109" s="271" t="s">
        <v>16</v>
      </c>
      <c r="F109" s="209">
        <f>'Insumos '!H16</f>
        <v>0</v>
      </c>
      <c r="G109" s="276">
        <v>9</v>
      </c>
      <c r="H109" s="184">
        <f t="shared" si="2"/>
        <v>0</v>
      </c>
      <c r="I109" s="451"/>
      <c r="J109" s="289"/>
    </row>
    <row r="110" spans="2:10" ht="24" customHeight="1" x14ac:dyDescent="0.25">
      <c r="B110" s="446"/>
      <c r="C110" s="449"/>
      <c r="D110" s="278" t="str">
        <f>D104</f>
        <v>Digitador</v>
      </c>
      <c r="E110" s="312" t="s">
        <v>16</v>
      </c>
      <c r="F110" s="209">
        <f>'Insumos '!H17</f>
        <v>0</v>
      </c>
      <c r="G110" s="276">
        <v>5</v>
      </c>
      <c r="H110" s="184">
        <f t="shared" si="2"/>
        <v>0</v>
      </c>
      <c r="I110" s="451"/>
      <c r="J110" s="289"/>
    </row>
    <row r="111" spans="2:10" ht="24" customHeight="1" x14ac:dyDescent="0.25">
      <c r="B111" s="446"/>
      <c r="C111" s="447" t="s">
        <v>97</v>
      </c>
      <c r="D111" s="313" t="s">
        <v>14</v>
      </c>
      <c r="E111" s="281" t="s">
        <v>16</v>
      </c>
      <c r="F111" s="197">
        <f>'Insumos '!H10</f>
        <v>0</v>
      </c>
      <c r="G111" s="283">
        <v>1</v>
      </c>
      <c r="H111" s="195">
        <f t="shared" si="2"/>
        <v>0</v>
      </c>
      <c r="I111" s="448">
        <f>H111+H112+H113+H114+H115+H116</f>
        <v>0</v>
      </c>
      <c r="J111" s="289"/>
    </row>
    <row r="112" spans="2:10" ht="24" customHeight="1" x14ac:dyDescent="0.25">
      <c r="B112" s="446"/>
      <c r="C112" s="447"/>
      <c r="D112" s="282" t="s">
        <v>17</v>
      </c>
      <c r="E112" s="287" t="s">
        <v>16</v>
      </c>
      <c r="F112" s="197">
        <f>'Insumos '!H11</f>
        <v>0</v>
      </c>
      <c r="G112" s="285">
        <v>2</v>
      </c>
      <c r="H112" s="195">
        <f t="shared" si="2"/>
        <v>0</v>
      </c>
      <c r="I112" s="448"/>
      <c r="J112" s="289"/>
    </row>
    <row r="113" spans="2:10" ht="24" customHeight="1" x14ac:dyDescent="0.25">
      <c r="B113" s="446"/>
      <c r="C113" s="447"/>
      <c r="D113" s="290" t="s">
        <v>24</v>
      </c>
      <c r="E113" s="299" t="s">
        <v>16</v>
      </c>
      <c r="F113" s="206">
        <f>'Insumos '!H14</f>
        <v>0</v>
      </c>
      <c r="G113" s="301">
        <v>2</v>
      </c>
      <c r="H113" s="195">
        <f t="shared" si="2"/>
        <v>0</v>
      </c>
      <c r="I113" s="448"/>
      <c r="J113" s="289"/>
    </row>
    <row r="114" spans="2:10" ht="24" customHeight="1" x14ac:dyDescent="0.25">
      <c r="B114" s="446"/>
      <c r="C114" s="447"/>
      <c r="D114" s="290" t="s">
        <v>20</v>
      </c>
      <c r="E114" s="299" t="s">
        <v>16</v>
      </c>
      <c r="F114" s="206">
        <f>'Insumos '!H12</f>
        <v>0</v>
      </c>
      <c r="G114" s="301">
        <v>2</v>
      </c>
      <c r="H114" s="195">
        <f t="shared" si="2"/>
        <v>0</v>
      </c>
      <c r="I114" s="448"/>
      <c r="J114" s="289"/>
    </row>
    <row r="115" spans="2:10" ht="24" customHeight="1" x14ac:dyDescent="0.25">
      <c r="B115" s="446"/>
      <c r="C115" s="447"/>
      <c r="D115" s="290" t="s">
        <v>29</v>
      </c>
      <c r="E115" s="299" t="s">
        <v>16</v>
      </c>
      <c r="F115" s="206">
        <f>'Insumos '!H16</f>
        <v>0</v>
      </c>
      <c r="G115" s="301">
        <v>2</v>
      </c>
      <c r="H115" s="195">
        <f t="shared" si="2"/>
        <v>0</v>
      </c>
      <c r="I115" s="448"/>
      <c r="J115" s="289"/>
    </row>
    <row r="116" spans="2:10" ht="24" customHeight="1" x14ac:dyDescent="0.25">
      <c r="B116" s="446"/>
      <c r="C116" s="447"/>
      <c r="D116" s="290" t="str">
        <f>D110</f>
        <v>Digitador</v>
      </c>
      <c r="E116" s="299" t="s">
        <v>16</v>
      </c>
      <c r="F116" s="206">
        <f>'Insumos '!H17</f>
        <v>0</v>
      </c>
      <c r="G116" s="301">
        <v>4</v>
      </c>
      <c r="H116" s="195">
        <f t="shared" si="2"/>
        <v>0</v>
      </c>
      <c r="I116" s="448"/>
      <c r="J116" s="289"/>
    </row>
    <row r="117" spans="2:10" ht="24" customHeight="1" x14ac:dyDescent="0.25">
      <c r="B117" s="446"/>
      <c r="C117" s="452" t="s">
        <v>98</v>
      </c>
      <c r="D117" s="452"/>
      <c r="E117" s="452"/>
      <c r="F117" s="452"/>
      <c r="G117" s="452"/>
      <c r="H117" s="452"/>
      <c r="I117" s="319">
        <f>I91+I96+I99+I105+I111</f>
        <v>0</v>
      </c>
      <c r="J117" s="289"/>
    </row>
    <row r="118" spans="2:10" ht="32.25" customHeight="1" x14ac:dyDescent="0.25">
      <c r="B118" s="320"/>
      <c r="F118" s="442" t="s">
        <v>99</v>
      </c>
      <c r="G118" s="442"/>
      <c r="H118" s="442"/>
      <c r="I118" s="333">
        <f>I50+I86+I90+I117</f>
        <v>0</v>
      </c>
    </row>
    <row r="119" spans="2:10" ht="24" customHeight="1" x14ac:dyDescent="0.25"/>
    <row r="120" spans="2:10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2" max="2" width="17.42578125" customWidth="1"/>
    <col min="3" max="3" width="35.42578125" customWidth="1"/>
    <col min="4" max="4" width="33.28515625" customWidth="1"/>
    <col min="5" max="5" width="5" style="253" customWidth="1"/>
    <col min="6" max="6" width="10.140625" style="253" customWidth="1"/>
    <col min="7" max="7" width="9.42578125" style="254" customWidth="1"/>
    <col min="8" max="8" width="13.5703125" style="255" customWidth="1"/>
    <col min="9" max="9" width="17.5703125" style="255" customWidth="1"/>
    <col min="10" max="10" width="12.85546875" style="255" customWidth="1"/>
    <col min="11" max="11" width="7.5703125" customWidth="1"/>
    <col min="12" max="12" width="8" style="256" customWidth="1"/>
    <col min="14" max="14" width="12.42578125" customWidth="1"/>
    <col min="15" max="15" width="4" customWidth="1"/>
  </cols>
  <sheetData>
    <row r="1" spans="1:12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2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</row>
    <row r="3" spans="1:12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2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2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2" ht="24" customHeight="1" x14ac:dyDescent="0.25">
      <c r="B6" s="414" t="s">
        <v>112</v>
      </c>
      <c r="C6" s="414"/>
      <c r="D6" s="414"/>
      <c r="E6" s="414"/>
      <c r="F6" s="414"/>
      <c r="G6" s="414"/>
      <c r="H6" s="414"/>
      <c r="I6" s="414"/>
    </row>
    <row r="7" spans="1:12" ht="36.75" customHeight="1" x14ac:dyDescent="0.25">
      <c r="A7" s="258"/>
      <c r="B7" s="259" t="s">
        <v>61</v>
      </c>
      <c r="C7" s="260" t="s">
        <v>62</v>
      </c>
      <c r="D7" s="261" t="s">
        <v>63</v>
      </c>
      <c r="E7" s="262" t="s">
        <v>10</v>
      </c>
      <c r="F7" s="263" t="s">
        <v>13</v>
      </c>
      <c r="G7" s="264" t="s">
        <v>64</v>
      </c>
      <c r="H7" s="265" t="s">
        <v>65</v>
      </c>
      <c r="I7" s="266" t="s">
        <v>66</v>
      </c>
      <c r="J7" s="331"/>
      <c r="K7" s="268"/>
      <c r="L7" s="268"/>
    </row>
    <row r="8" spans="1:12" ht="24" customHeight="1" x14ac:dyDescent="0.25">
      <c r="B8" s="453" t="s">
        <v>67</v>
      </c>
      <c r="C8" s="449" t="s">
        <v>102</v>
      </c>
      <c r="D8" s="270" t="str">
        <f>'Insumos '!B10</f>
        <v>Coordenador Geral</v>
      </c>
      <c r="E8" s="271" t="s">
        <v>16</v>
      </c>
      <c r="F8" s="272">
        <f>'Insumos '!H10</f>
        <v>0</v>
      </c>
      <c r="G8" s="273">
        <v>11</v>
      </c>
      <c r="H8" s="184">
        <f t="shared" ref="H8:H49" si="0">ROUND((F8*G8),2)</f>
        <v>0</v>
      </c>
      <c r="I8" s="451">
        <f>SUM(H8:H11)</f>
        <v>0</v>
      </c>
      <c r="J8" s="289"/>
    </row>
    <row r="9" spans="1:12" ht="24" customHeight="1" x14ac:dyDescent="0.25">
      <c r="B9" s="453"/>
      <c r="C9" s="449"/>
      <c r="D9" s="275" t="str">
        <f>'Insumos '!B11</f>
        <v>Arquiteto Sênior</v>
      </c>
      <c r="E9" s="271" t="s">
        <v>16</v>
      </c>
      <c r="F9" s="272">
        <f>'Insumos '!H11</f>
        <v>0</v>
      </c>
      <c r="G9" s="276">
        <v>22</v>
      </c>
      <c r="H9" s="184">
        <f t="shared" si="0"/>
        <v>0</v>
      </c>
      <c r="I9" s="451"/>
      <c r="J9" s="289"/>
    </row>
    <row r="10" spans="1:12" ht="24" customHeight="1" x14ac:dyDescent="0.25">
      <c r="B10" s="453"/>
      <c r="C10" s="449"/>
      <c r="D10" s="275" t="str">
        <f>'Insumos '!B12</f>
        <v>Arquiteto Pleno</v>
      </c>
      <c r="E10" s="271" t="s">
        <v>16</v>
      </c>
      <c r="F10" s="272">
        <f>'Insumos '!H12</f>
        <v>0</v>
      </c>
      <c r="G10" s="276">
        <v>27</v>
      </c>
      <c r="H10" s="184">
        <f t="shared" si="0"/>
        <v>0</v>
      </c>
      <c r="I10" s="451"/>
      <c r="J10" s="289"/>
    </row>
    <row r="11" spans="1:12" ht="24" customHeight="1" x14ac:dyDescent="0.25">
      <c r="B11" s="453"/>
      <c r="C11" s="449"/>
      <c r="D11" s="278" t="str">
        <f>'Insumos '!B17</f>
        <v>Digitador</v>
      </c>
      <c r="E11" s="271" t="s">
        <v>16</v>
      </c>
      <c r="F11" s="272">
        <f>'Insumos '!H17</f>
        <v>0</v>
      </c>
      <c r="G11" s="279">
        <v>22</v>
      </c>
      <c r="H11" s="184">
        <f t="shared" si="0"/>
        <v>0</v>
      </c>
      <c r="I11" s="451"/>
      <c r="J11" s="289"/>
    </row>
    <row r="12" spans="1:12" ht="24" customHeight="1" x14ac:dyDescent="0.25">
      <c r="B12" s="453"/>
      <c r="C12" s="447" t="s">
        <v>69</v>
      </c>
      <c r="D12" s="282" t="str">
        <f>'Insumos '!B10</f>
        <v>Coordenador Geral</v>
      </c>
      <c r="E12" s="283" t="s">
        <v>16</v>
      </c>
      <c r="F12" s="284">
        <f>'Insumos '!H10</f>
        <v>0</v>
      </c>
      <c r="G12" s="285">
        <v>2</v>
      </c>
      <c r="H12" s="195">
        <f t="shared" si="0"/>
        <v>0</v>
      </c>
      <c r="I12" s="454">
        <f>SUM(H12:H16)</f>
        <v>0</v>
      </c>
      <c r="J12" s="289"/>
    </row>
    <row r="13" spans="1:12" ht="24" customHeight="1" x14ac:dyDescent="0.25">
      <c r="B13" s="453"/>
      <c r="C13" s="447"/>
      <c r="D13" s="282" t="str">
        <f>D9</f>
        <v>Arquiteto Sênior</v>
      </c>
      <c r="E13" s="287" t="s">
        <v>16</v>
      </c>
      <c r="F13" s="288">
        <f>'Insumos '!H11</f>
        <v>0</v>
      </c>
      <c r="G13" s="285">
        <v>3</v>
      </c>
      <c r="H13" s="195">
        <f t="shared" si="0"/>
        <v>0</v>
      </c>
      <c r="I13" s="454"/>
      <c r="J13" s="289"/>
    </row>
    <row r="14" spans="1:12" ht="24" customHeight="1" x14ac:dyDescent="0.25">
      <c r="B14" s="453"/>
      <c r="C14" s="447"/>
      <c r="D14" s="282" t="str">
        <f>'Insumos '!B14</f>
        <v>Advogado Sênior</v>
      </c>
      <c r="E14" s="287" t="s">
        <v>16</v>
      </c>
      <c r="F14" s="288">
        <f>'Insumos '!H14</f>
        <v>0</v>
      </c>
      <c r="G14" s="285">
        <v>6</v>
      </c>
      <c r="H14" s="195">
        <f t="shared" si="0"/>
        <v>0</v>
      </c>
      <c r="I14" s="454"/>
      <c r="J14" s="289"/>
    </row>
    <row r="15" spans="1:12" ht="24" customHeight="1" x14ac:dyDescent="0.25">
      <c r="B15" s="453"/>
      <c r="C15" s="447"/>
      <c r="D15" s="282" t="str">
        <f>D10</f>
        <v>Arquiteto Pleno</v>
      </c>
      <c r="E15" s="287" t="s">
        <v>16</v>
      </c>
      <c r="F15" s="288">
        <f>'Insumos '!H12</f>
        <v>0</v>
      </c>
      <c r="G15" s="285">
        <v>7</v>
      </c>
      <c r="H15" s="195">
        <f t="shared" si="0"/>
        <v>0</v>
      </c>
      <c r="I15" s="454"/>
      <c r="J15" s="289"/>
    </row>
    <row r="16" spans="1:12" ht="24" customHeight="1" x14ac:dyDescent="0.25">
      <c r="B16" s="453"/>
      <c r="C16" s="447"/>
      <c r="D16" s="290" t="str">
        <f>'Insumos '!B15</f>
        <v>Auxiliar de Serviços Gerais</v>
      </c>
      <c r="E16" s="287" t="s">
        <v>16</v>
      </c>
      <c r="F16" s="288">
        <f>'Insumos '!H15</f>
        <v>0</v>
      </c>
      <c r="G16" s="285">
        <v>7</v>
      </c>
      <c r="H16" s="195">
        <f t="shared" si="0"/>
        <v>0</v>
      </c>
      <c r="I16" s="454"/>
      <c r="J16" s="289"/>
    </row>
    <row r="17" spans="2:14" ht="24" customHeight="1" x14ac:dyDescent="0.25">
      <c r="B17" s="453"/>
      <c r="C17" s="449" t="s">
        <v>70</v>
      </c>
      <c r="D17" s="275" t="str">
        <f>'Insumos '!B10</f>
        <v>Coordenador Geral</v>
      </c>
      <c r="E17" s="271" t="s">
        <v>16</v>
      </c>
      <c r="F17" s="272">
        <f>'Insumos '!H10</f>
        <v>0</v>
      </c>
      <c r="G17" s="276">
        <v>4</v>
      </c>
      <c r="H17" s="184">
        <f t="shared" si="0"/>
        <v>0</v>
      </c>
      <c r="I17" s="451">
        <f>SUM(H17:H20)</f>
        <v>0</v>
      </c>
      <c r="J17" s="289"/>
    </row>
    <row r="18" spans="2:14" ht="23.25" customHeight="1" x14ac:dyDescent="0.25">
      <c r="B18" s="453"/>
      <c r="C18" s="449"/>
      <c r="D18" s="275" t="str">
        <f>D9</f>
        <v>Arquiteto Sênior</v>
      </c>
      <c r="E18" s="271" t="s">
        <v>16</v>
      </c>
      <c r="F18" s="272">
        <f>'Insumos '!H11</f>
        <v>0</v>
      </c>
      <c r="G18" s="276">
        <v>11</v>
      </c>
      <c r="H18" s="184">
        <f t="shared" si="0"/>
        <v>0</v>
      </c>
      <c r="I18" s="451"/>
      <c r="J18" s="289"/>
    </row>
    <row r="19" spans="2:14" ht="23.25" customHeight="1" x14ac:dyDescent="0.25">
      <c r="B19" s="453"/>
      <c r="C19" s="449"/>
      <c r="D19" s="275" t="str">
        <f>D14</f>
        <v>Advogado Sênior</v>
      </c>
      <c r="E19" s="271" t="s">
        <v>16</v>
      </c>
      <c r="F19" s="272">
        <f>'Insumos '!H14</f>
        <v>0</v>
      </c>
      <c r="G19" s="276">
        <v>20</v>
      </c>
      <c r="H19" s="184">
        <f t="shared" si="0"/>
        <v>0</v>
      </c>
      <c r="I19" s="451"/>
      <c r="J19" s="289"/>
    </row>
    <row r="20" spans="2:14" ht="23.25" customHeight="1" x14ac:dyDescent="0.25">
      <c r="B20" s="453"/>
      <c r="C20" s="449"/>
      <c r="D20" s="275" t="str">
        <f>D11</f>
        <v>Digitador</v>
      </c>
      <c r="E20" s="271" t="s">
        <v>16</v>
      </c>
      <c r="F20" s="272">
        <f>'Insumos '!H17</f>
        <v>0</v>
      </c>
      <c r="G20" s="276">
        <v>14</v>
      </c>
      <c r="H20" s="184">
        <f t="shared" si="0"/>
        <v>0</v>
      </c>
      <c r="I20" s="451"/>
      <c r="J20" s="289"/>
    </row>
    <row r="21" spans="2:14" ht="48" customHeight="1" x14ac:dyDescent="0.25">
      <c r="B21" s="453"/>
      <c r="C21" s="281" t="s">
        <v>71</v>
      </c>
      <c r="D21" s="282" t="str">
        <f>'Insumos '!B20</f>
        <v>Levantamento Planialtimétrico Cadastral</v>
      </c>
      <c r="E21" s="287" t="s">
        <v>37</v>
      </c>
      <c r="F21" s="288">
        <f>'Insumos '!H20</f>
        <v>0</v>
      </c>
      <c r="G21" s="292">
        <v>11784</v>
      </c>
      <c r="H21" s="195">
        <f t="shared" si="0"/>
        <v>0</v>
      </c>
      <c r="I21" s="293">
        <f>SUM(H21)</f>
        <v>0</v>
      </c>
      <c r="J21" s="289"/>
    </row>
    <row r="22" spans="2:14" ht="30" customHeight="1" x14ac:dyDescent="0.25">
      <c r="B22" s="453"/>
      <c r="C22" s="449" t="s">
        <v>72</v>
      </c>
      <c r="D22" s="270" t="str">
        <f>'Insumos '!B10</f>
        <v>Coordenador Geral</v>
      </c>
      <c r="E22" s="295" t="s">
        <v>16</v>
      </c>
      <c r="F22" s="296">
        <f>'Insumos '!H10</f>
        <v>0</v>
      </c>
      <c r="G22" s="273">
        <v>3</v>
      </c>
      <c r="H22" s="184">
        <f t="shared" si="0"/>
        <v>0</v>
      </c>
      <c r="I22" s="451">
        <f>SUM(H22:H25)</f>
        <v>0</v>
      </c>
      <c r="J22" s="289"/>
    </row>
    <row r="23" spans="2:14" ht="30" customHeight="1" x14ac:dyDescent="0.25">
      <c r="B23" s="453"/>
      <c r="C23" s="449"/>
      <c r="D23" s="275" t="str">
        <f>D9</f>
        <v>Arquiteto Sênior</v>
      </c>
      <c r="E23" s="271" t="s">
        <v>16</v>
      </c>
      <c r="F23" s="272">
        <f>'Insumos '!H11</f>
        <v>0</v>
      </c>
      <c r="G23" s="276">
        <v>14</v>
      </c>
      <c r="H23" s="184">
        <f t="shared" si="0"/>
        <v>0</v>
      </c>
      <c r="I23" s="451"/>
      <c r="J23" s="289"/>
    </row>
    <row r="24" spans="2:14" ht="30" customHeight="1" x14ac:dyDescent="0.25">
      <c r="B24" s="453"/>
      <c r="C24" s="449"/>
      <c r="D24" s="275" t="str">
        <f>D14</f>
        <v>Advogado Sênior</v>
      </c>
      <c r="E24" s="271" t="s">
        <v>16</v>
      </c>
      <c r="F24" s="272">
        <f>'Insumos '!H14</f>
        <v>0</v>
      </c>
      <c r="G24" s="276">
        <v>19</v>
      </c>
      <c r="H24" s="184">
        <f t="shared" si="0"/>
        <v>0</v>
      </c>
      <c r="I24" s="451"/>
      <c r="J24" s="289"/>
    </row>
    <row r="25" spans="2:14" ht="24" customHeight="1" x14ac:dyDescent="0.25">
      <c r="B25" s="453"/>
      <c r="C25" s="449"/>
      <c r="D25" s="275" t="str">
        <f>D11</f>
        <v>Digitador</v>
      </c>
      <c r="E25" s="271" t="s">
        <v>16</v>
      </c>
      <c r="F25" s="272">
        <f>'Insumos '!H17</f>
        <v>0</v>
      </c>
      <c r="G25" s="276">
        <v>14</v>
      </c>
      <c r="H25" s="184">
        <f t="shared" si="0"/>
        <v>0</v>
      </c>
      <c r="I25" s="451"/>
      <c r="J25" s="289"/>
    </row>
    <row r="26" spans="2:14" ht="24" customHeight="1" x14ac:dyDescent="0.25">
      <c r="B26" s="453"/>
      <c r="C26" s="447" t="s">
        <v>73</v>
      </c>
      <c r="D26" s="297" t="str">
        <f>'Insumos '!B10</f>
        <v>Coordenador Geral</v>
      </c>
      <c r="E26" s="283" t="s">
        <v>16</v>
      </c>
      <c r="F26" s="284">
        <f>'Insumos '!H10</f>
        <v>0</v>
      </c>
      <c r="G26" s="298">
        <v>1</v>
      </c>
      <c r="H26" s="195">
        <f t="shared" si="0"/>
        <v>0</v>
      </c>
      <c r="I26" s="454">
        <f>SUM(H26:H30)</f>
        <v>0</v>
      </c>
      <c r="J26" s="289"/>
    </row>
    <row r="27" spans="2:14" ht="24" customHeight="1" x14ac:dyDescent="0.25">
      <c r="B27" s="453"/>
      <c r="C27" s="447"/>
      <c r="D27" s="282" t="str">
        <f>D9</f>
        <v>Arquiteto Sênior</v>
      </c>
      <c r="E27" s="287" t="s">
        <v>16</v>
      </c>
      <c r="F27" s="288">
        <f>'Insumos '!H11</f>
        <v>0</v>
      </c>
      <c r="G27" s="285">
        <v>3</v>
      </c>
      <c r="H27" s="195">
        <f t="shared" si="0"/>
        <v>0</v>
      </c>
      <c r="I27" s="454"/>
      <c r="J27" s="289"/>
    </row>
    <row r="28" spans="2:14" ht="24" customHeight="1" x14ac:dyDescent="0.25">
      <c r="B28" s="453"/>
      <c r="C28" s="447"/>
      <c r="D28" s="282" t="str">
        <f>D24</f>
        <v>Advogado Sênior</v>
      </c>
      <c r="E28" s="287" t="s">
        <v>16</v>
      </c>
      <c r="F28" s="288">
        <f>'Insumos '!H14</f>
        <v>0</v>
      </c>
      <c r="G28" s="285">
        <v>5</v>
      </c>
      <c r="H28" s="195">
        <f t="shared" si="0"/>
        <v>0</v>
      </c>
      <c r="I28" s="454"/>
      <c r="J28" s="289"/>
    </row>
    <row r="29" spans="2:14" ht="24" customHeight="1" x14ac:dyDescent="0.25">
      <c r="B29" s="453"/>
      <c r="C29" s="447"/>
      <c r="D29" s="282" t="str">
        <f>D16</f>
        <v>Auxiliar de Serviços Gerais</v>
      </c>
      <c r="E29" s="287" t="s">
        <v>16</v>
      </c>
      <c r="F29" s="288">
        <f>'Insumos '!H15</f>
        <v>0</v>
      </c>
      <c r="G29" s="285">
        <v>4</v>
      </c>
      <c r="H29" s="195">
        <f t="shared" si="0"/>
        <v>0</v>
      </c>
      <c r="I29" s="454"/>
      <c r="J29" s="289"/>
    </row>
    <row r="30" spans="2:14" ht="24" customHeight="1" x14ac:dyDescent="0.25">
      <c r="B30" s="453"/>
      <c r="C30" s="447"/>
      <c r="D30" s="290" t="str">
        <f>D25</f>
        <v>Digitador</v>
      </c>
      <c r="E30" s="299" t="s">
        <v>16</v>
      </c>
      <c r="F30" s="300">
        <f>'Insumos '!H17</f>
        <v>0</v>
      </c>
      <c r="G30" s="301">
        <v>7</v>
      </c>
      <c r="H30" s="195">
        <f t="shared" si="0"/>
        <v>0</v>
      </c>
      <c r="I30" s="454"/>
      <c r="J30" s="289"/>
    </row>
    <row r="31" spans="2:14" ht="24" customHeight="1" x14ac:dyDescent="0.25">
      <c r="B31" s="453"/>
      <c r="C31" s="449" t="s">
        <v>74</v>
      </c>
      <c r="D31" s="275" t="str">
        <f>'Insumos '!B10</f>
        <v>Coordenador Geral</v>
      </c>
      <c r="E31" s="271" t="s">
        <v>16</v>
      </c>
      <c r="F31" s="272">
        <f>'Insumos '!H10</f>
        <v>0</v>
      </c>
      <c r="G31" s="276">
        <v>1</v>
      </c>
      <c r="H31" s="184">
        <f t="shared" si="0"/>
        <v>0</v>
      </c>
      <c r="I31" s="451">
        <f>SUM(H31:H35)</f>
        <v>0</v>
      </c>
      <c r="J31" s="289"/>
      <c r="N31" s="302"/>
    </row>
    <row r="32" spans="2:14" ht="24" customHeight="1" x14ac:dyDescent="0.25">
      <c r="B32" s="453"/>
      <c r="C32" s="449"/>
      <c r="D32" s="275" t="str">
        <f>D9</f>
        <v>Arquiteto Sênior</v>
      </c>
      <c r="E32" s="271" t="s">
        <v>16</v>
      </c>
      <c r="F32" s="272">
        <f>'Insumos '!H11</f>
        <v>0</v>
      </c>
      <c r="G32" s="276">
        <v>3</v>
      </c>
      <c r="H32" s="184">
        <f t="shared" si="0"/>
        <v>0</v>
      </c>
      <c r="I32" s="451"/>
      <c r="J32" s="289"/>
      <c r="N32" s="302"/>
    </row>
    <row r="33" spans="2:14" ht="24" customHeight="1" x14ac:dyDescent="0.25">
      <c r="B33" s="453"/>
      <c r="C33" s="449"/>
      <c r="D33" s="275" t="str">
        <f>D28</f>
        <v>Advogado Sênior</v>
      </c>
      <c r="E33" s="271" t="s">
        <v>16</v>
      </c>
      <c r="F33" s="272">
        <f>'Insumos '!H14</f>
        <v>0</v>
      </c>
      <c r="G33" s="276">
        <v>10</v>
      </c>
      <c r="H33" s="184">
        <f t="shared" si="0"/>
        <v>0</v>
      </c>
      <c r="I33" s="451"/>
      <c r="J33" s="289"/>
      <c r="N33" s="302"/>
    </row>
    <row r="34" spans="2:14" ht="24" customHeight="1" x14ac:dyDescent="0.25">
      <c r="B34" s="453"/>
      <c r="C34" s="449"/>
      <c r="D34" s="275" t="str">
        <f>'Insumos '!B16</f>
        <v>Assistente Social Pleno</v>
      </c>
      <c r="E34" s="271" t="s">
        <v>16</v>
      </c>
      <c r="F34" s="272">
        <f>'Insumos '!H16</f>
        <v>0</v>
      </c>
      <c r="G34" s="276">
        <v>18</v>
      </c>
      <c r="H34" s="184">
        <f t="shared" si="0"/>
        <v>0</v>
      </c>
      <c r="I34" s="451"/>
      <c r="J34" s="289"/>
      <c r="N34" s="302"/>
    </row>
    <row r="35" spans="2:14" ht="24" customHeight="1" x14ac:dyDescent="0.25">
      <c r="B35" s="453"/>
      <c r="C35" s="449"/>
      <c r="D35" s="275" t="str">
        <f>D30</f>
        <v>Digitador</v>
      </c>
      <c r="E35" s="271" t="s">
        <v>16</v>
      </c>
      <c r="F35" s="272">
        <f>'Insumos '!H17</f>
        <v>0</v>
      </c>
      <c r="G35" s="276">
        <v>8</v>
      </c>
      <c r="H35" s="184">
        <f t="shared" si="0"/>
        <v>0</v>
      </c>
      <c r="I35" s="451"/>
      <c r="J35" s="289"/>
      <c r="N35" s="302"/>
    </row>
    <row r="36" spans="2:14" ht="24" customHeight="1" x14ac:dyDescent="0.25">
      <c r="B36" s="453"/>
      <c r="C36" s="447" t="s">
        <v>75</v>
      </c>
      <c r="D36" s="297" t="str">
        <f>'Insumos '!B10</f>
        <v>Coordenador Geral</v>
      </c>
      <c r="E36" s="283" t="s">
        <v>16</v>
      </c>
      <c r="F36" s="284">
        <f>'Insumos '!H10</f>
        <v>0</v>
      </c>
      <c r="G36" s="298">
        <v>5</v>
      </c>
      <c r="H36" s="195">
        <f t="shared" si="0"/>
        <v>0</v>
      </c>
      <c r="I36" s="448">
        <f>SUM(H36:H39)</f>
        <v>0</v>
      </c>
      <c r="J36" s="289"/>
    </row>
    <row r="37" spans="2:14" ht="24" customHeight="1" x14ac:dyDescent="0.25">
      <c r="B37" s="453"/>
      <c r="C37" s="447"/>
      <c r="D37" s="282" t="str">
        <f>D9</f>
        <v>Arquiteto Sênior</v>
      </c>
      <c r="E37" s="287" t="s">
        <v>16</v>
      </c>
      <c r="F37" s="288">
        <f>'Insumos '!H11</f>
        <v>0</v>
      </c>
      <c r="G37" s="285">
        <v>16</v>
      </c>
      <c r="H37" s="195">
        <f t="shared" si="0"/>
        <v>0</v>
      </c>
      <c r="I37" s="448"/>
      <c r="J37" s="289"/>
    </row>
    <row r="38" spans="2:14" ht="24" customHeight="1" x14ac:dyDescent="0.25">
      <c r="B38" s="453"/>
      <c r="C38" s="447"/>
      <c r="D38" s="282" t="str">
        <f>'Insumos '!B13</f>
        <v>Desenhista Projetista</v>
      </c>
      <c r="E38" s="287" t="s">
        <v>16</v>
      </c>
      <c r="F38" s="288">
        <f>'Insumos '!H13</f>
        <v>0</v>
      </c>
      <c r="G38" s="285">
        <v>32</v>
      </c>
      <c r="H38" s="195">
        <f t="shared" si="0"/>
        <v>0</v>
      </c>
      <c r="I38" s="448"/>
      <c r="J38" s="289"/>
    </row>
    <row r="39" spans="2:14" ht="24" customHeight="1" x14ac:dyDescent="0.25">
      <c r="B39" s="453"/>
      <c r="C39" s="447"/>
      <c r="D39" s="290" t="str">
        <f>D34</f>
        <v>Assistente Social Pleno</v>
      </c>
      <c r="E39" s="287" t="s">
        <v>16</v>
      </c>
      <c r="F39" s="288">
        <f>'Insumos '!H16</f>
        <v>0</v>
      </c>
      <c r="G39" s="301">
        <v>65</v>
      </c>
      <c r="H39" s="195">
        <f t="shared" si="0"/>
        <v>0</v>
      </c>
      <c r="I39" s="448"/>
      <c r="J39" s="289"/>
    </row>
    <row r="40" spans="2:14" ht="24" customHeight="1" x14ac:dyDescent="0.25">
      <c r="B40" s="453"/>
      <c r="C40" s="449" t="s">
        <v>76</v>
      </c>
      <c r="D40" s="275" t="str">
        <f>'Insumos '!B10</f>
        <v>Coordenador Geral</v>
      </c>
      <c r="E40" s="295" t="s">
        <v>16</v>
      </c>
      <c r="F40" s="296">
        <f>'Insumos '!H10</f>
        <v>0</v>
      </c>
      <c r="G40" s="276">
        <v>5</v>
      </c>
      <c r="H40" s="184">
        <f t="shared" si="0"/>
        <v>0</v>
      </c>
      <c r="I40" s="451">
        <f>SUM(H40:H44)</f>
        <v>0</v>
      </c>
      <c r="J40" s="289"/>
    </row>
    <row r="41" spans="2:14" ht="24" customHeight="1" x14ac:dyDescent="0.25">
      <c r="B41" s="453"/>
      <c r="C41" s="449"/>
      <c r="D41" s="275" t="str">
        <f>D9</f>
        <v>Arquiteto Sênior</v>
      </c>
      <c r="E41" s="271" t="s">
        <v>16</v>
      </c>
      <c r="F41" s="272">
        <f>'Insumos '!H11</f>
        <v>0</v>
      </c>
      <c r="G41" s="276">
        <v>20</v>
      </c>
      <c r="H41" s="184">
        <f t="shared" si="0"/>
        <v>0</v>
      </c>
      <c r="I41" s="451"/>
      <c r="J41" s="289"/>
    </row>
    <row r="42" spans="2:14" ht="24" customHeight="1" x14ac:dyDescent="0.25">
      <c r="B42" s="453"/>
      <c r="C42" s="449"/>
      <c r="D42" s="275" t="str">
        <f>D33</f>
        <v>Advogado Sênior</v>
      </c>
      <c r="E42" s="271" t="s">
        <v>16</v>
      </c>
      <c r="F42" s="272">
        <f>'Insumos '!H14</f>
        <v>0</v>
      </c>
      <c r="G42" s="276">
        <v>40</v>
      </c>
      <c r="H42" s="184">
        <f t="shared" si="0"/>
        <v>0</v>
      </c>
      <c r="I42" s="451"/>
      <c r="J42" s="289"/>
    </row>
    <row r="43" spans="2:14" ht="24" customHeight="1" x14ac:dyDescent="0.25">
      <c r="B43" s="453"/>
      <c r="C43" s="449"/>
      <c r="D43" s="275" t="str">
        <f>D39</f>
        <v>Assistente Social Pleno</v>
      </c>
      <c r="E43" s="271" t="s">
        <v>16</v>
      </c>
      <c r="F43" s="272">
        <f>'Insumos '!H16</f>
        <v>0</v>
      </c>
      <c r="G43" s="276">
        <v>52</v>
      </c>
      <c r="H43" s="184">
        <f t="shared" si="0"/>
        <v>0</v>
      </c>
      <c r="I43" s="451"/>
      <c r="J43" s="289"/>
    </row>
    <row r="44" spans="2:14" ht="24" customHeight="1" x14ac:dyDescent="0.25">
      <c r="B44" s="453"/>
      <c r="C44" s="449"/>
      <c r="D44" s="278" t="str">
        <f>D35</f>
        <v>Digitador</v>
      </c>
      <c r="E44" s="271" t="s">
        <v>16</v>
      </c>
      <c r="F44" s="303">
        <f>'Insumos '!H17</f>
        <v>0</v>
      </c>
      <c r="G44" s="279">
        <v>65</v>
      </c>
      <c r="H44" s="184">
        <f t="shared" si="0"/>
        <v>0</v>
      </c>
      <c r="I44" s="451"/>
      <c r="J44" s="289"/>
    </row>
    <row r="45" spans="2:14" ht="24" customHeight="1" x14ac:dyDescent="0.25">
      <c r="B45" s="453"/>
      <c r="C45" s="447" t="s">
        <v>77</v>
      </c>
      <c r="D45" s="282" t="str">
        <f>'Insumos '!B10</f>
        <v>Coordenador Geral</v>
      </c>
      <c r="E45" s="283" t="s">
        <v>16</v>
      </c>
      <c r="F45" s="288">
        <f>'Insumos '!H10</f>
        <v>0</v>
      </c>
      <c r="G45" s="285">
        <v>4</v>
      </c>
      <c r="H45" s="195">
        <f t="shared" si="0"/>
        <v>0</v>
      </c>
      <c r="I45" s="448">
        <f>SUM(H45:H49)</f>
        <v>0</v>
      </c>
      <c r="J45" s="289"/>
    </row>
    <row r="46" spans="2:14" ht="24" customHeight="1" x14ac:dyDescent="0.25">
      <c r="B46" s="453"/>
      <c r="C46" s="447"/>
      <c r="D46" s="282" t="str">
        <f>D9</f>
        <v>Arquiteto Sênior</v>
      </c>
      <c r="E46" s="287" t="s">
        <v>16</v>
      </c>
      <c r="F46" s="288">
        <f>'Insumos '!H11</f>
        <v>0</v>
      </c>
      <c r="G46" s="285">
        <v>20</v>
      </c>
      <c r="H46" s="195">
        <f t="shared" si="0"/>
        <v>0</v>
      </c>
      <c r="I46" s="448"/>
      <c r="J46" s="289"/>
    </row>
    <row r="47" spans="2:14" ht="24" customHeight="1" x14ac:dyDescent="0.25">
      <c r="B47" s="453"/>
      <c r="C47" s="447"/>
      <c r="D47" s="282" t="str">
        <f>D10</f>
        <v>Arquiteto Pleno</v>
      </c>
      <c r="E47" s="287" t="s">
        <v>16</v>
      </c>
      <c r="F47" s="288">
        <f>'Insumos '!H12</f>
        <v>0</v>
      </c>
      <c r="G47" s="285">
        <v>37</v>
      </c>
      <c r="H47" s="195">
        <f t="shared" si="0"/>
        <v>0</v>
      </c>
      <c r="I47" s="448"/>
      <c r="J47" s="289"/>
    </row>
    <row r="48" spans="2:14" ht="24" customHeight="1" x14ac:dyDescent="0.25">
      <c r="B48" s="453"/>
      <c r="C48" s="447"/>
      <c r="D48" s="282" t="str">
        <f>D38</f>
        <v>Desenhista Projetista</v>
      </c>
      <c r="E48" s="287" t="s">
        <v>16</v>
      </c>
      <c r="F48" s="288">
        <f>'Insumos '!H13</f>
        <v>0</v>
      </c>
      <c r="G48" s="285">
        <v>37</v>
      </c>
      <c r="H48" s="195">
        <f t="shared" si="0"/>
        <v>0</v>
      </c>
      <c r="I48" s="448"/>
      <c r="J48" s="289"/>
    </row>
    <row r="49" spans="2:14" ht="24" customHeight="1" x14ac:dyDescent="0.25">
      <c r="B49" s="453"/>
      <c r="C49" s="447"/>
      <c r="D49" s="290" t="str">
        <f>D44</f>
        <v>Digitador</v>
      </c>
      <c r="E49" s="299" t="s">
        <v>16</v>
      </c>
      <c r="F49" s="300">
        <f>'Insumos '!H17</f>
        <v>0</v>
      </c>
      <c r="G49" s="301">
        <v>20</v>
      </c>
      <c r="H49" s="195">
        <f t="shared" si="0"/>
        <v>0</v>
      </c>
      <c r="I49" s="448"/>
      <c r="J49" s="289"/>
    </row>
    <row r="50" spans="2:14" ht="24" customHeight="1" x14ac:dyDescent="0.25">
      <c r="B50" s="453"/>
      <c r="C50" s="304" t="s">
        <v>78</v>
      </c>
      <c r="D50" s="305"/>
      <c r="E50" s="305"/>
      <c r="F50" s="305"/>
      <c r="G50" s="305"/>
      <c r="H50" s="304"/>
      <c r="I50" s="306">
        <f>SUM(I8:I49)</f>
        <v>0</v>
      </c>
      <c r="J50" s="332"/>
    </row>
    <row r="51" spans="2:14" ht="24" customHeight="1" x14ac:dyDescent="0.25">
      <c r="B51" s="453" t="s">
        <v>79</v>
      </c>
      <c r="C51" s="447" t="s">
        <v>80</v>
      </c>
      <c r="D51" s="308" t="str">
        <f>'Insumos '!B10</f>
        <v>Coordenador Geral</v>
      </c>
      <c r="E51" s="281" t="s">
        <v>16</v>
      </c>
      <c r="F51" s="284">
        <f>'Insumos '!H10</f>
        <v>0</v>
      </c>
      <c r="G51" s="283">
        <v>2</v>
      </c>
      <c r="H51" s="195">
        <f t="shared" ref="H51:H85" si="1">ROUND((F51*G51),2)</f>
        <v>0</v>
      </c>
      <c r="I51" s="445">
        <f>SUM(H51:H56)</f>
        <v>0</v>
      </c>
      <c r="J51" s="289"/>
      <c r="N51" s="309"/>
    </row>
    <row r="52" spans="2:14" ht="24" customHeight="1" x14ac:dyDescent="0.25">
      <c r="B52" s="453"/>
      <c r="C52" s="447"/>
      <c r="D52" s="282" t="str">
        <f>D9</f>
        <v>Arquiteto Sênior</v>
      </c>
      <c r="E52" s="287" t="s">
        <v>16</v>
      </c>
      <c r="F52" s="288">
        <f>'Insumos '!H11</f>
        <v>0</v>
      </c>
      <c r="G52" s="285">
        <v>7</v>
      </c>
      <c r="H52" s="195">
        <f t="shared" si="1"/>
        <v>0</v>
      </c>
      <c r="I52" s="445"/>
      <c r="J52" s="289"/>
      <c r="N52" s="302"/>
    </row>
    <row r="53" spans="2:14" ht="24" customHeight="1" x14ac:dyDescent="0.25">
      <c r="B53" s="453"/>
      <c r="C53" s="447"/>
      <c r="D53" s="282" t="str">
        <f>D42</f>
        <v>Advogado Sênior</v>
      </c>
      <c r="E53" s="287" t="s">
        <v>16</v>
      </c>
      <c r="F53" s="288">
        <f>'Insumos '!H14</f>
        <v>0</v>
      </c>
      <c r="G53" s="285">
        <v>5</v>
      </c>
      <c r="H53" s="195">
        <f t="shared" si="1"/>
        <v>0</v>
      </c>
      <c r="I53" s="445"/>
      <c r="J53" s="289"/>
      <c r="N53" s="302"/>
    </row>
    <row r="54" spans="2:14" ht="24" customHeight="1" x14ac:dyDescent="0.25">
      <c r="B54" s="453"/>
      <c r="C54" s="447"/>
      <c r="D54" s="282" t="str">
        <f>D10</f>
        <v>Arquiteto Pleno</v>
      </c>
      <c r="E54" s="287" t="s">
        <v>16</v>
      </c>
      <c r="F54" s="288">
        <f>'Insumos '!H12</f>
        <v>0</v>
      </c>
      <c r="G54" s="285">
        <v>10</v>
      </c>
      <c r="H54" s="195">
        <f t="shared" si="1"/>
        <v>0</v>
      </c>
      <c r="I54" s="445"/>
      <c r="J54" s="289"/>
      <c r="N54" s="302"/>
    </row>
    <row r="55" spans="2:14" ht="24" customHeight="1" x14ac:dyDescent="0.25">
      <c r="B55" s="453"/>
      <c r="C55" s="447"/>
      <c r="D55" s="282" t="str">
        <f>D16</f>
        <v>Auxiliar de Serviços Gerais</v>
      </c>
      <c r="E55" s="287" t="s">
        <v>16</v>
      </c>
      <c r="F55" s="288">
        <f>'Insumos '!H15</f>
        <v>0</v>
      </c>
      <c r="G55" s="285">
        <v>7</v>
      </c>
      <c r="H55" s="195">
        <f t="shared" si="1"/>
        <v>0</v>
      </c>
      <c r="I55" s="445"/>
      <c r="J55" s="289"/>
      <c r="N55" s="302"/>
    </row>
    <row r="56" spans="2:14" ht="24" customHeight="1" x14ac:dyDescent="0.25">
      <c r="B56" s="453"/>
      <c r="C56" s="447"/>
      <c r="D56" s="290" t="str">
        <f>D49</f>
        <v>Digitador</v>
      </c>
      <c r="E56" s="299" t="s">
        <v>16</v>
      </c>
      <c r="F56" s="300">
        <f>'Insumos '!H17</f>
        <v>0</v>
      </c>
      <c r="G56" s="301">
        <v>7</v>
      </c>
      <c r="H56" s="195">
        <f t="shared" si="1"/>
        <v>0</v>
      </c>
      <c r="I56" s="445"/>
      <c r="J56" s="289"/>
      <c r="N56" s="302"/>
    </row>
    <row r="57" spans="2:14" ht="24" customHeight="1" x14ac:dyDescent="0.25">
      <c r="B57" s="453"/>
      <c r="C57" s="449" t="s">
        <v>81</v>
      </c>
      <c r="D57" s="275" t="str">
        <f>'Insumos '!B10</f>
        <v>Coordenador Geral</v>
      </c>
      <c r="E57" s="271" t="s">
        <v>16</v>
      </c>
      <c r="F57" s="272">
        <f>'Insumos '!H10</f>
        <v>0</v>
      </c>
      <c r="G57" s="276">
        <v>2</v>
      </c>
      <c r="H57" s="184">
        <f t="shared" si="1"/>
        <v>0</v>
      </c>
      <c r="I57" s="451">
        <f>SUM(H57:H61)</f>
        <v>0</v>
      </c>
      <c r="J57" s="289"/>
      <c r="N57" s="302"/>
    </row>
    <row r="58" spans="2:14" ht="24" customHeight="1" x14ac:dyDescent="0.25">
      <c r="B58" s="453"/>
      <c r="C58" s="449"/>
      <c r="D58" s="275" t="str">
        <f>D9</f>
        <v>Arquiteto Sênior</v>
      </c>
      <c r="E58" s="271" t="s">
        <v>16</v>
      </c>
      <c r="F58" s="272">
        <f>'Insumos '!H11</f>
        <v>0</v>
      </c>
      <c r="G58" s="276">
        <v>7</v>
      </c>
      <c r="H58" s="184">
        <f t="shared" si="1"/>
        <v>0</v>
      </c>
      <c r="I58" s="451"/>
      <c r="J58" s="289"/>
      <c r="N58" s="302"/>
    </row>
    <row r="59" spans="2:14" ht="24" customHeight="1" x14ac:dyDescent="0.25">
      <c r="B59" s="453"/>
      <c r="C59" s="449"/>
      <c r="D59" s="275" t="str">
        <f>D10</f>
        <v>Arquiteto Pleno</v>
      </c>
      <c r="E59" s="269" t="s">
        <v>16</v>
      </c>
      <c r="F59" s="272">
        <f>'Insumos '!H12</f>
        <v>0</v>
      </c>
      <c r="G59" s="269">
        <v>10</v>
      </c>
      <c r="H59" s="184">
        <f t="shared" si="1"/>
        <v>0</v>
      </c>
      <c r="I59" s="451"/>
      <c r="J59" s="289"/>
      <c r="N59" s="310"/>
    </row>
    <row r="60" spans="2:14" ht="24" customHeight="1" x14ac:dyDescent="0.25">
      <c r="B60" s="453"/>
      <c r="C60" s="449"/>
      <c r="D60" s="275" t="str">
        <f>D55</f>
        <v>Auxiliar de Serviços Gerais</v>
      </c>
      <c r="E60" s="271" t="s">
        <v>16</v>
      </c>
      <c r="F60" s="272">
        <f>'Insumos '!H15</f>
        <v>0</v>
      </c>
      <c r="G60" s="276">
        <v>7</v>
      </c>
      <c r="H60" s="184">
        <f t="shared" si="1"/>
        <v>0</v>
      </c>
      <c r="I60" s="451"/>
      <c r="J60" s="289"/>
      <c r="N60" s="302"/>
    </row>
    <row r="61" spans="2:14" ht="24" customHeight="1" x14ac:dyDescent="0.25">
      <c r="B61" s="453"/>
      <c r="C61" s="449"/>
      <c r="D61" s="275" t="str">
        <f>D56</f>
        <v>Digitador</v>
      </c>
      <c r="E61" s="271" t="s">
        <v>16</v>
      </c>
      <c r="F61" s="272">
        <f>'Insumos '!H17</f>
        <v>0</v>
      </c>
      <c r="G61" s="276">
        <v>8</v>
      </c>
      <c r="H61" s="184">
        <f t="shared" si="1"/>
        <v>0</v>
      </c>
      <c r="I61" s="451"/>
      <c r="J61" s="289"/>
      <c r="N61" s="302"/>
    </row>
    <row r="62" spans="2:14" ht="24" customHeight="1" x14ac:dyDescent="0.25">
      <c r="B62" s="453"/>
      <c r="C62" s="447" t="s">
        <v>82</v>
      </c>
      <c r="D62" s="297" t="str">
        <f>'Insumos '!B10</f>
        <v>Coordenador Geral</v>
      </c>
      <c r="E62" s="283" t="s">
        <v>16</v>
      </c>
      <c r="F62" s="284">
        <f>'Insumos '!H10</f>
        <v>0</v>
      </c>
      <c r="G62" s="298">
        <v>7</v>
      </c>
      <c r="H62" s="195">
        <f t="shared" si="1"/>
        <v>0</v>
      </c>
      <c r="I62" s="454">
        <f>SUM(H62:H64)</f>
        <v>0</v>
      </c>
      <c r="J62" s="289"/>
    </row>
    <row r="63" spans="2:14" ht="24" customHeight="1" x14ac:dyDescent="0.25">
      <c r="B63" s="453"/>
      <c r="C63" s="447"/>
      <c r="D63" s="282" t="str">
        <f>D9</f>
        <v>Arquiteto Sênior</v>
      </c>
      <c r="E63" s="281" t="s">
        <v>16</v>
      </c>
      <c r="F63" s="288">
        <f>'Insumos '!H11</f>
        <v>0</v>
      </c>
      <c r="G63" s="281">
        <v>27</v>
      </c>
      <c r="H63" s="195">
        <f t="shared" si="1"/>
        <v>0</v>
      </c>
      <c r="I63" s="454"/>
      <c r="J63" s="289"/>
    </row>
    <row r="64" spans="2:14" ht="24" customHeight="1" x14ac:dyDescent="0.25">
      <c r="B64" s="453"/>
      <c r="C64" s="447"/>
      <c r="D64" s="290" t="str">
        <f>D48</f>
        <v>Desenhista Projetista</v>
      </c>
      <c r="E64" s="299" t="s">
        <v>16</v>
      </c>
      <c r="F64" s="300">
        <f>'Insumos '!H13</f>
        <v>0</v>
      </c>
      <c r="G64" s="301">
        <v>28</v>
      </c>
      <c r="H64" s="195">
        <f t="shared" si="1"/>
        <v>0</v>
      </c>
      <c r="I64" s="454"/>
      <c r="J64" s="289"/>
    </row>
    <row r="65" spans="2:10" ht="24" customHeight="1" x14ac:dyDescent="0.25">
      <c r="B65" s="453"/>
      <c r="C65" s="449" t="s">
        <v>83</v>
      </c>
      <c r="D65" s="275" t="str">
        <f>'Insumos '!B10</f>
        <v>Coordenador Geral</v>
      </c>
      <c r="E65" s="271" t="s">
        <v>16</v>
      </c>
      <c r="F65" s="272">
        <f>'Insumos '!H10</f>
        <v>0</v>
      </c>
      <c r="G65" s="276">
        <v>5</v>
      </c>
      <c r="H65" s="184">
        <f t="shared" si="1"/>
        <v>0</v>
      </c>
      <c r="I65" s="451">
        <f>SUM(H65:H67)</f>
        <v>0</v>
      </c>
      <c r="J65" s="289"/>
    </row>
    <row r="66" spans="2:10" ht="24" customHeight="1" x14ac:dyDescent="0.25">
      <c r="B66" s="453"/>
      <c r="C66" s="449"/>
      <c r="D66" s="275" t="str">
        <f>D9</f>
        <v>Arquiteto Sênior</v>
      </c>
      <c r="E66" s="271" t="s">
        <v>16</v>
      </c>
      <c r="F66" s="272">
        <f>'Insumos '!H11</f>
        <v>0</v>
      </c>
      <c r="G66" s="276">
        <v>20</v>
      </c>
      <c r="H66" s="184">
        <f t="shared" si="1"/>
        <v>0</v>
      </c>
      <c r="I66" s="451"/>
      <c r="J66" s="289"/>
    </row>
    <row r="67" spans="2:10" ht="24" customHeight="1" x14ac:dyDescent="0.25">
      <c r="B67" s="453"/>
      <c r="C67" s="449"/>
      <c r="D67" s="275" t="str">
        <f>D64</f>
        <v>Desenhista Projetista</v>
      </c>
      <c r="E67" s="271" t="s">
        <v>16</v>
      </c>
      <c r="F67" s="272">
        <f>'Insumos '!H13</f>
        <v>0</v>
      </c>
      <c r="G67" s="276">
        <v>20</v>
      </c>
      <c r="H67" s="184">
        <f t="shared" si="1"/>
        <v>0</v>
      </c>
      <c r="I67" s="451"/>
      <c r="J67" s="289"/>
    </row>
    <row r="68" spans="2:10" ht="24" customHeight="1" x14ac:dyDescent="0.25">
      <c r="B68" s="453"/>
      <c r="C68" s="447" t="s">
        <v>84</v>
      </c>
      <c r="D68" s="297" t="str">
        <f>'Insumos '!B10</f>
        <v>Coordenador Geral</v>
      </c>
      <c r="E68" s="283" t="s">
        <v>16</v>
      </c>
      <c r="F68" s="284">
        <f>'Insumos '!H10</f>
        <v>0</v>
      </c>
      <c r="G68" s="298">
        <v>4</v>
      </c>
      <c r="H68" s="195">
        <f t="shared" si="1"/>
        <v>0</v>
      </c>
      <c r="I68" s="454">
        <f>SUM(H68:H71)</f>
        <v>0</v>
      </c>
      <c r="J68" s="289"/>
    </row>
    <row r="69" spans="2:10" ht="24" customHeight="1" x14ac:dyDescent="0.25">
      <c r="B69" s="453"/>
      <c r="C69" s="447"/>
      <c r="D69" s="282" t="str">
        <f>D9</f>
        <v>Arquiteto Sênior</v>
      </c>
      <c r="E69" s="287" t="s">
        <v>16</v>
      </c>
      <c r="F69" s="288">
        <f>'Insumos '!H11</f>
        <v>0</v>
      </c>
      <c r="G69" s="285">
        <v>17</v>
      </c>
      <c r="H69" s="195">
        <f t="shared" si="1"/>
        <v>0</v>
      </c>
      <c r="I69" s="454"/>
      <c r="J69" s="289"/>
    </row>
    <row r="70" spans="2:10" ht="24" customHeight="1" x14ac:dyDescent="0.25">
      <c r="B70" s="453"/>
      <c r="C70" s="447"/>
      <c r="D70" s="282" t="str">
        <f>D10</f>
        <v>Arquiteto Pleno</v>
      </c>
      <c r="E70" s="287" t="s">
        <v>16</v>
      </c>
      <c r="F70" s="288">
        <f>'Insumos '!H12</f>
        <v>0</v>
      </c>
      <c r="G70" s="285">
        <v>40</v>
      </c>
      <c r="H70" s="195">
        <f t="shared" si="1"/>
        <v>0</v>
      </c>
      <c r="I70" s="454"/>
      <c r="J70" s="289"/>
    </row>
    <row r="71" spans="2:10" ht="24" customHeight="1" x14ac:dyDescent="0.25">
      <c r="B71" s="453"/>
      <c r="C71" s="447"/>
      <c r="D71" s="282" t="str">
        <f>D61</f>
        <v>Digitador</v>
      </c>
      <c r="E71" s="287" t="s">
        <v>16</v>
      </c>
      <c r="F71" s="288">
        <f>'Insumos '!H17</f>
        <v>0</v>
      </c>
      <c r="G71" s="285">
        <v>27</v>
      </c>
      <c r="H71" s="195">
        <f t="shared" si="1"/>
        <v>0</v>
      </c>
      <c r="I71" s="454"/>
      <c r="J71" s="289"/>
    </row>
    <row r="72" spans="2:10" ht="24" customHeight="1" x14ac:dyDescent="0.25">
      <c r="B72" s="453"/>
      <c r="C72" s="449" t="s">
        <v>85</v>
      </c>
      <c r="D72" s="270" t="str">
        <f>'Insumos '!B10</f>
        <v>Coordenador Geral</v>
      </c>
      <c r="E72" s="295" t="s">
        <v>16</v>
      </c>
      <c r="F72" s="296">
        <f>'Insumos '!H10</f>
        <v>0</v>
      </c>
      <c r="G72" s="273">
        <v>3</v>
      </c>
      <c r="H72" s="184">
        <f t="shared" si="1"/>
        <v>0</v>
      </c>
      <c r="I72" s="451">
        <f>SUM(H72:H76)</f>
        <v>0</v>
      </c>
      <c r="J72" s="289"/>
    </row>
    <row r="73" spans="2:10" ht="24" customHeight="1" x14ac:dyDescent="0.25">
      <c r="B73" s="453"/>
      <c r="C73" s="449"/>
      <c r="D73" s="275" t="str">
        <f>D9</f>
        <v>Arquiteto Sênior</v>
      </c>
      <c r="E73" s="271" t="s">
        <v>16</v>
      </c>
      <c r="F73" s="272">
        <f>'Insumos '!H11</f>
        <v>0</v>
      </c>
      <c r="G73" s="276">
        <v>16</v>
      </c>
      <c r="H73" s="184">
        <f t="shared" si="1"/>
        <v>0</v>
      </c>
      <c r="I73" s="451"/>
      <c r="J73" s="289"/>
    </row>
    <row r="74" spans="2:10" ht="24" customHeight="1" x14ac:dyDescent="0.25">
      <c r="B74" s="453"/>
      <c r="C74" s="449"/>
      <c r="D74" s="275" t="str">
        <f>D53</f>
        <v>Advogado Sênior</v>
      </c>
      <c r="E74" s="271" t="s">
        <v>16</v>
      </c>
      <c r="F74" s="272">
        <f>'Insumos '!H14</f>
        <v>0</v>
      </c>
      <c r="G74" s="276">
        <v>39</v>
      </c>
      <c r="H74" s="184">
        <f t="shared" si="1"/>
        <v>0</v>
      </c>
      <c r="I74" s="451"/>
      <c r="J74" s="289"/>
    </row>
    <row r="75" spans="2:10" ht="24" customHeight="1" x14ac:dyDescent="0.25">
      <c r="B75" s="453"/>
      <c r="C75" s="449"/>
      <c r="D75" s="275" t="str">
        <f>D43</f>
        <v>Assistente Social Pleno</v>
      </c>
      <c r="E75" s="271" t="s">
        <v>16</v>
      </c>
      <c r="F75" s="272">
        <f>'Insumos '!H16</f>
        <v>0</v>
      </c>
      <c r="G75" s="276">
        <v>39</v>
      </c>
      <c r="H75" s="184">
        <f t="shared" si="1"/>
        <v>0</v>
      </c>
      <c r="I75" s="451"/>
      <c r="J75" s="289"/>
    </row>
    <row r="76" spans="2:10" ht="24" customHeight="1" x14ac:dyDescent="0.25">
      <c r="B76" s="453"/>
      <c r="C76" s="449"/>
      <c r="D76" s="311" t="str">
        <f>D71</f>
        <v>Digitador</v>
      </c>
      <c r="E76" s="269" t="s">
        <v>16</v>
      </c>
      <c r="F76" s="303">
        <f>'Insumos '!H17</f>
        <v>0</v>
      </c>
      <c r="G76" s="312">
        <v>13</v>
      </c>
      <c r="H76" s="184">
        <f t="shared" si="1"/>
        <v>0</v>
      </c>
      <c r="I76" s="451"/>
      <c r="J76" s="289"/>
    </row>
    <row r="77" spans="2:10" ht="24" customHeight="1" x14ac:dyDescent="0.25">
      <c r="B77" s="453"/>
      <c r="C77" s="447" t="s">
        <v>86</v>
      </c>
      <c r="D77" s="313" t="str">
        <f>'Insumos '!B10</f>
        <v>Coordenador Geral</v>
      </c>
      <c r="E77" s="314" t="s">
        <v>16</v>
      </c>
      <c r="F77" s="288">
        <f>'Insumos '!H10</f>
        <v>0</v>
      </c>
      <c r="G77" s="281">
        <v>1</v>
      </c>
      <c r="H77" s="195">
        <f t="shared" si="1"/>
        <v>0</v>
      </c>
      <c r="I77" s="448">
        <f>SUM(H77:H81)</f>
        <v>0</v>
      </c>
      <c r="J77" s="289"/>
    </row>
    <row r="78" spans="2:10" ht="24" customHeight="1" x14ac:dyDescent="0.25">
      <c r="B78" s="453"/>
      <c r="C78" s="447"/>
      <c r="D78" s="282" t="str">
        <f>D9</f>
        <v>Arquiteto Sênior</v>
      </c>
      <c r="E78" s="287" t="s">
        <v>16</v>
      </c>
      <c r="F78" s="288">
        <f>'Insumos '!H11</f>
        <v>0</v>
      </c>
      <c r="G78" s="285">
        <v>3</v>
      </c>
      <c r="H78" s="195">
        <f t="shared" si="1"/>
        <v>0</v>
      </c>
      <c r="I78" s="448"/>
      <c r="J78" s="289"/>
    </row>
    <row r="79" spans="2:10" ht="24" customHeight="1" x14ac:dyDescent="0.25">
      <c r="B79" s="453"/>
      <c r="C79" s="447"/>
      <c r="D79" s="282" t="str">
        <f>D74</f>
        <v>Advogado Sênior</v>
      </c>
      <c r="E79" s="287" t="s">
        <v>16</v>
      </c>
      <c r="F79" s="288">
        <f>'Insumos '!H14</f>
        <v>0</v>
      </c>
      <c r="G79" s="285">
        <v>6</v>
      </c>
      <c r="H79" s="195">
        <f t="shared" si="1"/>
        <v>0</v>
      </c>
      <c r="I79" s="448"/>
      <c r="J79" s="289"/>
    </row>
    <row r="80" spans="2:10" ht="22.5" customHeight="1" x14ac:dyDescent="0.25">
      <c r="B80" s="453"/>
      <c r="C80" s="447"/>
      <c r="D80" s="313" t="str">
        <f>D75</f>
        <v>Assistente Social Pleno</v>
      </c>
      <c r="E80" s="281" t="s">
        <v>16</v>
      </c>
      <c r="F80" s="288">
        <f>'Insumos '!H16</f>
        <v>0</v>
      </c>
      <c r="G80" s="281">
        <v>13</v>
      </c>
      <c r="H80" s="195">
        <f t="shared" si="1"/>
        <v>0</v>
      </c>
      <c r="I80" s="448"/>
      <c r="J80" s="289"/>
    </row>
    <row r="81" spans="2:14" ht="24" customHeight="1" x14ac:dyDescent="0.25">
      <c r="B81" s="453"/>
      <c r="C81" s="447"/>
      <c r="D81" s="282" t="str">
        <f>D76</f>
        <v>Digitador</v>
      </c>
      <c r="E81" s="299" t="s">
        <v>16</v>
      </c>
      <c r="F81" s="300">
        <f>'Insumos '!H17</f>
        <v>0</v>
      </c>
      <c r="G81" s="301">
        <v>13</v>
      </c>
      <c r="H81" s="195">
        <f t="shared" si="1"/>
        <v>0</v>
      </c>
      <c r="I81" s="448"/>
      <c r="J81" s="289"/>
    </row>
    <row r="82" spans="2:14" ht="24" customHeight="1" x14ac:dyDescent="0.25">
      <c r="B82" s="453"/>
      <c r="C82" s="449" t="s">
        <v>87</v>
      </c>
      <c r="D82" s="270" t="str">
        <f>'Insumos '!B10</f>
        <v>Coordenador Geral</v>
      </c>
      <c r="E82" s="271" t="s">
        <v>16</v>
      </c>
      <c r="F82" s="272">
        <f>'Insumos '!H10</f>
        <v>0</v>
      </c>
      <c r="G82" s="276">
        <v>1</v>
      </c>
      <c r="H82" s="184">
        <f t="shared" si="1"/>
        <v>0</v>
      </c>
      <c r="I82" s="451">
        <f>SUM(H82:H85)</f>
        <v>0</v>
      </c>
      <c r="J82" s="289"/>
      <c r="N82" s="302"/>
    </row>
    <row r="83" spans="2:14" ht="24" customHeight="1" x14ac:dyDescent="0.25">
      <c r="B83" s="453"/>
      <c r="C83" s="449"/>
      <c r="D83" s="275" t="str">
        <f>D9</f>
        <v>Arquiteto Sênior</v>
      </c>
      <c r="E83" s="271" t="s">
        <v>16</v>
      </c>
      <c r="F83" s="272">
        <f>'Insumos '!H11</f>
        <v>0</v>
      </c>
      <c r="G83" s="276">
        <v>5</v>
      </c>
      <c r="H83" s="184">
        <f t="shared" si="1"/>
        <v>0</v>
      </c>
      <c r="I83" s="451"/>
      <c r="J83" s="289"/>
      <c r="N83" s="302"/>
    </row>
    <row r="84" spans="2:14" ht="24" customHeight="1" x14ac:dyDescent="0.25">
      <c r="B84" s="453"/>
      <c r="C84" s="449"/>
      <c r="D84" s="275" t="str">
        <f>D10</f>
        <v>Arquiteto Pleno</v>
      </c>
      <c r="E84" s="271" t="s">
        <v>16</v>
      </c>
      <c r="F84" s="272">
        <f>'Insumos '!H12</f>
        <v>0</v>
      </c>
      <c r="G84" s="276">
        <v>15</v>
      </c>
      <c r="H84" s="184">
        <f t="shared" si="1"/>
        <v>0</v>
      </c>
      <c r="I84" s="451"/>
      <c r="J84" s="289"/>
      <c r="N84" s="302"/>
    </row>
    <row r="85" spans="2:14" ht="24" customHeight="1" x14ac:dyDescent="0.25">
      <c r="B85" s="453"/>
      <c r="C85" s="449"/>
      <c r="D85" s="278" t="str">
        <f>D81</f>
        <v>Digitador</v>
      </c>
      <c r="E85" s="312" t="s">
        <v>16</v>
      </c>
      <c r="F85" s="303">
        <f>'Insumos '!H17</f>
        <v>0</v>
      </c>
      <c r="G85" s="279">
        <v>9</v>
      </c>
      <c r="H85" s="184">
        <f t="shared" si="1"/>
        <v>0</v>
      </c>
      <c r="I85" s="451"/>
      <c r="J85" s="289"/>
      <c r="N85" s="302"/>
    </row>
    <row r="86" spans="2:14" ht="24" customHeight="1" x14ac:dyDescent="0.25">
      <c r="B86" s="453"/>
      <c r="C86" s="304" t="s">
        <v>88</v>
      </c>
      <c r="D86" s="304"/>
      <c r="E86" s="304"/>
      <c r="F86" s="304"/>
      <c r="G86" s="304"/>
      <c r="H86" s="304"/>
      <c r="I86" s="306">
        <f>SUM(I51:I85)</f>
        <v>0</v>
      </c>
      <c r="J86" s="332"/>
    </row>
    <row r="87" spans="2:14" ht="27" customHeight="1" x14ac:dyDescent="0.25">
      <c r="B87" s="443" t="s">
        <v>89</v>
      </c>
      <c r="C87" s="444" t="s">
        <v>90</v>
      </c>
      <c r="D87" s="308" t="str">
        <f>'Insumos '!B10</f>
        <v>Coordenador Geral</v>
      </c>
      <c r="E87" s="314" t="s">
        <v>16</v>
      </c>
      <c r="F87" s="284">
        <f>'Insumos '!H10</f>
        <v>0</v>
      </c>
      <c r="G87" s="283">
        <v>7</v>
      </c>
      <c r="H87" s="195">
        <f>ROUND((F87*G87),2)</f>
        <v>0</v>
      </c>
      <c r="I87" s="445">
        <f>SUM(H87:H89)</f>
        <v>0</v>
      </c>
      <c r="J87" s="289"/>
    </row>
    <row r="88" spans="2:14" ht="27" customHeight="1" x14ac:dyDescent="0.25">
      <c r="B88" s="443"/>
      <c r="C88" s="444"/>
      <c r="D88" s="313" t="str">
        <f>D9</f>
        <v>Arquiteto Sênior</v>
      </c>
      <c r="E88" s="281" t="s">
        <v>16</v>
      </c>
      <c r="F88" s="288">
        <f>'Insumos '!H11</f>
        <v>0</v>
      </c>
      <c r="G88" s="281">
        <v>26</v>
      </c>
      <c r="H88" s="195">
        <f>ROUND((F88*G88),2)</f>
        <v>0</v>
      </c>
      <c r="I88" s="445"/>
      <c r="J88" s="289"/>
    </row>
    <row r="89" spans="2:14" ht="27" customHeight="1" x14ac:dyDescent="0.25">
      <c r="B89" s="443"/>
      <c r="C89" s="444"/>
      <c r="D89" s="290" t="str">
        <f>D85</f>
        <v>Digitador</v>
      </c>
      <c r="E89" s="299" t="s">
        <v>16</v>
      </c>
      <c r="F89" s="300">
        <f>'Insumos '!H17</f>
        <v>0</v>
      </c>
      <c r="G89" s="301">
        <v>26</v>
      </c>
      <c r="H89" s="195">
        <f>ROUND((F89*G89),2)</f>
        <v>0</v>
      </c>
      <c r="I89" s="445"/>
      <c r="J89" s="289"/>
    </row>
    <row r="90" spans="2:14" ht="24" customHeight="1" x14ac:dyDescent="0.25">
      <c r="B90" s="443"/>
      <c r="C90" s="315" t="s">
        <v>91</v>
      </c>
      <c r="D90" s="315"/>
      <c r="E90" s="315"/>
      <c r="F90" s="315"/>
      <c r="G90" s="315"/>
      <c r="H90" s="315"/>
      <c r="I90" s="306">
        <f>SUM(I87)</f>
        <v>0</v>
      </c>
      <c r="J90" s="332"/>
    </row>
    <row r="91" spans="2:14" ht="24" customHeight="1" x14ac:dyDescent="0.25">
      <c r="B91" s="446" t="s">
        <v>92</v>
      </c>
      <c r="C91" s="447" t="s">
        <v>93</v>
      </c>
      <c r="D91" s="313" t="str">
        <f>'Insumos '!B10</f>
        <v>Coordenador Geral</v>
      </c>
      <c r="E91" s="281" t="s">
        <v>16</v>
      </c>
      <c r="F91" s="288">
        <f>'Insumos '!H10</f>
        <v>0</v>
      </c>
      <c r="G91" s="281">
        <v>1</v>
      </c>
      <c r="H91" s="195">
        <f t="shared" ref="H91:H116" si="2">ROUND((F91*G91),2)</f>
        <v>0</v>
      </c>
      <c r="I91" s="448">
        <f>SUM(H91:H95)</f>
        <v>0</v>
      </c>
      <c r="J91" s="289"/>
      <c r="N91" s="310"/>
    </row>
    <row r="92" spans="2:14" ht="24" customHeight="1" x14ac:dyDescent="0.25">
      <c r="B92" s="446"/>
      <c r="C92" s="447"/>
      <c r="D92" s="282" t="str">
        <f>D9</f>
        <v>Arquiteto Sênior</v>
      </c>
      <c r="E92" s="287" t="s">
        <v>16</v>
      </c>
      <c r="F92" s="288">
        <f>'Insumos '!H11</f>
        <v>0</v>
      </c>
      <c r="G92" s="285">
        <v>4</v>
      </c>
      <c r="H92" s="195">
        <f t="shared" si="2"/>
        <v>0</v>
      </c>
      <c r="I92" s="448"/>
      <c r="J92" s="289"/>
      <c r="N92" s="302"/>
    </row>
    <row r="93" spans="2:14" ht="24" customHeight="1" x14ac:dyDescent="0.25">
      <c r="B93" s="446"/>
      <c r="C93" s="447"/>
      <c r="D93" s="282" t="str">
        <f>D10</f>
        <v>Arquiteto Pleno</v>
      </c>
      <c r="E93" s="287" t="s">
        <v>16</v>
      </c>
      <c r="F93" s="288">
        <f>'Insumos '!H12</f>
        <v>0</v>
      </c>
      <c r="G93" s="285">
        <v>5</v>
      </c>
      <c r="H93" s="195">
        <f t="shared" si="2"/>
        <v>0</v>
      </c>
      <c r="I93" s="448"/>
      <c r="J93" s="289"/>
      <c r="N93" s="302"/>
    </row>
    <row r="94" spans="2:14" ht="24" customHeight="1" x14ac:dyDescent="0.25">
      <c r="B94" s="446"/>
      <c r="C94" s="447"/>
      <c r="D94" s="282" t="str">
        <f>D60</f>
        <v>Auxiliar de Serviços Gerais</v>
      </c>
      <c r="E94" s="287" t="s">
        <v>16</v>
      </c>
      <c r="F94" s="288">
        <f>'Insumos '!H15</f>
        <v>0</v>
      </c>
      <c r="G94" s="285">
        <v>4</v>
      </c>
      <c r="H94" s="195">
        <f t="shared" si="2"/>
        <v>0</v>
      </c>
      <c r="I94" s="448"/>
      <c r="J94" s="289"/>
      <c r="N94" s="302"/>
    </row>
    <row r="95" spans="2:14" ht="24" customHeight="1" x14ac:dyDescent="0.25">
      <c r="B95" s="446"/>
      <c r="C95" s="447"/>
      <c r="D95" s="316" t="str">
        <f>D89</f>
        <v>Digitador</v>
      </c>
      <c r="E95" s="317" t="s">
        <v>16</v>
      </c>
      <c r="F95" s="300">
        <f>'Insumos '!H17</f>
        <v>0</v>
      </c>
      <c r="G95" s="281">
        <v>7</v>
      </c>
      <c r="H95" s="195">
        <f t="shared" si="2"/>
        <v>0</v>
      </c>
      <c r="I95" s="448"/>
      <c r="J95" s="289"/>
      <c r="N95" s="310"/>
    </row>
    <row r="96" spans="2:14" ht="24" customHeight="1" x14ac:dyDescent="0.25">
      <c r="B96" s="446"/>
      <c r="C96" s="449" t="s">
        <v>94</v>
      </c>
      <c r="D96" s="318" t="str">
        <f>'Insumos '!B10</f>
        <v>Coordenador Geral</v>
      </c>
      <c r="E96" s="269" t="s">
        <v>16</v>
      </c>
      <c r="F96" s="272">
        <f>'Insumos '!H10</f>
        <v>0</v>
      </c>
      <c r="G96" s="295">
        <v>3</v>
      </c>
      <c r="H96" s="184">
        <f t="shared" si="2"/>
        <v>0</v>
      </c>
      <c r="I96" s="450">
        <f>SUM(H96:H98)</f>
        <v>0</v>
      </c>
      <c r="J96" s="289"/>
    </row>
    <row r="97" spans="2:10" ht="24" customHeight="1" x14ac:dyDescent="0.25">
      <c r="B97" s="446"/>
      <c r="C97" s="449"/>
      <c r="D97" s="275" t="str">
        <f>D9</f>
        <v>Arquiteto Sênior</v>
      </c>
      <c r="E97" s="271" t="s">
        <v>16</v>
      </c>
      <c r="F97" s="272">
        <f>'Insumos '!H11</f>
        <v>0</v>
      </c>
      <c r="G97" s="276">
        <v>9</v>
      </c>
      <c r="H97" s="184">
        <f t="shared" si="2"/>
        <v>0</v>
      </c>
      <c r="I97" s="450"/>
      <c r="J97" s="289"/>
    </row>
    <row r="98" spans="2:10" ht="24" customHeight="1" x14ac:dyDescent="0.25">
      <c r="B98" s="446"/>
      <c r="C98" s="449"/>
      <c r="D98" s="278" t="str">
        <f>D95</f>
        <v>Digitador</v>
      </c>
      <c r="E98" s="312" t="s">
        <v>16</v>
      </c>
      <c r="F98" s="303">
        <f>'Insumos '!H17</f>
        <v>0</v>
      </c>
      <c r="G98" s="276">
        <v>8</v>
      </c>
      <c r="H98" s="184">
        <f t="shared" si="2"/>
        <v>0</v>
      </c>
      <c r="I98" s="450"/>
      <c r="J98" s="289"/>
    </row>
    <row r="99" spans="2:10" ht="24" customHeight="1" x14ac:dyDescent="0.25">
      <c r="B99" s="446"/>
      <c r="C99" s="447" t="s">
        <v>95</v>
      </c>
      <c r="D99" s="313" t="s">
        <v>14</v>
      </c>
      <c r="E99" s="281" t="s">
        <v>16</v>
      </c>
      <c r="F99" s="288">
        <f>'Insumos '!H10</f>
        <v>0</v>
      </c>
      <c r="G99" s="283">
        <v>15</v>
      </c>
      <c r="H99" s="195">
        <f t="shared" si="2"/>
        <v>0</v>
      </c>
      <c r="I99" s="448">
        <f>SUM(H99:H104)</f>
        <v>0</v>
      </c>
      <c r="J99" s="289"/>
    </row>
    <row r="100" spans="2:10" ht="24" customHeight="1" x14ac:dyDescent="0.25">
      <c r="B100" s="446"/>
      <c r="C100" s="447"/>
      <c r="D100" s="282" t="s">
        <v>17</v>
      </c>
      <c r="E100" s="287" t="s">
        <v>16</v>
      </c>
      <c r="F100" s="288">
        <f>'Insumos '!H11</f>
        <v>0</v>
      </c>
      <c r="G100" s="285">
        <v>23</v>
      </c>
      <c r="H100" s="195">
        <f t="shared" si="2"/>
        <v>0</v>
      </c>
      <c r="I100" s="448"/>
      <c r="J100" s="289"/>
    </row>
    <row r="101" spans="2:10" ht="24" customHeight="1" x14ac:dyDescent="0.25">
      <c r="B101" s="446"/>
      <c r="C101" s="447"/>
      <c r="D101" s="290" t="str">
        <f>D14</f>
        <v>Advogado Sênior</v>
      </c>
      <c r="E101" s="287" t="s">
        <v>16</v>
      </c>
      <c r="F101" s="206">
        <f>'Insumos '!H14</f>
        <v>0</v>
      </c>
      <c r="G101" s="301">
        <v>8</v>
      </c>
      <c r="H101" s="195">
        <f t="shared" si="2"/>
        <v>0</v>
      </c>
      <c r="I101" s="448"/>
      <c r="J101" s="289"/>
    </row>
    <row r="102" spans="2:10" ht="24" customHeight="1" x14ac:dyDescent="0.25">
      <c r="B102" s="446"/>
      <c r="C102" s="447"/>
      <c r="D102" s="290" t="str">
        <f>D10</f>
        <v>Arquiteto Pleno</v>
      </c>
      <c r="E102" s="287" t="s">
        <v>16</v>
      </c>
      <c r="F102" s="206">
        <f>'Insumos '!H12</f>
        <v>0</v>
      </c>
      <c r="G102" s="301">
        <v>39</v>
      </c>
      <c r="H102" s="195">
        <f t="shared" si="2"/>
        <v>0</v>
      </c>
      <c r="I102" s="448"/>
      <c r="J102" s="289"/>
    </row>
    <row r="103" spans="2:10" ht="24" customHeight="1" x14ac:dyDescent="0.25">
      <c r="B103" s="446"/>
      <c r="C103" s="447"/>
      <c r="D103" s="290" t="str">
        <f>D34</f>
        <v>Assistente Social Pleno</v>
      </c>
      <c r="E103" s="287" t="s">
        <v>16</v>
      </c>
      <c r="F103" s="206">
        <f>'Insumos '!H16</f>
        <v>0</v>
      </c>
      <c r="G103" s="301">
        <v>40</v>
      </c>
      <c r="H103" s="195">
        <f t="shared" si="2"/>
        <v>0</v>
      </c>
      <c r="I103" s="448"/>
      <c r="J103" s="289"/>
    </row>
    <row r="104" spans="2:10" ht="24" customHeight="1" x14ac:dyDescent="0.25">
      <c r="B104" s="446"/>
      <c r="C104" s="447"/>
      <c r="D104" s="290" t="str">
        <f>D98</f>
        <v>Digitador</v>
      </c>
      <c r="E104" s="299" t="s">
        <v>16</v>
      </c>
      <c r="F104" s="206">
        <f>'Insumos '!H17</f>
        <v>0</v>
      </c>
      <c r="G104" s="301">
        <v>16</v>
      </c>
      <c r="H104" s="195">
        <f t="shared" si="2"/>
        <v>0</v>
      </c>
      <c r="I104" s="448"/>
      <c r="J104" s="289"/>
    </row>
    <row r="105" spans="2:10" ht="24" customHeight="1" x14ac:dyDescent="0.25">
      <c r="B105" s="446"/>
      <c r="C105" s="449" t="s">
        <v>96</v>
      </c>
      <c r="D105" s="318" t="s">
        <v>14</v>
      </c>
      <c r="E105" s="269" t="s">
        <v>16</v>
      </c>
      <c r="F105" s="182">
        <f>'Insumos '!H10</f>
        <v>0</v>
      </c>
      <c r="G105" s="269">
        <v>4</v>
      </c>
      <c r="H105" s="184">
        <f t="shared" si="2"/>
        <v>0</v>
      </c>
      <c r="I105" s="451">
        <f>H105+H106+H107+H108+H109+H110</f>
        <v>0</v>
      </c>
      <c r="J105" s="289"/>
    </row>
    <row r="106" spans="2:10" ht="24" customHeight="1" x14ac:dyDescent="0.25">
      <c r="B106" s="446"/>
      <c r="C106" s="449"/>
      <c r="D106" s="275" t="s">
        <v>17</v>
      </c>
      <c r="E106" s="271" t="s">
        <v>16</v>
      </c>
      <c r="F106" s="182">
        <f>'Insumos '!H11</f>
        <v>0</v>
      </c>
      <c r="G106" s="276">
        <v>10</v>
      </c>
      <c r="H106" s="184">
        <f t="shared" si="2"/>
        <v>0</v>
      </c>
      <c r="I106" s="451"/>
      <c r="J106" s="289"/>
    </row>
    <row r="107" spans="2:10" ht="24" customHeight="1" x14ac:dyDescent="0.25">
      <c r="B107" s="446"/>
      <c r="C107" s="449"/>
      <c r="D107" s="278" t="s">
        <v>24</v>
      </c>
      <c r="E107" s="271" t="s">
        <v>16</v>
      </c>
      <c r="F107" s="182">
        <f>'Insumos '!H14</f>
        <v>0</v>
      </c>
      <c r="G107" s="276">
        <v>10</v>
      </c>
      <c r="H107" s="184">
        <f t="shared" si="2"/>
        <v>0</v>
      </c>
      <c r="I107" s="451"/>
      <c r="J107" s="289"/>
    </row>
    <row r="108" spans="2:10" ht="24" customHeight="1" x14ac:dyDescent="0.25">
      <c r="B108" s="446"/>
      <c r="C108" s="449"/>
      <c r="D108" s="278" t="s">
        <v>20</v>
      </c>
      <c r="E108" s="271" t="s">
        <v>16</v>
      </c>
      <c r="F108" s="209">
        <f>'Insumos '!H12</f>
        <v>0</v>
      </c>
      <c r="G108" s="276">
        <v>14</v>
      </c>
      <c r="H108" s="184">
        <f t="shared" si="2"/>
        <v>0</v>
      </c>
      <c r="I108" s="451"/>
      <c r="J108" s="289"/>
    </row>
    <row r="109" spans="2:10" ht="24" customHeight="1" x14ac:dyDescent="0.25">
      <c r="B109" s="446"/>
      <c r="C109" s="449"/>
      <c r="D109" s="278" t="s">
        <v>29</v>
      </c>
      <c r="E109" s="271" t="s">
        <v>16</v>
      </c>
      <c r="F109" s="209">
        <f>'Insumos '!H16</f>
        <v>0</v>
      </c>
      <c r="G109" s="276">
        <v>26</v>
      </c>
      <c r="H109" s="184">
        <f t="shared" si="2"/>
        <v>0</v>
      </c>
      <c r="I109" s="451"/>
      <c r="J109" s="289"/>
    </row>
    <row r="110" spans="2:10" ht="24" customHeight="1" x14ac:dyDescent="0.25">
      <c r="B110" s="446"/>
      <c r="C110" s="449"/>
      <c r="D110" s="278" t="str">
        <f>D104</f>
        <v>Digitador</v>
      </c>
      <c r="E110" s="312" t="s">
        <v>16</v>
      </c>
      <c r="F110" s="209">
        <f>'Insumos '!H17</f>
        <v>0</v>
      </c>
      <c r="G110" s="276">
        <v>14</v>
      </c>
      <c r="H110" s="184">
        <f t="shared" si="2"/>
        <v>0</v>
      </c>
      <c r="I110" s="451"/>
      <c r="J110" s="289"/>
    </row>
    <row r="111" spans="2:10" ht="24" customHeight="1" x14ac:dyDescent="0.25">
      <c r="B111" s="446"/>
      <c r="C111" s="447" t="s">
        <v>97</v>
      </c>
      <c r="D111" s="313" t="s">
        <v>14</v>
      </c>
      <c r="E111" s="281" t="s">
        <v>16</v>
      </c>
      <c r="F111" s="197">
        <f>'Insumos '!H10</f>
        <v>0</v>
      </c>
      <c r="G111" s="283">
        <v>2</v>
      </c>
      <c r="H111" s="195">
        <f t="shared" si="2"/>
        <v>0</v>
      </c>
      <c r="I111" s="448">
        <f>H111+H112+H113+H114+H115+H116</f>
        <v>0</v>
      </c>
      <c r="J111" s="289"/>
    </row>
    <row r="112" spans="2:10" ht="24" customHeight="1" x14ac:dyDescent="0.25">
      <c r="B112" s="446"/>
      <c r="C112" s="447"/>
      <c r="D112" s="282" t="s">
        <v>17</v>
      </c>
      <c r="E112" s="287" t="s">
        <v>16</v>
      </c>
      <c r="F112" s="197">
        <f>'Insumos '!H11</f>
        <v>0</v>
      </c>
      <c r="G112" s="285">
        <v>6</v>
      </c>
      <c r="H112" s="195">
        <f t="shared" si="2"/>
        <v>0</v>
      </c>
      <c r="I112" s="448"/>
      <c r="J112" s="289"/>
    </row>
    <row r="113" spans="2:10" ht="24" customHeight="1" x14ac:dyDescent="0.25">
      <c r="B113" s="446"/>
      <c r="C113" s="447"/>
      <c r="D113" s="290" t="s">
        <v>24</v>
      </c>
      <c r="E113" s="299" t="s">
        <v>16</v>
      </c>
      <c r="F113" s="206">
        <f>'Insumos '!H14</f>
        <v>0</v>
      </c>
      <c r="G113" s="301">
        <v>6</v>
      </c>
      <c r="H113" s="195">
        <f t="shared" si="2"/>
        <v>0</v>
      </c>
      <c r="I113" s="448"/>
      <c r="J113" s="289"/>
    </row>
    <row r="114" spans="2:10" ht="24" customHeight="1" x14ac:dyDescent="0.25">
      <c r="B114" s="446"/>
      <c r="C114" s="447"/>
      <c r="D114" s="290" t="s">
        <v>20</v>
      </c>
      <c r="E114" s="299" t="s">
        <v>16</v>
      </c>
      <c r="F114" s="206">
        <f>'Insumos '!H12</f>
        <v>0</v>
      </c>
      <c r="G114" s="301">
        <v>5</v>
      </c>
      <c r="H114" s="195">
        <f t="shared" si="2"/>
        <v>0</v>
      </c>
      <c r="I114" s="448"/>
      <c r="J114" s="289"/>
    </row>
    <row r="115" spans="2:10" ht="24" customHeight="1" x14ac:dyDescent="0.25">
      <c r="B115" s="446"/>
      <c r="C115" s="447"/>
      <c r="D115" s="290" t="s">
        <v>29</v>
      </c>
      <c r="E115" s="299" t="s">
        <v>16</v>
      </c>
      <c r="F115" s="206">
        <f>'Insumos '!H16</f>
        <v>0</v>
      </c>
      <c r="G115" s="301">
        <v>5</v>
      </c>
      <c r="H115" s="195">
        <f t="shared" si="2"/>
        <v>0</v>
      </c>
      <c r="I115" s="448"/>
      <c r="J115" s="289"/>
    </row>
    <row r="116" spans="2:10" ht="24" customHeight="1" x14ac:dyDescent="0.25">
      <c r="B116" s="446"/>
      <c r="C116" s="447"/>
      <c r="D116" s="290" t="str">
        <f>D110</f>
        <v>Digitador</v>
      </c>
      <c r="E116" s="299" t="s">
        <v>16</v>
      </c>
      <c r="F116" s="206">
        <f>'Insumos '!H17</f>
        <v>0</v>
      </c>
      <c r="G116" s="301">
        <v>10</v>
      </c>
      <c r="H116" s="195">
        <f t="shared" si="2"/>
        <v>0</v>
      </c>
      <c r="I116" s="448"/>
      <c r="J116" s="289"/>
    </row>
    <row r="117" spans="2:10" ht="24" customHeight="1" x14ac:dyDescent="0.25">
      <c r="B117" s="446"/>
      <c r="C117" s="452" t="s">
        <v>98</v>
      </c>
      <c r="D117" s="452"/>
      <c r="E117" s="452"/>
      <c r="F117" s="452"/>
      <c r="G117" s="452"/>
      <c r="H117" s="452"/>
      <c r="I117" s="319">
        <f>I91+I96+I99+I105+I111</f>
        <v>0</v>
      </c>
      <c r="J117" s="289"/>
    </row>
    <row r="118" spans="2:10" ht="32.25" customHeight="1" x14ac:dyDescent="0.25">
      <c r="B118" s="334"/>
      <c r="C118" s="335"/>
      <c r="D118" s="335"/>
      <c r="E118" s="336"/>
      <c r="F118" s="442" t="s">
        <v>99</v>
      </c>
      <c r="G118" s="442"/>
      <c r="H118" s="442"/>
      <c r="I118" s="321">
        <f>I50+I86+I90+I117</f>
        <v>0</v>
      </c>
    </row>
    <row r="119" spans="2:10" ht="24" customHeight="1" x14ac:dyDescent="0.25"/>
    <row r="120" spans="2:10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2" max="2" width="17.42578125" customWidth="1"/>
    <col min="3" max="3" width="35.42578125" customWidth="1"/>
    <col min="4" max="4" width="33.28515625" customWidth="1"/>
    <col min="5" max="5" width="5" style="253" customWidth="1"/>
    <col min="6" max="6" width="10.28515625" style="253" customWidth="1"/>
    <col min="7" max="7" width="9.42578125" style="254" customWidth="1"/>
    <col min="8" max="8" width="13.5703125" style="255" customWidth="1"/>
    <col min="9" max="9" width="17.42578125" style="255" customWidth="1"/>
    <col min="10" max="10" width="2.5703125" style="255" customWidth="1"/>
    <col min="11" max="11" width="13.140625" customWidth="1"/>
    <col min="12" max="12" width="8" style="256" customWidth="1"/>
    <col min="14" max="14" width="12.42578125" customWidth="1"/>
    <col min="15" max="15" width="4" customWidth="1"/>
  </cols>
  <sheetData>
    <row r="1" spans="1:12" ht="34.5" customHeight="1" x14ac:dyDescent="0.25">
      <c r="B1" s="455" t="s">
        <v>150</v>
      </c>
      <c r="C1" s="455"/>
      <c r="D1" s="455"/>
      <c r="E1" s="455"/>
      <c r="F1" s="455"/>
      <c r="G1" s="455"/>
      <c r="H1" s="455"/>
      <c r="I1" s="455"/>
    </row>
    <row r="2" spans="1:12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</row>
    <row r="3" spans="1:12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2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2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2" ht="24" customHeight="1" x14ac:dyDescent="0.25">
      <c r="B6" s="414" t="s">
        <v>113</v>
      </c>
      <c r="C6" s="414"/>
      <c r="D6" s="414"/>
      <c r="E6" s="414"/>
      <c r="F6" s="414"/>
      <c r="G6" s="414"/>
      <c r="H6" s="414"/>
      <c r="I6" s="414"/>
    </row>
    <row r="7" spans="1:12" ht="36.75" customHeight="1" x14ac:dyDescent="0.25">
      <c r="A7" s="258"/>
      <c r="B7" s="259" t="s">
        <v>61</v>
      </c>
      <c r="C7" s="260" t="s">
        <v>62</v>
      </c>
      <c r="D7" s="261" t="s">
        <v>63</v>
      </c>
      <c r="E7" s="262" t="s">
        <v>10</v>
      </c>
      <c r="F7" s="263" t="s">
        <v>13</v>
      </c>
      <c r="G7" s="264" t="s">
        <v>64</v>
      </c>
      <c r="H7" s="265" t="s">
        <v>65</v>
      </c>
      <c r="I7" s="266" t="s">
        <v>66</v>
      </c>
      <c r="J7" s="331"/>
      <c r="K7" s="268"/>
      <c r="L7" s="268"/>
    </row>
    <row r="8" spans="1:12" ht="24" customHeight="1" x14ac:dyDescent="0.25">
      <c r="B8" s="453" t="s">
        <v>67</v>
      </c>
      <c r="C8" s="449" t="s">
        <v>102</v>
      </c>
      <c r="D8" s="270" t="str">
        <f>'Insumos '!B10</f>
        <v>Coordenador Geral</v>
      </c>
      <c r="E8" s="271" t="s">
        <v>16</v>
      </c>
      <c r="F8" s="272">
        <f>'Insumos '!H10</f>
        <v>0</v>
      </c>
      <c r="G8" s="273">
        <v>7</v>
      </c>
      <c r="H8" s="184">
        <f t="shared" ref="H8:H49" si="0">ROUND((F8*G8),2)</f>
        <v>0</v>
      </c>
      <c r="I8" s="451">
        <f>SUM(H8:H11)</f>
        <v>0</v>
      </c>
      <c r="J8" s="289"/>
    </row>
    <row r="9" spans="1:12" ht="24" customHeight="1" x14ac:dyDescent="0.25">
      <c r="B9" s="453"/>
      <c r="C9" s="449"/>
      <c r="D9" s="275" t="str">
        <f>'Insumos '!B11</f>
        <v>Arquiteto Sênior</v>
      </c>
      <c r="E9" s="271" t="s">
        <v>16</v>
      </c>
      <c r="F9" s="272">
        <f>'Insumos '!H11</f>
        <v>0</v>
      </c>
      <c r="G9" s="276">
        <v>15</v>
      </c>
      <c r="H9" s="184">
        <f t="shared" si="0"/>
        <v>0</v>
      </c>
      <c r="I9" s="451"/>
      <c r="J9" s="289"/>
    </row>
    <row r="10" spans="1:12" ht="24" customHeight="1" x14ac:dyDescent="0.25">
      <c r="B10" s="453"/>
      <c r="C10" s="449"/>
      <c r="D10" s="275" t="str">
        <f>'Insumos '!B12</f>
        <v>Arquiteto Pleno</v>
      </c>
      <c r="E10" s="271" t="s">
        <v>16</v>
      </c>
      <c r="F10" s="272">
        <f>'Insumos '!H12</f>
        <v>0</v>
      </c>
      <c r="G10" s="276">
        <v>18</v>
      </c>
      <c r="H10" s="184">
        <f t="shared" si="0"/>
        <v>0</v>
      </c>
      <c r="I10" s="451"/>
      <c r="J10" s="289"/>
    </row>
    <row r="11" spans="1:12" ht="24" customHeight="1" x14ac:dyDescent="0.25">
      <c r="B11" s="453"/>
      <c r="C11" s="449"/>
      <c r="D11" s="278" t="str">
        <f>'Insumos '!B17</f>
        <v>Digitador</v>
      </c>
      <c r="E11" s="271" t="s">
        <v>16</v>
      </c>
      <c r="F11" s="272">
        <f>'Insumos '!H17</f>
        <v>0</v>
      </c>
      <c r="G11" s="279">
        <v>15</v>
      </c>
      <c r="H11" s="184">
        <f t="shared" si="0"/>
        <v>0</v>
      </c>
      <c r="I11" s="451"/>
      <c r="J11" s="289"/>
    </row>
    <row r="12" spans="1:12" ht="24" customHeight="1" x14ac:dyDescent="0.25">
      <c r="B12" s="453"/>
      <c r="C12" s="447" t="s">
        <v>69</v>
      </c>
      <c r="D12" s="282" t="str">
        <f>'Insumos '!B10</f>
        <v>Coordenador Geral</v>
      </c>
      <c r="E12" s="283" t="s">
        <v>16</v>
      </c>
      <c r="F12" s="284">
        <f>'Insumos '!H10</f>
        <v>0</v>
      </c>
      <c r="G12" s="285">
        <v>1</v>
      </c>
      <c r="H12" s="195">
        <f t="shared" si="0"/>
        <v>0</v>
      </c>
      <c r="I12" s="454">
        <f>SUM(H12:H16)</f>
        <v>0</v>
      </c>
      <c r="J12" s="289"/>
    </row>
    <row r="13" spans="1:12" ht="24" customHeight="1" x14ac:dyDescent="0.25">
      <c r="B13" s="453"/>
      <c r="C13" s="447"/>
      <c r="D13" s="282" t="str">
        <f>D9</f>
        <v>Arquiteto Sênior</v>
      </c>
      <c r="E13" s="287" t="s">
        <v>16</v>
      </c>
      <c r="F13" s="288">
        <f>'Insumos '!H11</f>
        <v>0</v>
      </c>
      <c r="G13" s="285">
        <v>2</v>
      </c>
      <c r="H13" s="195">
        <f t="shared" si="0"/>
        <v>0</v>
      </c>
      <c r="I13" s="454"/>
      <c r="J13" s="289"/>
    </row>
    <row r="14" spans="1:12" ht="24" customHeight="1" x14ac:dyDescent="0.25">
      <c r="B14" s="453"/>
      <c r="C14" s="447"/>
      <c r="D14" s="282" t="str">
        <f>'Insumos '!B14</f>
        <v>Advogado Sênior</v>
      </c>
      <c r="E14" s="287" t="s">
        <v>16</v>
      </c>
      <c r="F14" s="288">
        <f>'Insumos '!H14</f>
        <v>0</v>
      </c>
      <c r="G14" s="285">
        <v>4</v>
      </c>
      <c r="H14" s="195">
        <f t="shared" si="0"/>
        <v>0</v>
      </c>
      <c r="I14" s="454"/>
      <c r="J14" s="289"/>
    </row>
    <row r="15" spans="1:12" ht="24" customHeight="1" x14ac:dyDescent="0.25">
      <c r="B15" s="453"/>
      <c r="C15" s="447"/>
      <c r="D15" s="282" t="str">
        <f>D10</f>
        <v>Arquiteto Pleno</v>
      </c>
      <c r="E15" s="287" t="s">
        <v>16</v>
      </c>
      <c r="F15" s="288">
        <f>'Insumos '!H12</f>
        <v>0</v>
      </c>
      <c r="G15" s="285">
        <v>5</v>
      </c>
      <c r="H15" s="195">
        <f t="shared" si="0"/>
        <v>0</v>
      </c>
      <c r="I15" s="454"/>
      <c r="J15" s="289"/>
    </row>
    <row r="16" spans="1:12" ht="24" customHeight="1" x14ac:dyDescent="0.25">
      <c r="B16" s="453"/>
      <c r="C16" s="447"/>
      <c r="D16" s="290" t="str">
        <f>'Insumos '!B15</f>
        <v>Auxiliar de Serviços Gerais</v>
      </c>
      <c r="E16" s="287" t="s">
        <v>16</v>
      </c>
      <c r="F16" s="288">
        <f>'Insumos '!H15</f>
        <v>0</v>
      </c>
      <c r="G16" s="285">
        <v>5</v>
      </c>
      <c r="H16" s="195">
        <f t="shared" si="0"/>
        <v>0</v>
      </c>
      <c r="I16" s="454"/>
      <c r="J16" s="289"/>
    </row>
    <row r="17" spans="2:14" ht="24" customHeight="1" x14ac:dyDescent="0.25">
      <c r="B17" s="453"/>
      <c r="C17" s="449" t="s">
        <v>70</v>
      </c>
      <c r="D17" s="275" t="str">
        <f>'Insumos '!B10</f>
        <v>Coordenador Geral</v>
      </c>
      <c r="E17" s="271" t="s">
        <v>16</v>
      </c>
      <c r="F17" s="272">
        <f>'Insumos '!H10</f>
        <v>0</v>
      </c>
      <c r="G17" s="276">
        <v>3</v>
      </c>
      <c r="H17" s="184">
        <f t="shared" si="0"/>
        <v>0</v>
      </c>
      <c r="I17" s="451">
        <f>SUM(H17:H20)</f>
        <v>0</v>
      </c>
      <c r="J17" s="289"/>
    </row>
    <row r="18" spans="2:14" ht="23.25" customHeight="1" x14ac:dyDescent="0.25">
      <c r="B18" s="453"/>
      <c r="C18" s="449"/>
      <c r="D18" s="275" t="str">
        <f>D9</f>
        <v>Arquiteto Sênior</v>
      </c>
      <c r="E18" s="271" t="s">
        <v>16</v>
      </c>
      <c r="F18" s="272">
        <f>'Insumos '!H11</f>
        <v>0</v>
      </c>
      <c r="G18" s="276">
        <v>8</v>
      </c>
      <c r="H18" s="184">
        <f t="shared" si="0"/>
        <v>0</v>
      </c>
      <c r="I18" s="451"/>
      <c r="J18" s="289"/>
    </row>
    <row r="19" spans="2:14" ht="23.25" customHeight="1" x14ac:dyDescent="0.25">
      <c r="B19" s="453"/>
      <c r="C19" s="449"/>
      <c r="D19" s="275" t="str">
        <f>D14</f>
        <v>Advogado Sênior</v>
      </c>
      <c r="E19" s="271" t="s">
        <v>16</v>
      </c>
      <c r="F19" s="272">
        <f>'Insumos '!H14</f>
        <v>0</v>
      </c>
      <c r="G19" s="276">
        <v>14</v>
      </c>
      <c r="H19" s="184">
        <f t="shared" si="0"/>
        <v>0</v>
      </c>
      <c r="I19" s="451"/>
      <c r="J19" s="289"/>
    </row>
    <row r="20" spans="2:14" ht="23.25" customHeight="1" x14ac:dyDescent="0.25">
      <c r="B20" s="453"/>
      <c r="C20" s="449"/>
      <c r="D20" s="275" t="str">
        <f>D11</f>
        <v>Digitador</v>
      </c>
      <c r="E20" s="271" t="s">
        <v>16</v>
      </c>
      <c r="F20" s="272">
        <f>'Insumos '!H17</f>
        <v>0</v>
      </c>
      <c r="G20" s="276">
        <v>9</v>
      </c>
      <c r="H20" s="184">
        <f t="shared" si="0"/>
        <v>0</v>
      </c>
      <c r="I20" s="451"/>
      <c r="J20" s="289"/>
    </row>
    <row r="21" spans="2:14" ht="37.5" customHeight="1" x14ac:dyDescent="0.25">
      <c r="B21" s="453"/>
      <c r="C21" s="281" t="s">
        <v>71</v>
      </c>
      <c r="D21" s="282" t="str">
        <f>'Insumos '!B20</f>
        <v>Levantamento Planialtimétrico Cadastral</v>
      </c>
      <c r="E21" s="287" t="s">
        <v>37</v>
      </c>
      <c r="F21" s="288">
        <f>'Insumos '!H20</f>
        <v>0</v>
      </c>
      <c r="G21" s="292">
        <v>7947</v>
      </c>
      <c r="H21" s="195">
        <f t="shared" si="0"/>
        <v>0</v>
      </c>
      <c r="I21" s="293">
        <f>SUM(H21)</f>
        <v>0</v>
      </c>
      <c r="J21" s="289"/>
    </row>
    <row r="22" spans="2:14" ht="30" customHeight="1" x14ac:dyDescent="0.25">
      <c r="B22" s="453"/>
      <c r="C22" s="449" t="s">
        <v>72</v>
      </c>
      <c r="D22" s="270" t="str">
        <f>'Insumos '!B10</f>
        <v>Coordenador Geral</v>
      </c>
      <c r="E22" s="295" t="s">
        <v>16</v>
      </c>
      <c r="F22" s="296">
        <f>'Insumos '!H10</f>
        <v>0</v>
      </c>
      <c r="G22" s="273">
        <v>2</v>
      </c>
      <c r="H22" s="184">
        <f t="shared" si="0"/>
        <v>0</v>
      </c>
      <c r="I22" s="451">
        <f>SUM(H22:H25)</f>
        <v>0</v>
      </c>
      <c r="J22" s="289"/>
    </row>
    <row r="23" spans="2:14" ht="30" customHeight="1" x14ac:dyDescent="0.25">
      <c r="B23" s="453"/>
      <c r="C23" s="449"/>
      <c r="D23" s="275" t="str">
        <f>D9</f>
        <v>Arquiteto Sênior</v>
      </c>
      <c r="E23" s="271" t="s">
        <v>16</v>
      </c>
      <c r="F23" s="272">
        <f>'Insumos '!H11</f>
        <v>0</v>
      </c>
      <c r="G23" s="276">
        <v>9</v>
      </c>
      <c r="H23" s="184">
        <f t="shared" si="0"/>
        <v>0</v>
      </c>
      <c r="I23" s="451"/>
      <c r="J23" s="289"/>
    </row>
    <row r="24" spans="2:14" ht="30" customHeight="1" x14ac:dyDescent="0.25">
      <c r="B24" s="453"/>
      <c r="C24" s="449"/>
      <c r="D24" s="275" t="str">
        <f>D14</f>
        <v>Advogado Sênior</v>
      </c>
      <c r="E24" s="271" t="s">
        <v>16</v>
      </c>
      <c r="F24" s="272">
        <f>'Insumos '!H14</f>
        <v>0</v>
      </c>
      <c r="G24" s="276">
        <v>13</v>
      </c>
      <c r="H24" s="184">
        <f t="shared" si="0"/>
        <v>0</v>
      </c>
      <c r="I24" s="451"/>
      <c r="J24" s="289"/>
    </row>
    <row r="25" spans="2:14" ht="24" customHeight="1" x14ac:dyDescent="0.25">
      <c r="B25" s="453"/>
      <c r="C25" s="449"/>
      <c r="D25" s="275" t="str">
        <f>D11</f>
        <v>Digitador</v>
      </c>
      <c r="E25" s="271" t="s">
        <v>16</v>
      </c>
      <c r="F25" s="272">
        <f>'Insumos '!H17</f>
        <v>0</v>
      </c>
      <c r="G25" s="276">
        <v>9</v>
      </c>
      <c r="H25" s="184">
        <f t="shared" si="0"/>
        <v>0</v>
      </c>
      <c r="I25" s="451"/>
      <c r="J25" s="289"/>
    </row>
    <row r="26" spans="2:14" ht="24" customHeight="1" x14ac:dyDescent="0.25">
      <c r="B26" s="453"/>
      <c r="C26" s="447" t="s">
        <v>73</v>
      </c>
      <c r="D26" s="297" t="str">
        <f>'Insumos '!B10</f>
        <v>Coordenador Geral</v>
      </c>
      <c r="E26" s="283" t="s">
        <v>16</v>
      </c>
      <c r="F26" s="284">
        <f>'Insumos '!H10</f>
        <v>0</v>
      </c>
      <c r="G26" s="298">
        <v>1</v>
      </c>
      <c r="H26" s="195">
        <f t="shared" si="0"/>
        <v>0</v>
      </c>
      <c r="I26" s="454">
        <f>SUM(H26:H30)</f>
        <v>0</v>
      </c>
      <c r="J26" s="289"/>
    </row>
    <row r="27" spans="2:14" ht="24" customHeight="1" x14ac:dyDescent="0.25">
      <c r="B27" s="453"/>
      <c r="C27" s="447"/>
      <c r="D27" s="282" t="str">
        <f>D9</f>
        <v>Arquiteto Sênior</v>
      </c>
      <c r="E27" s="287" t="s">
        <v>16</v>
      </c>
      <c r="F27" s="288">
        <f>'Insumos '!H11</f>
        <v>0</v>
      </c>
      <c r="G27" s="285">
        <v>2</v>
      </c>
      <c r="H27" s="195">
        <f t="shared" si="0"/>
        <v>0</v>
      </c>
      <c r="I27" s="454"/>
      <c r="J27" s="289"/>
    </row>
    <row r="28" spans="2:14" ht="24" customHeight="1" x14ac:dyDescent="0.25">
      <c r="B28" s="453"/>
      <c r="C28" s="447"/>
      <c r="D28" s="282" t="str">
        <f>D24</f>
        <v>Advogado Sênior</v>
      </c>
      <c r="E28" s="287" t="s">
        <v>16</v>
      </c>
      <c r="F28" s="288">
        <f>'Insumos '!H14</f>
        <v>0</v>
      </c>
      <c r="G28" s="285">
        <v>4</v>
      </c>
      <c r="H28" s="195">
        <f t="shared" si="0"/>
        <v>0</v>
      </c>
      <c r="I28" s="454"/>
      <c r="J28" s="289"/>
    </row>
    <row r="29" spans="2:14" ht="24" customHeight="1" x14ac:dyDescent="0.25">
      <c r="B29" s="453"/>
      <c r="C29" s="447"/>
      <c r="D29" s="282" t="str">
        <f>D16</f>
        <v>Auxiliar de Serviços Gerais</v>
      </c>
      <c r="E29" s="287" t="s">
        <v>16</v>
      </c>
      <c r="F29" s="288">
        <f>'Insumos '!H15</f>
        <v>0</v>
      </c>
      <c r="G29" s="285">
        <v>3</v>
      </c>
      <c r="H29" s="195">
        <f t="shared" si="0"/>
        <v>0</v>
      </c>
      <c r="I29" s="454"/>
      <c r="J29" s="289"/>
    </row>
    <row r="30" spans="2:14" ht="24" customHeight="1" x14ac:dyDescent="0.25">
      <c r="B30" s="453"/>
      <c r="C30" s="447"/>
      <c r="D30" s="290" t="str">
        <f>D25</f>
        <v>Digitador</v>
      </c>
      <c r="E30" s="299" t="s">
        <v>16</v>
      </c>
      <c r="F30" s="300">
        <f>'Insumos '!H17</f>
        <v>0</v>
      </c>
      <c r="G30" s="301">
        <v>5</v>
      </c>
      <c r="H30" s="195">
        <f t="shared" si="0"/>
        <v>0</v>
      </c>
      <c r="I30" s="454"/>
      <c r="J30" s="289"/>
    </row>
    <row r="31" spans="2:14" ht="24" customHeight="1" x14ac:dyDescent="0.25">
      <c r="B31" s="453"/>
      <c r="C31" s="449" t="s">
        <v>74</v>
      </c>
      <c r="D31" s="275" t="str">
        <f>'Insumos '!B10</f>
        <v>Coordenador Geral</v>
      </c>
      <c r="E31" s="271" t="s">
        <v>16</v>
      </c>
      <c r="F31" s="272">
        <f>'Insumos '!H10</f>
        <v>0</v>
      </c>
      <c r="G31" s="276">
        <v>1</v>
      </c>
      <c r="H31" s="184">
        <f t="shared" si="0"/>
        <v>0</v>
      </c>
      <c r="I31" s="451">
        <f>SUM(H31:H35)</f>
        <v>0</v>
      </c>
      <c r="J31" s="289"/>
      <c r="N31" s="302"/>
    </row>
    <row r="32" spans="2:14" ht="24" customHeight="1" x14ac:dyDescent="0.25">
      <c r="B32" s="453"/>
      <c r="C32" s="449"/>
      <c r="D32" s="275" t="str">
        <f>D9</f>
        <v>Arquiteto Sênior</v>
      </c>
      <c r="E32" s="271" t="s">
        <v>16</v>
      </c>
      <c r="F32" s="272">
        <f>'Insumos '!H11</f>
        <v>0</v>
      </c>
      <c r="G32" s="276">
        <v>2</v>
      </c>
      <c r="H32" s="184">
        <f t="shared" si="0"/>
        <v>0</v>
      </c>
      <c r="I32" s="451"/>
      <c r="J32" s="289"/>
      <c r="N32" s="302"/>
    </row>
    <row r="33" spans="2:14" ht="24" customHeight="1" x14ac:dyDescent="0.25">
      <c r="B33" s="453"/>
      <c r="C33" s="449"/>
      <c r="D33" s="275" t="str">
        <f>D28</f>
        <v>Advogado Sênior</v>
      </c>
      <c r="E33" s="271" t="s">
        <v>16</v>
      </c>
      <c r="F33" s="272">
        <f>'Insumos '!H14</f>
        <v>0</v>
      </c>
      <c r="G33" s="276">
        <v>6</v>
      </c>
      <c r="H33" s="184">
        <f t="shared" si="0"/>
        <v>0</v>
      </c>
      <c r="I33" s="451"/>
      <c r="J33" s="289"/>
      <c r="N33" s="302"/>
    </row>
    <row r="34" spans="2:14" ht="24" customHeight="1" x14ac:dyDescent="0.25">
      <c r="B34" s="453"/>
      <c r="C34" s="449"/>
      <c r="D34" s="275" t="str">
        <f>'Insumos '!B16</f>
        <v>Assistente Social Pleno</v>
      </c>
      <c r="E34" s="271" t="s">
        <v>16</v>
      </c>
      <c r="F34" s="272">
        <f>'Insumos '!H16</f>
        <v>0</v>
      </c>
      <c r="G34" s="276">
        <v>11</v>
      </c>
      <c r="H34" s="184">
        <f t="shared" si="0"/>
        <v>0</v>
      </c>
      <c r="I34" s="451"/>
      <c r="J34" s="289"/>
      <c r="N34" s="302"/>
    </row>
    <row r="35" spans="2:14" ht="24" customHeight="1" x14ac:dyDescent="0.25">
      <c r="B35" s="453"/>
      <c r="C35" s="449"/>
      <c r="D35" s="275" t="str">
        <f>D30</f>
        <v>Digitador</v>
      </c>
      <c r="E35" s="271" t="s">
        <v>16</v>
      </c>
      <c r="F35" s="272">
        <f>'Insumos '!H17</f>
        <v>0</v>
      </c>
      <c r="G35" s="276">
        <v>5</v>
      </c>
      <c r="H35" s="184">
        <f t="shared" si="0"/>
        <v>0</v>
      </c>
      <c r="I35" s="451"/>
      <c r="J35" s="289"/>
      <c r="N35" s="302"/>
    </row>
    <row r="36" spans="2:14" ht="24" customHeight="1" x14ac:dyDescent="0.25">
      <c r="B36" s="453"/>
      <c r="C36" s="447" t="s">
        <v>75</v>
      </c>
      <c r="D36" s="297" t="str">
        <f>'Insumos '!B10</f>
        <v>Coordenador Geral</v>
      </c>
      <c r="E36" s="283" t="s">
        <v>16</v>
      </c>
      <c r="F36" s="284">
        <f>'Insumos '!H10</f>
        <v>0</v>
      </c>
      <c r="G36" s="298">
        <v>3</v>
      </c>
      <c r="H36" s="195">
        <f t="shared" si="0"/>
        <v>0</v>
      </c>
      <c r="I36" s="448">
        <f>SUM(H36:H39)</f>
        <v>0</v>
      </c>
      <c r="J36" s="289"/>
    </row>
    <row r="37" spans="2:14" ht="24" customHeight="1" x14ac:dyDescent="0.25">
      <c r="B37" s="453"/>
      <c r="C37" s="447"/>
      <c r="D37" s="282" t="str">
        <f>D9</f>
        <v>Arquiteto Sênior</v>
      </c>
      <c r="E37" s="287" t="s">
        <v>16</v>
      </c>
      <c r="F37" s="288">
        <f>'Insumos '!H11</f>
        <v>0</v>
      </c>
      <c r="G37" s="285">
        <v>10</v>
      </c>
      <c r="H37" s="195">
        <f t="shared" si="0"/>
        <v>0</v>
      </c>
      <c r="I37" s="448"/>
      <c r="J37" s="289"/>
    </row>
    <row r="38" spans="2:14" ht="24" customHeight="1" x14ac:dyDescent="0.25">
      <c r="B38" s="453"/>
      <c r="C38" s="447"/>
      <c r="D38" s="282" t="str">
        <f>'Insumos '!B13</f>
        <v>Desenhista Projetista</v>
      </c>
      <c r="E38" s="287" t="s">
        <v>16</v>
      </c>
      <c r="F38" s="288">
        <f>'Insumos '!H13</f>
        <v>0</v>
      </c>
      <c r="G38" s="285">
        <v>20</v>
      </c>
      <c r="H38" s="195">
        <f t="shared" si="0"/>
        <v>0</v>
      </c>
      <c r="I38" s="448"/>
      <c r="J38" s="289"/>
    </row>
    <row r="39" spans="2:14" ht="24" customHeight="1" x14ac:dyDescent="0.25">
      <c r="B39" s="453"/>
      <c r="C39" s="447"/>
      <c r="D39" s="290" t="str">
        <f>D34</f>
        <v>Assistente Social Pleno</v>
      </c>
      <c r="E39" s="287" t="s">
        <v>16</v>
      </c>
      <c r="F39" s="288">
        <f>'Insumos '!H16</f>
        <v>0</v>
      </c>
      <c r="G39" s="301">
        <v>40</v>
      </c>
      <c r="H39" s="195">
        <f t="shared" si="0"/>
        <v>0</v>
      </c>
      <c r="I39" s="448"/>
      <c r="J39" s="289"/>
    </row>
    <row r="40" spans="2:14" ht="24" customHeight="1" x14ac:dyDescent="0.25">
      <c r="B40" s="453"/>
      <c r="C40" s="449" t="s">
        <v>76</v>
      </c>
      <c r="D40" s="275" t="str">
        <f>'Insumos '!B10</f>
        <v>Coordenador Geral</v>
      </c>
      <c r="E40" s="295" t="s">
        <v>16</v>
      </c>
      <c r="F40" s="296">
        <f>'Insumos '!H10</f>
        <v>0</v>
      </c>
      <c r="G40" s="276">
        <v>3</v>
      </c>
      <c r="H40" s="184">
        <f t="shared" si="0"/>
        <v>0</v>
      </c>
      <c r="I40" s="451">
        <f>SUM(H40:H44)</f>
        <v>0</v>
      </c>
      <c r="J40" s="289"/>
    </row>
    <row r="41" spans="2:14" ht="24" customHeight="1" x14ac:dyDescent="0.25">
      <c r="B41" s="453"/>
      <c r="C41" s="449"/>
      <c r="D41" s="275" t="str">
        <f>D9</f>
        <v>Arquiteto Sênior</v>
      </c>
      <c r="E41" s="271" t="s">
        <v>16</v>
      </c>
      <c r="F41" s="272">
        <f>'Insumos '!H11</f>
        <v>0</v>
      </c>
      <c r="G41" s="276">
        <v>12</v>
      </c>
      <c r="H41" s="184">
        <f t="shared" si="0"/>
        <v>0</v>
      </c>
      <c r="I41" s="451"/>
      <c r="J41" s="289"/>
    </row>
    <row r="42" spans="2:14" ht="24" customHeight="1" x14ac:dyDescent="0.25">
      <c r="B42" s="453"/>
      <c r="C42" s="449"/>
      <c r="D42" s="275" t="str">
        <f>D33</f>
        <v>Advogado Sênior</v>
      </c>
      <c r="E42" s="271" t="s">
        <v>16</v>
      </c>
      <c r="F42" s="272">
        <f>'Insumos '!H14</f>
        <v>0</v>
      </c>
      <c r="G42" s="276">
        <v>24</v>
      </c>
      <c r="H42" s="184">
        <f t="shared" si="0"/>
        <v>0</v>
      </c>
      <c r="I42" s="451"/>
      <c r="J42" s="289"/>
    </row>
    <row r="43" spans="2:14" ht="24" customHeight="1" x14ac:dyDescent="0.25">
      <c r="B43" s="453"/>
      <c r="C43" s="449"/>
      <c r="D43" s="275" t="str">
        <f>D39</f>
        <v>Assistente Social Pleno</v>
      </c>
      <c r="E43" s="271" t="s">
        <v>16</v>
      </c>
      <c r="F43" s="272">
        <f>'Insumos '!H16</f>
        <v>0</v>
      </c>
      <c r="G43" s="276">
        <v>32</v>
      </c>
      <c r="H43" s="184">
        <f t="shared" si="0"/>
        <v>0</v>
      </c>
      <c r="I43" s="451"/>
      <c r="J43" s="289"/>
    </row>
    <row r="44" spans="2:14" ht="24" customHeight="1" x14ac:dyDescent="0.25">
      <c r="B44" s="453"/>
      <c r="C44" s="449"/>
      <c r="D44" s="278" t="str">
        <f>D35</f>
        <v>Digitador</v>
      </c>
      <c r="E44" s="271" t="s">
        <v>16</v>
      </c>
      <c r="F44" s="303">
        <f>'Insumos '!H17</f>
        <v>0</v>
      </c>
      <c r="G44" s="279">
        <v>40</v>
      </c>
      <c r="H44" s="184">
        <f t="shared" si="0"/>
        <v>0</v>
      </c>
      <c r="I44" s="451"/>
      <c r="J44" s="289"/>
    </row>
    <row r="45" spans="2:14" ht="24" customHeight="1" x14ac:dyDescent="0.25">
      <c r="B45" s="453"/>
      <c r="C45" s="447" t="s">
        <v>77</v>
      </c>
      <c r="D45" s="282" t="str">
        <f>'Insumos '!B10</f>
        <v>Coordenador Geral</v>
      </c>
      <c r="E45" s="283" t="s">
        <v>16</v>
      </c>
      <c r="F45" s="288">
        <f>'Insumos '!H10</f>
        <v>0</v>
      </c>
      <c r="G45" s="285">
        <v>3</v>
      </c>
      <c r="H45" s="195">
        <f t="shared" si="0"/>
        <v>0</v>
      </c>
      <c r="I45" s="448">
        <f>SUM(H45:H49)</f>
        <v>0</v>
      </c>
      <c r="J45" s="289"/>
    </row>
    <row r="46" spans="2:14" ht="24" customHeight="1" x14ac:dyDescent="0.25">
      <c r="B46" s="453"/>
      <c r="C46" s="447"/>
      <c r="D46" s="282" t="str">
        <f>D9</f>
        <v>Arquiteto Sênior</v>
      </c>
      <c r="E46" s="287" t="s">
        <v>16</v>
      </c>
      <c r="F46" s="288">
        <f>'Insumos '!H11</f>
        <v>0</v>
      </c>
      <c r="G46" s="285">
        <v>14</v>
      </c>
      <c r="H46" s="195">
        <f t="shared" si="0"/>
        <v>0</v>
      </c>
      <c r="I46" s="448"/>
      <c r="J46" s="289"/>
    </row>
    <row r="47" spans="2:14" ht="24" customHeight="1" x14ac:dyDescent="0.25">
      <c r="B47" s="453"/>
      <c r="C47" s="447"/>
      <c r="D47" s="282" t="str">
        <f>D10</f>
        <v>Arquiteto Pleno</v>
      </c>
      <c r="E47" s="287" t="s">
        <v>16</v>
      </c>
      <c r="F47" s="288">
        <f>'Insumos '!H12</f>
        <v>0</v>
      </c>
      <c r="G47" s="285">
        <v>25</v>
      </c>
      <c r="H47" s="195">
        <f t="shared" si="0"/>
        <v>0</v>
      </c>
      <c r="I47" s="448"/>
      <c r="J47" s="289"/>
    </row>
    <row r="48" spans="2:14" ht="24" customHeight="1" x14ac:dyDescent="0.25">
      <c r="B48" s="453"/>
      <c r="C48" s="447"/>
      <c r="D48" s="282" t="str">
        <f>D38</f>
        <v>Desenhista Projetista</v>
      </c>
      <c r="E48" s="287" t="s">
        <v>16</v>
      </c>
      <c r="F48" s="288">
        <f>'Insumos '!H13</f>
        <v>0</v>
      </c>
      <c r="G48" s="285">
        <v>25</v>
      </c>
      <c r="H48" s="195">
        <f t="shared" si="0"/>
        <v>0</v>
      </c>
      <c r="I48" s="448"/>
      <c r="J48" s="289"/>
    </row>
    <row r="49" spans="2:14" ht="24" customHeight="1" x14ac:dyDescent="0.25">
      <c r="B49" s="453"/>
      <c r="C49" s="447"/>
      <c r="D49" s="290" t="str">
        <f>D44</f>
        <v>Digitador</v>
      </c>
      <c r="E49" s="299" t="s">
        <v>16</v>
      </c>
      <c r="F49" s="300">
        <f>'Insumos '!H17</f>
        <v>0</v>
      </c>
      <c r="G49" s="301">
        <v>14</v>
      </c>
      <c r="H49" s="195">
        <f t="shared" si="0"/>
        <v>0</v>
      </c>
      <c r="I49" s="448"/>
      <c r="J49" s="289"/>
    </row>
    <row r="50" spans="2:14" ht="24" customHeight="1" x14ac:dyDescent="0.25">
      <c r="B50" s="453"/>
      <c r="C50" s="304" t="s">
        <v>78</v>
      </c>
      <c r="D50" s="305"/>
      <c r="E50" s="305"/>
      <c r="F50" s="305"/>
      <c r="G50" s="305"/>
      <c r="H50" s="304"/>
      <c r="I50" s="306">
        <f>SUM(I8:I49)</f>
        <v>0</v>
      </c>
      <c r="J50" s="332"/>
    </row>
    <row r="51" spans="2:14" ht="24" customHeight="1" x14ac:dyDescent="0.25">
      <c r="B51" s="453" t="s">
        <v>79</v>
      </c>
      <c r="C51" s="447" t="s">
        <v>80</v>
      </c>
      <c r="D51" s="308" t="str">
        <f>'Insumos '!B10</f>
        <v>Coordenador Geral</v>
      </c>
      <c r="E51" s="281" t="s">
        <v>16</v>
      </c>
      <c r="F51" s="284">
        <f>'Insumos '!H10</f>
        <v>0</v>
      </c>
      <c r="G51" s="283">
        <v>1</v>
      </c>
      <c r="H51" s="195">
        <f t="shared" ref="H51:H85" si="1">ROUND((F51*G51),2)</f>
        <v>0</v>
      </c>
      <c r="I51" s="445">
        <f>SUM(H51:H56)</f>
        <v>0</v>
      </c>
      <c r="J51" s="289"/>
      <c r="N51" s="309"/>
    </row>
    <row r="52" spans="2:14" ht="24" customHeight="1" x14ac:dyDescent="0.25">
      <c r="B52" s="453"/>
      <c r="C52" s="447"/>
      <c r="D52" s="282" t="str">
        <f>D9</f>
        <v>Arquiteto Sênior</v>
      </c>
      <c r="E52" s="287" t="s">
        <v>16</v>
      </c>
      <c r="F52" s="288">
        <f>'Insumos '!H11</f>
        <v>0</v>
      </c>
      <c r="G52" s="285">
        <v>5</v>
      </c>
      <c r="H52" s="195">
        <f t="shared" si="1"/>
        <v>0</v>
      </c>
      <c r="I52" s="445"/>
      <c r="J52" s="289"/>
      <c r="N52" s="302"/>
    </row>
    <row r="53" spans="2:14" ht="24" customHeight="1" x14ac:dyDescent="0.25">
      <c r="B53" s="453"/>
      <c r="C53" s="447"/>
      <c r="D53" s="282" t="str">
        <f>D42</f>
        <v>Advogado Sênior</v>
      </c>
      <c r="E53" s="287" t="s">
        <v>16</v>
      </c>
      <c r="F53" s="288">
        <f>'Insumos '!H14</f>
        <v>0</v>
      </c>
      <c r="G53" s="285">
        <v>3</v>
      </c>
      <c r="H53" s="195">
        <f t="shared" si="1"/>
        <v>0</v>
      </c>
      <c r="I53" s="445"/>
      <c r="J53" s="289"/>
      <c r="N53" s="302"/>
    </row>
    <row r="54" spans="2:14" ht="24" customHeight="1" x14ac:dyDescent="0.25">
      <c r="B54" s="453"/>
      <c r="C54" s="447"/>
      <c r="D54" s="282" t="str">
        <f>D10</f>
        <v>Arquiteto Pleno</v>
      </c>
      <c r="E54" s="287" t="s">
        <v>16</v>
      </c>
      <c r="F54" s="288">
        <f>'Insumos '!H12</f>
        <v>0</v>
      </c>
      <c r="G54" s="285">
        <v>7</v>
      </c>
      <c r="H54" s="195">
        <f t="shared" si="1"/>
        <v>0</v>
      </c>
      <c r="I54" s="445"/>
      <c r="J54" s="289"/>
      <c r="N54" s="302"/>
    </row>
    <row r="55" spans="2:14" ht="24" customHeight="1" x14ac:dyDescent="0.25">
      <c r="B55" s="453"/>
      <c r="C55" s="447"/>
      <c r="D55" s="282" t="str">
        <f>D16</f>
        <v>Auxiliar de Serviços Gerais</v>
      </c>
      <c r="E55" s="287" t="s">
        <v>16</v>
      </c>
      <c r="F55" s="288">
        <f>'Insumos '!H15</f>
        <v>0</v>
      </c>
      <c r="G55" s="285">
        <v>5</v>
      </c>
      <c r="H55" s="195">
        <f t="shared" si="1"/>
        <v>0</v>
      </c>
      <c r="I55" s="445"/>
      <c r="J55" s="289"/>
      <c r="N55" s="302"/>
    </row>
    <row r="56" spans="2:14" ht="24" customHeight="1" x14ac:dyDescent="0.25">
      <c r="B56" s="453"/>
      <c r="C56" s="447"/>
      <c r="D56" s="290" t="str">
        <f>D49</f>
        <v>Digitador</v>
      </c>
      <c r="E56" s="299" t="s">
        <v>16</v>
      </c>
      <c r="F56" s="300">
        <f>'Insumos '!H17</f>
        <v>0</v>
      </c>
      <c r="G56" s="301">
        <v>5</v>
      </c>
      <c r="H56" s="195">
        <f t="shared" si="1"/>
        <v>0</v>
      </c>
      <c r="I56" s="445"/>
      <c r="J56" s="289"/>
      <c r="N56" s="302"/>
    </row>
    <row r="57" spans="2:14" ht="24" customHeight="1" x14ac:dyDescent="0.25">
      <c r="B57" s="453"/>
      <c r="C57" s="449" t="s">
        <v>81</v>
      </c>
      <c r="D57" s="275" t="str">
        <f>'Insumos '!B10</f>
        <v>Coordenador Geral</v>
      </c>
      <c r="E57" s="271" t="s">
        <v>16</v>
      </c>
      <c r="F57" s="272">
        <f>'Insumos '!H10</f>
        <v>0</v>
      </c>
      <c r="G57" s="276">
        <v>1</v>
      </c>
      <c r="H57" s="184">
        <f t="shared" si="1"/>
        <v>0</v>
      </c>
      <c r="I57" s="451">
        <f>SUM(H57:H61)</f>
        <v>0</v>
      </c>
      <c r="J57" s="289"/>
      <c r="N57" s="302"/>
    </row>
    <row r="58" spans="2:14" ht="24" customHeight="1" x14ac:dyDescent="0.25">
      <c r="B58" s="453"/>
      <c r="C58" s="449"/>
      <c r="D58" s="275" t="str">
        <f>D9</f>
        <v>Arquiteto Sênior</v>
      </c>
      <c r="E58" s="271" t="s">
        <v>16</v>
      </c>
      <c r="F58" s="272">
        <f>'Insumos '!H11</f>
        <v>0</v>
      </c>
      <c r="G58" s="276">
        <v>5</v>
      </c>
      <c r="H58" s="184">
        <f t="shared" si="1"/>
        <v>0</v>
      </c>
      <c r="I58" s="451"/>
      <c r="J58" s="289"/>
      <c r="N58" s="302"/>
    </row>
    <row r="59" spans="2:14" ht="24" customHeight="1" x14ac:dyDescent="0.25">
      <c r="B59" s="453"/>
      <c r="C59" s="449"/>
      <c r="D59" s="275" t="str">
        <f>D10</f>
        <v>Arquiteto Pleno</v>
      </c>
      <c r="E59" s="269" t="s">
        <v>16</v>
      </c>
      <c r="F59" s="272">
        <f>'Insumos '!H12</f>
        <v>0</v>
      </c>
      <c r="G59" s="269">
        <v>7</v>
      </c>
      <c r="H59" s="184">
        <f t="shared" si="1"/>
        <v>0</v>
      </c>
      <c r="I59" s="451"/>
      <c r="J59" s="289"/>
      <c r="N59" s="310"/>
    </row>
    <row r="60" spans="2:14" ht="24" customHeight="1" x14ac:dyDescent="0.25">
      <c r="B60" s="453"/>
      <c r="C60" s="449"/>
      <c r="D60" s="275" t="str">
        <f>D55</f>
        <v>Auxiliar de Serviços Gerais</v>
      </c>
      <c r="E60" s="271" t="s">
        <v>16</v>
      </c>
      <c r="F60" s="272">
        <f>'Insumos '!H15</f>
        <v>0</v>
      </c>
      <c r="G60" s="276">
        <v>5</v>
      </c>
      <c r="H60" s="184">
        <f t="shared" si="1"/>
        <v>0</v>
      </c>
      <c r="I60" s="451"/>
      <c r="J60" s="289"/>
      <c r="N60" s="302"/>
    </row>
    <row r="61" spans="2:14" ht="24" customHeight="1" x14ac:dyDescent="0.25">
      <c r="B61" s="453"/>
      <c r="C61" s="449"/>
      <c r="D61" s="275" t="str">
        <f>D56</f>
        <v>Digitador</v>
      </c>
      <c r="E61" s="271" t="s">
        <v>16</v>
      </c>
      <c r="F61" s="272">
        <f>'Insumos '!H17</f>
        <v>0</v>
      </c>
      <c r="G61" s="276">
        <v>6</v>
      </c>
      <c r="H61" s="184">
        <f t="shared" si="1"/>
        <v>0</v>
      </c>
      <c r="I61" s="451"/>
      <c r="J61" s="289"/>
      <c r="N61" s="302"/>
    </row>
    <row r="62" spans="2:14" ht="24" customHeight="1" x14ac:dyDescent="0.25">
      <c r="B62" s="453"/>
      <c r="C62" s="447" t="s">
        <v>82</v>
      </c>
      <c r="D62" s="297" t="str">
        <f>'Insumos '!B10</f>
        <v>Coordenador Geral</v>
      </c>
      <c r="E62" s="283" t="s">
        <v>16</v>
      </c>
      <c r="F62" s="284">
        <f>'Insumos '!H10</f>
        <v>0</v>
      </c>
      <c r="G62" s="298">
        <v>5</v>
      </c>
      <c r="H62" s="195">
        <f t="shared" si="1"/>
        <v>0</v>
      </c>
      <c r="I62" s="454">
        <f>SUM(H62:H64)</f>
        <v>0</v>
      </c>
      <c r="J62" s="289"/>
    </row>
    <row r="63" spans="2:14" ht="24" customHeight="1" x14ac:dyDescent="0.25">
      <c r="B63" s="453"/>
      <c r="C63" s="447"/>
      <c r="D63" s="282" t="str">
        <f>D9</f>
        <v>Arquiteto Sênior</v>
      </c>
      <c r="E63" s="281" t="s">
        <v>16</v>
      </c>
      <c r="F63" s="288">
        <f>'Insumos '!H11</f>
        <v>0</v>
      </c>
      <c r="G63" s="281">
        <v>18</v>
      </c>
      <c r="H63" s="195">
        <f t="shared" si="1"/>
        <v>0</v>
      </c>
      <c r="I63" s="454"/>
      <c r="J63" s="289"/>
    </row>
    <row r="64" spans="2:14" ht="24" customHeight="1" x14ac:dyDescent="0.25">
      <c r="B64" s="453"/>
      <c r="C64" s="447"/>
      <c r="D64" s="290" t="str">
        <f>D48</f>
        <v>Desenhista Projetista</v>
      </c>
      <c r="E64" s="299" t="s">
        <v>16</v>
      </c>
      <c r="F64" s="300">
        <f>'Insumos '!H13</f>
        <v>0</v>
      </c>
      <c r="G64" s="301">
        <v>19</v>
      </c>
      <c r="H64" s="195">
        <f t="shared" si="1"/>
        <v>0</v>
      </c>
      <c r="I64" s="454"/>
      <c r="J64" s="289"/>
    </row>
    <row r="65" spans="2:10" ht="24" customHeight="1" x14ac:dyDescent="0.25">
      <c r="B65" s="453"/>
      <c r="C65" s="449" t="s">
        <v>83</v>
      </c>
      <c r="D65" s="275" t="str">
        <f>'Insumos '!B10</f>
        <v>Coordenador Geral</v>
      </c>
      <c r="E65" s="271" t="s">
        <v>16</v>
      </c>
      <c r="F65" s="272">
        <f>'Insumos '!H10</f>
        <v>0</v>
      </c>
      <c r="G65" s="276">
        <v>3</v>
      </c>
      <c r="H65" s="184">
        <f t="shared" si="1"/>
        <v>0</v>
      </c>
      <c r="I65" s="451">
        <f>SUM(H65:H67)</f>
        <v>0</v>
      </c>
      <c r="J65" s="289"/>
    </row>
    <row r="66" spans="2:10" ht="24" customHeight="1" x14ac:dyDescent="0.25">
      <c r="B66" s="453"/>
      <c r="C66" s="449"/>
      <c r="D66" s="275" t="str">
        <f>D9</f>
        <v>Arquiteto Sênior</v>
      </c>
      <c r="E66" s="271" t="s">
        <v>16</v>
      </c>
      <c r="F66" s="272">
        <f>'Insumos '!H11</f>
        <v>0</v>
      </c>
      <c r="G66" s="276">
        <v>12</v>
      </c>
      <c r="H66" s="184">
        <f t="shared" si="1"/>
        <v>0</v>
      </c>
      <c r="I66" s="451"/>
      <c r="J66" s="289"/>
    </row>
    <row r="67" spans="2:10" ht="24" customHeight="1" x14ac:dyDescent="0.25">
      <c r="B67" s="453"/>
      <c r="C67" s="449"/>
      <c r="D67" s="275" t="str">
        <f>D64</f>
        <v>Desenhista Projetista</v>
      </c>
      <c r="E67" s="271" t="s">
        <v>16</v>
      </c>
      <c r="F67" s="272">
        <f>'Insumos '!H13</f>
        <v>0</v>
      </c>
      <c r="G67" s="276">
        <v>12</v>
      </c>
      <c r="H67" s="184">
        <f t="shared" si="1"/>
        <v>0</v>
      </c>
      <c r="I67" s="451"/>
      <c r="J67" s="289"/>
    </row>
    <row r="68" spans="2:10" ht="24" customHeight="1" x14ac:dyDescent="0.25">
      <c r="B68" s="453"/>
      <c r="C68" s="447" t="s">
        <v>84</v>
      </c>
      <c r="D68" s="297" t="str">
        <f>'Insumos '!B10</f>
        <v>Coordenador Geral</v>
      </c>
      <c r="E68" s="283" t="s">
        <v>16</v>
      </c>
      <c r="F68" s="284">
        <f>'Insumos '!H10</f>
        <v>0</v>
      </c>
      <c r="G68" s="298">
        <v>2</v>
      </c>
      <c r="H68" s="195">
        <f t="shared" si="1"/>
        <v>0</v>
      </c>
      <c r="I68" s="454">
        <f>SUM(H68:H71)</f>
        <v>0</v>
      </c>
      <c r="J68" s="289"/>
    </row>
    <row r="69" spans="2:10" ht="24" customHeight="1" x14ac:dyDescent="0.25">
      <c r="B69" s="453"/>
      <c r="C69" s="447"/>
      <c r="D69" s="282" t="str">
        <f>D9</f>
        <v>Arquiteto Sênior</v>
      </c>
      <c r="E69" s="287" t="s">
        <v>16</v>
      </c>
      <c r="F69" s="288">
        <f>'Insumos '!H11</f>
        <v>0</v>
      </c>
      <c r="G69" s="285">
        <v>11</v>
      </c>
      <c r="H69" s="195">
        <f t="shared" si="1"/>
        <v>0</v>
      </c>
      <c r="I69" s="454"/>
      <c r="J69" s="289"/>
    </row>
    <row r="70" spans="2:10" ht="24" customHeight="1" x14ac:dyDescent="0.25">
      <c r="B70" s="453"/>
      <c r="C70" s="447"/>
      <c r="D70" s="282" t="str">
        <f>D10</f>
        <v>Arquiteto Pleno</v>
      </c>
      <c r="E70" s="287" t="s">
        <v>16</v>
      </c>
      <c r="F70" s="288">
        <f>'Insumos '!H12</f>
        <v>0</v>
      </c>
      <c r="G70" s="285">
        <v>25</v>
      </c>
      <c r="H70" s="195">
        <f t="shared" si="1"/>
        <v>0</v>
      </c>
      <c r="I70" s="454"/>
      <c r="J70" s="289"/>
    </row>
    <row r="71" spans="2:10" ht="24" customHeight="1" x14ac:dyDescent="0.25">
      <c r="B71" s="453"/>
      <c r="C71" s="447"/>
      <c r="D71" s="282" t="str">
        <f>D61</f>
        <v>Digitador</v>
      </c>
      <c r="E71" s="287" t="s">
        <v>16</v>
      </c>
      <c r="F71" s="288">
        <f>'Insumos '!H17</f>
        <v>0</v>
      </c>
      <c r="G71" s="285">
        <v>18</v>
      </c>
      <c r="H71" s="195">
        <f t="shared" si="1"/>
        <v>0</v>
      </c>
      <c r="I71" s="454"/>
      <c r="J71" s="289"/>
    </row>
    <row r="72" spans="2:10" ht="24" customHeight="1" x14ac:dyDescent="0.25">
      <c r="B72" s="453"/>
      <c r="C72" s="449" t="s">
        <v>85</v>
      </c>
      <c r="D72" s="270" t="str">
        <f>'Insumos '!B10</f>
        <v>Coordenador Geral</v>
      </c>
      <c r="E72" s="295" t="s">
        <v>16</v>
      </c>
      <c r="F72" s="296">
        <f>'Insumos '!H10</f>
        <v>0</v>
      </c>
      <c r="G72" s="273">
        <v>2</v>
      </c>
      <c r="H72" s="184">
        <f t="shared" si="1"/>
        <v>0</v>
      </c>
      <c r="I72" s="451">
        <f>SUM(H72:H76)</f>
        <v>0</v>
      </c>
      <c r="J72" s="289"/>
    </row>
    <row r="73" spans="2:10" ht="24" customHeight="1" x14ac:dyDescent="0.25">
      <c r="B73" s="453"/>
      <c r="C73" s="449"/>
      <c r="D73" s="275" t="str">
        <f>D9</f>
        <v>Arquiteto Sênior</v>
      </c>
      <c r="E73" s="271" t="s">
        <v>16</v>
      </c>
      <c r="F73" s="272">
        <f>'Insumos '!H11</f>
        <v>0</v>
      </c>
      <c r="G73" s="276">
        <v>10</v>
      </c>
      <c r="H73" s="184">
        <f t="shared" si="1"/>
        <v>0</v>
      </c>
      <c r="I73" s="451"/>
      <c r="J73" s="289"/>
    </row>
    <row r="74" spans="2:10" ht="24" customHeight="1" x14ac:dyDescent="0.25">
      <c r="B74" s="453"/>
      <c r="C74" s="449"/>
      <c r="D74" s="275" t="str">
        <f>D53</f>
        <v>Advogado Sênior</v>
      </c>
      <c r="E74" s="271" t="s">
        <v>16</v>
      </c>
      <c r="F74" s="272">
        <f>'Insumos '!H14</f>
        <v>0</v>
      </c>
      <c r="G74" s="276">
        <v>24</v>
      </c>
      <c r="H74" s="184">
        <f t="shared" si="1"/>
        <v>0</v>
      </c>
      <c r="I74" s="451"/>
      <c r="J74" s="289"/>
    </row>
    <row r="75" spans="2:10" ht="24" customHeight="1" x14ac:dyDescent="0.25">
      <c r="B75" s="453"/>
      <c r="C75" s="449"/>
      <c r="D75" s="275" t="str">
        <f>D43</f>
        <v>Assistente Social Pleno</v>
      </c>
      <c r="E75" s="271" t="s">
        <v>16</v>
      </c>
      <c r="F75" s="272">
        <f>'Insumos '!H16</f>
        <v>0</v>
      </c>
      <c r="G75" s="276">
        <v>24</v>
      </c>
      <c r="H75" s="184">
        <f t="shared" si="1"/>
        <v>0</v>
      </c>
      <c r="I75" s="451"/>
      <c r="J75" s="289"/>
    </row>
    <row r="76" spans="2:10" ht="24" customHeight="1" x14ac:dyDescent="0.25">
      <c r="B76" s="453"/>
      <c r="C76" s="449"/>
      <c r="D76" s="311" t="str">
        <f>D71</f>
        <v>Digitador</v>
      </c>
      <c r="E76" s="269" t="s">
        <v>16</v>
      </c>
      <c r="F76" s="303">
        <f>'Insumos '!H17</f>
        <v>0</v>
      </c>
      <c r="G76" s="312">
        <v>8</v>
      </c>
      <c r="H76" s="184">
        <f t="shared" si="1"/>
        <v>0</v>
      </c>
      <c r="I76" s="451"/>
      <c r="J76" s="289"/>
    </row>
    <row r="77" spans="2:10" ht="24" customHeight="1" x14ac:dyDescent="0.25">
      <c r="B77" s="453"/>
      <c r="C77" s="447" t="s">
        <v>86</v>
      </c>
      <c r="D77" s="313" t="str">
        <f>'Insumos '!B10</f>
        <v>Coordenador Geral</v>
      </c>
      <c r="E77" s="314" t="s">
        <v>16</v>
      </c>
      <c r="F77" s="288">
        <f>'Insumos '!H10</f>
        <v>0</v>
      </c>
      <c r="G77" s="281">
        <v>1</v>
      </c>
      <c r="H77" s="195">
        <f t="shared" si="1"/>
        <v>0</v>
      </c>
      <c r="I77" s="448">
        <f>SUM(H77:H81)</f>
        <v>0</v>
      </c>
      <c r="J77" s="289"/>
    </row>
    <row r="78" spans="2:10" ht="24" customHeight="1" x14ac:dyDescent="0.25">
      <c r="B78" s="453"/>
      <c r="C78" s="447"/>
      <c r="D78" s="282" t="str">
        <f>D9</f>
        <v>Arquiteto Sênior</v>
      </c>
      <c r="E78" s="287" t="s">
        <v>16</v>
      </c>
      <c r="F78" s="288">
        <f>'Insumos '!H11</f>
        <v>0</v>
      </c>
      <c r="G78" s="285">
        <v>2</v>
      </c>
      <c r="H78" s="195">
        <f t="shared" si="1"/>
        <v>0</v>
      </c>
      <c r="I78" s="448"/>
      <c r="J78" s="289"/>
    </row>
    <row r="79" spans="2:10" ht="24" customHeight="1" x14ac:dyDescent="0.25">
      <c r="B79" s="453"/>
      <c r="C79" s="447"/>
      <c r="D79" s="282" t="str">
        <f>D74</f>
        <v>Advogado Sênior</v>
      </c>
      <c r="E79" s="287" t="s">
        <v>16</v>
      </c>
      <c r="F79" s="288">
        <f>'Insumos '!H14</f>
        <v>0</v>
      </c>
      <c r="G79" s="285">
        <v>4</v>
      </c>
      <c r="H79" s="195">
        <f t="shared" si="1"/>
        <v>0</v>
      </c>
      <c r="I79" s="448"/>
      <c r="J79" s="289"/>
    </row>
    <row r="80" spans="2:10" ht="22.5" customHeight="1" x14ac:dyDescent="0.25">
      <c r="B80" s="453"/>
      <c r="C80" s="447"/>
      <c r="D80" s="313" t="str">
        <f>D75</f>
        <v>Assistente Social Pleno</v>
      </c>
      <c r="E80" s="281" t="s">
        <v>16</v>
      </c>
      <c r="F80" s="288">
        <f>'Insumos '!H16</f>
        <v>0</v>
      </c>
      <c r="G80" s="281">
        <v>8</v>
      </c>
      <c r="H80" s="195">
        <f t="shared" si="1"/>
        <v>0</v>
      </c>
      <c r="I80" s="448"/>
      <c r="J80" s="289"/>
    </row>
    <row r="81" spans="2:14" ht="24" customHeight="1" x14ac:dyDescent="0.25">
      <c r="B81" s="453"/>
      <c r="C81" s="447"/>
      <c r="D81" s="282" t="str">
        <f>D76</f>
        <v>Digitador</v>
      </c>
      <c r="E81" s="299" t="s">
        <v>16</v>
      </c>
      <c r="F81" s="300">
        <f>'Insumos '!H17</f>
        <v>0</v>
      </c>
      <c r="G81" s="301">
        <v>8</v>
      </c>
      <c r="H81" s="195">
        <f t="shared" si="1"/>
        <v>0</v>
      </c>
      <c r="I81" s="448"/>
      <c r="J81" s="289"/>
    </row>
    <row r="82" spans="2:14" ht="24" customHeight="1" x14ac:dyDescent="0.25">
      <c r="B82" s="453"/>
      <c r="C82" s="449" t="s">
        <v>87</v>
      </c>
      <c r="D82" s="270" t="str">
        <f>'Insumos '!B10</f>
        <v>Coordenador Geral</v>
      </c>
      <c r="E82" s="271" t="s">
        <v>16</v>
      </c>
      <c r="F82" s="272">
        <f>'Insumos '!H10</f>
        <v>0</v>
      </c>
      <c r="G82" s="276">
        <v>1</v>
      </c>
      <c r="H82" s="184">
        <f t="shared" si="1"/>
        <v>0</v>
      </c>
      <c r="I82" s="451">
        <f>SUM(H82:H85)</f>
        <v>0</v>
      </c>
      <c r="J82" s="289"/>
      <c r="N82" s="302"/>
    </row>
    <row r="83" spans="2:14" ht="24" customHeight="1" x14ac:dyDescent="0.25">
      <c r="B83" s="453"/>
      <c r="C83" s="449"/>
      <c r="D83" s="275" t="str">
        <f>D9</f>
        <v>Arquiteto Sênior</v>
      </c>
      <c r="E83" s="271" t="s">
        <v>16</v>
      </c>
      <c r="F83" s="272">
        <f>'Insumos '!H11</f>
        <v>0</v>
      </c>
      <c r="G83" s="276">
        <v>3</v>
      </c>
      <c r="H83" s="184">
        <f t="shared" si="1"/>
        <v>0</v>
      </c>
      <c r="I83" s="451"/>
      <c r="J83" s="289"/>
      <c r="N83" s="302"/>
    </row>
    <row r="84" spans="2:14" ht="24" customHeight="1" x14ac:dyDescent="0.25">
      <c r="B84" s="453"/>
      <c r="C84" s="449"/>
      <c r="D84" s="275" t="str">
        <f>D10</f>
        <v>Arquiteto Pleno</v>
      </c>
      <c r="E84" s="271" t="s">
        <v>16</v>
      </c>
      <c r="F84" s="272">
        <f>'Insumos '!H12</f>
        <v>0</v>
      </c>
      <c r="G84" s="276">
        <v>10</v>
      </c>
      <c r="H84" s="184">
        <f t="shared" si="1"/>
        <v>0</v>
      </c>
      <c r="I84" s="451"/>
      <c r="J84" s="289"/>
      <c r="N84" s="302"/>
    </row>
    <row r="85" spans="2:14" ht="24" customHeight="1" x14ac:dyDescent="0.25">
      <c r="B85" s="453"/>
      <c r="C85" s="449"/>
      <c r="D85" s="278" t="str">
        <f>D81</f>
        <v>Digitador</v>
      </c>
      <c r="E85" s="312" t="s">
        <v>16</v>
      </c>
      <c r="F85" s="303">
        <f>'Insumos '!H17</f>
        <v>0</v>
      </c>
      <c r="G85" s="279">
        <v>6</v>
      </c>
      <c r="H85" s="184">
        <f t="shared" si="1"/>
        <v>0</v>
      </c>
      <c r="I85" s="451"/>
      <c r="J85" s="289"/>
      <c r="N85" s="302"/>
    </row>
    <row r="86" spans="2:14" ht="24" customHeight="1" x14ac:dyDescent="0.25">
      <c r="B86" s="453"/>
      <c r="C86" s="304" t="s">
        <v>88</v>
      </c>
      <c r="D86" s="304"/>
      <c r="E86" s="304"/>
      <c r="F86" s="304"/>
      <c r="G86" s="304"/>
      <c r="H86" s="304"/>
      <c r="I86" s="306">
        <f>SUM(I51:I85)</f>
        <v>0</v>
      </c>
      <c r="J86" s="332"/>
    </row>
    <row r="87" spans="2:14" ht="27" customHeight="1" x14ac:dyDescent="0.25">
      <c r="B87" s="443" t="s">
        <v>89</v>
      </c>
      <c r="C87" s="444" t="s">
        <v>90</v>
      </c>
      <c r="D87" s="308" t="str">
        <f>'Insumos '!B10</f>
        <v>Coordenador Geral</v>
      </c>
      <c r="E87" s="314" t="s">
        <v>16</v>
      </c>
      <c r="F87" s="284">
        <f>'Insumos '!H10</f>
        <v>0</v>
      </c>
      <c r="G87" s="283">
        <v>4</v>
      </c>
      <c r="H87" s="195">
        <f>ROUND((F87*G87),2)</f>
        <v>0</v>
      </c>
      <c r="I87" s="445">
        <f>SUM(H87:H89)</f>
        <v>0</v>
      </c>
      <c r="J87" s="289"/>
    </row>
    <row r="88" spans="2:14" ht="27" customHeight="1" x14ac:dyDescent="0.25">
      <c r="B88" s="443"/>
      <c r="C88" s="444"/>
      <c r="D88" s="313" t="str">
        <f>D9</f>
        <v>Arquiteto Sênior</v>
      </c>
      <c r="E88" s="281" t="s">
        <v>16</v>
      </c>
      <c r="F88" s="288">
        <f>'Insumos '!H11</f>
        <v>0</v>
      </c>
      <c r="G88" s="281">
        <v>16</v>
      </c>
      <c r="H88" s="195">
        <f>ROUND((F88*G88),2)</f>
        <v>0</v>
      </c>
      <c r="I88" s="445"/>
      <c r="J88" s="289"/>
    </row>
    <row r="89" spans="2:14" ht="27" customHeight="1" x14ac:dyDescent="0.25">
      <c r="B89" s="443"/>
      <c r="C89" s="444"/>
      <c r="D89" s="290" t="str">
        <f>D85</f>
        <v>Digitador</v>
      </c>
      <c r="E89" s="299" t="s">
        <v>16</v>
      </c>
      <c r="F89" s="300">
        <f>'Insumos '!H17</f>
        <v>0</v>
      </c>
      <c r="G89" s="301">
        <v>16</v>
      </c>
      <c r="H89" s="195">
        <f>ROUND((F89*G89),2)</f>
        <v>0</v>
      </c>
      <c r="I89" s="445"/>
      <c r="J89" s="289"/>
    </row>
    <row r="90" spans="2:14" ht="24" customHeight="1" x14ac:dyDescent="0.25">
      <c r="B90" s="443"/>
      <c r="C90" s="315" t="s">
        <v>91</v>
      </c>
      <c r="D90" s="315"/>
      <c r="E90" s="315"/>
      <c r="F90" s="315"/>
      <c r="G90" s="315"/>
      <c r="H90" s="315"/>
      <c r="I90" s="306">
        <f>SUM(I87)</f>
        <v>0</v>
      </c>
      <c r="J90" s="332"/>
    </row>
    <row r="91" spans="2:14" ht="24" customHeight="1" x14ac:dyDescent="0.25">
      <c r="B91" s="446" t="s">
        <v>92</v>
      </c>
      <c r="C91" s="447" t="s">
        <v>93</v>
      </c>
      <c r="D91" s="313" t="str">
        <f>'Insumos '!B10</f>
        <v>Coordenador Geral</v>
      </c>
      <c r="E91" s="281" t="s">
        <v>16</v>
      </c>
      <c r="F91" s="288">
        <f>'Insumos '!H10</f>
        <v>0</v>
      </c>
      <c r="G91" s="281">
        <v>1</v>
      </c>
      <c r="H91" s="195">
        <f t="shared" ref="H91:H116" si="2">ROUND((F91*G91),2)</f>
        <v>0</v>
      </c>
      <c r="I91" s="448">
        <f>SUM(H91:H95)</f>
        <v>0</v>
      </c>
      <c r="J91" s="289"/>
      <c r="N91" s="310"/>
    </row>
    <row r="92" spans="2:14" ht="24" customHeight="1" x14ac:dyDescent="0.25">
      <c r="B92" s="446"/>
      <c r="C92" s="447"/>
      <c r="D92" s="282" t="str">
        <f>D9</f>
        <v>Arquiteto Sênior</v>
      </c>
      <c r="E92" s="287" t="s">
        <v>16</v>
      </c>
      <c r="F92" s="288">
        <f>'Insumos '!H11</f>
        <v>0</v>
      </c>
      <c r="G92" s="285">
        <v>3</v>
      </c>
      <c r="H92" s="195">
        <f t="shared" si="2"/>
        <v>0</v>
      </c>
      <c r="I92" s="448"/>
      <c r="J92" s="289"/>
      <c r="N92" s="302"/>
    </row>
    <row r="93" spans="2:14" ht="24" customHeight="1" x14ac:dyDescent="0.25">
      <c r="B93" s="446"/>
      <c r="C93" s="447"/>
      <c r="D93" s="282" t="str">
        <f>D10</f>
        <v>Arquiteto Pleno</v>
      </c>
      <c r="E93" s="287" t="s">
        <v>16</v>
      </c>
      <c r="F93" s="288">
        <f>'Insumos '!H12</f>
        <v>0</v>
      </c>
      <c r="G93" s="285">
        <v>3</v>
      </c>
      <c r="H93" s="195">
        <f t="shared" si="2"/>
        <v>0</v>
      </c>
      <c r="I93" s="448"/>
      <c r="J93" s="289"/>
      <c r="N93" s="302"/>
    </row>
    <row r="94" spans="2:14" ht="24" customHeight="1" x14ac:dyDescent="0.25">
      <c r="B94" s="446"/>
      <c r="C94" s="447"/>
      <c r="D94" s="282" t="str">
        <f>D60</f>
        <v>Auxiliar de Serviços Gerais</v>
      </c>
      <c r="E94" s="287" t="s">
        <v>16</v>
      </c>
      <c r="F94" s="288">
        <f>'Insumos '!H15</f>
        <v>0</v>
      </c>
      <c r="G94" s="285">
        <v>3</v>
      </c>
      <c r="H94" s="195">
        <f t="shared" si="2"/>
        <v>0</v>
      </c>
      <c r="I94" s="448"/>
      <c r="J94" s="289"/>
      <c r="N94" s="302"/>
    </row>
    <row r="95" spans="2:14" ht="24" customHeight="1" x14ac:dyDescent="0.25">
      <c r="B95" s="446"/>
      <c r="C95" s="447"/>
      <c r="D95" s="316" t="str">
        <f>D89</f>
        <v>Digitador</v>
      </c>
      <c r="E95" s="317" t="s">
        <v>16</v>
      </c>
      <c r="F95" s="300">
        <f>'Insumos '!H17</f>
        <v>0</v>
      </c>
      <c r="G95" s="281">
        <v>5</v>
      </c>
      <c r="H95" s="195">
        <f t="shared" si="2"/>
        <v>0</v>
      </c>
      <c r="I95" s="448"/>
      <c r="J95" s="289"/>
      <c r="N95" s="310"/>
    </row>
    <row r="96" spans="2:14" ht="24" customHeight="1" x14ac:dyDescent="0.25">
      <c r="B96" s="446"/>
      <c r="C96" s="449" t="s">
        <v>94</v>
      </c>
      <c r="D96" s="318" t="str">
        <f>'Insumos '!B10</f>
        <v>Coordenador Geral</v>
      </c>
      <c r="E96" s="269" t="s">
        <v>16</v>
      </c>
      <c r="F96" s="272">
        <f>'Insumos '!H10</f>
        <v>0</v>
      </c>
      <c r="G96" s="295">
        <v>2</v>
      </c>
      <c r="H96" s="184">
        <f t="shared" si="2"/>
        <v>0</v>
      </c>
      <c r="I96" s="450">
        <f>SUM(H96:H98)</f>
        <v>0</v>
      </c>
      <c r="J96" s="289"/>
    </row>
    <row r="97" spans="2:10" ht="24" customHeight="1" x14ac:dyDescent="0.25">
      <c r="B97" s="446"/>
      <c r="C97" s="449"/>
      <c r="D97" s="275" t="str">
        <f>D9</f>
        <v>Arquiteto Sênior</v>
      </c>
      <c r="E97" s="271" t="s">
        <v>16</v>
      </c>
      <c r="F97" s="272">
        <f>'Insumos '!H11</f>
        <v>0</v>
      </c>
      <c r="G97" s="276">
        <v>6</v>
      </c>
      <c r="H97" s="184">
        <f t="shared" si="2"/>
        <v>0</v>
      </c>
      <c r="I97" s="450"/>
      <c r="J97" s="289"/>
    </row>
    <row r="98" spans="2:10" ht="24" customHeight="1" x14ac:dyDescent="0.25">
      <c r="B98" s="446"/>
      <c r="C98" s="449"/>
      <c r="D98" s="278" t="str">
        <f>D95</f>
        <v>Digitador</v>
      </c>
      <c r="E98" s="312" t="s">
        <v>16</v>
      </c>
      <c r="F98" s="303">
        <f>'Insumos '!H17</f>
        <v>0</v>
      </c>
      <c r="G98" s="276">
        <v>5</v>
      </c>
      <c r="H98" s="184">
        <f t="shared" si="2"/>
        <v>0</v>
      </c>
      <c r="I98" s="450"/>
      <c r="J98" s="289"/>
    </row>
    <row r="99" spans="2:10" ht="24" customHeight="1" x14ac:dyDescent="0.25">
      <c r="B99" s="446"/>
      <c r="C99" s="447" t="s">
        <v>95</v>
      </c>
      <c r="D99" s="313" t="s">
        <v>14</v>
      </c>
      <c r="E99" s="281" t="s">
        <v>16</v>
      </c>
      <c r="F99" s="288">
        <f>'Insumos '!H10</f>
        <v>0</v>
      </c>
      <c r="G99" s="283">
        <v>10</v>
      </c>
      <c r="H99" s="195">
        <f t="shared" si="2"/>
        <v>0</v>
      </c>
      <c r="I99" s="448">
        <f>SUM(H99:H104)</f>
        <v>0</v>
      </c>
      <c r="J99" s="289"/>
    </row>
    <row r="100" spans="2:10" ht="24" customHeight="1" x14ac:dyDescent="0.25">
      <c r="B100" s="446"/>
      <c r="C100" s="447"/>
      <c r="D100" s="282" t="s">
        <v>17</v>
      </c>
      <c r="E100" s="287" t="s">
        <v>16</v>
      </c>
      <c r="F100" s="288">
        <f>'Insumos '!H11</f>
        <v>0</v>
      </c>
      <c r="G100" s="285">
        <v>14</v>
      </c>
      <c r="H100" s="195">
        <f t="shared" si="2"/>
        <v>0</v>
      </c>
      <c r="I100" s="448"/>
      <c r="J100" s="289"/>
    </row>
    <row r="101" spans="2:10" ht="24" customHeight="1" x14ac:dyDescent="0.25">
      <c r="B101" s="446"/>
      <c r="C101" s="447"/>
      <c r="D101" s="290" t="str">
        <f>D14</f>
        <v>Advogado Sênior</v>
      </c>
      <c r="E101" s="287" t="s">
        <v>16</v>
      </c>
      <c r="F101" s="206">
        <f>'Insumos '!H14</f>
        <v>0</v>
      </c>
      <c r="G101" s="301">
        <v>5</v>
      </c>
      <c r="H101" s="195">
        <f t="shared" si="2"/>
        <v>0</v>
      </c>
      <c r="I101" s="448"/>
      <c r="J101" s="289"/>
    </row>
    <row r="102" spans="2:10" ht="24" customHeight="1" x14ac:dyDescent="0.25">
      <c r="B102" s="446"/>
      <c r="C102" s="447"/>
      <c r="D102" s="290" t="str">
        <f>D10</f>
        <v>Arquiteto Pleno</v>
      </c>
      <c r="E102" s="287" t="s">
        <v>16</v>
      </c>
      <c r="F102" s="206">
        <f>'Insumos '!H12</f>
        <v>0</v>
      </c>
      <c r="G102" s="301">
        <v>24</v>
      </c>
      <c r="H102" s="195">
        <f t="shared" si="2"/>
        <v>0</v>
      </c>
      <c r="I102" s="448"/>
      <c r="J102" s="289"/>
    </row>
    <row r="103" spans="2:10" ht="24" customHeight="1" x14ac:dyDescent="0.25">
      <c r="B103" s="446"/>
      <c r="C103" s="447"/>
      <c r="D103" s="290" t="str">
        <f>D34</f>
        <v>Assistente Social Pleno</v>
      </c>
      <c r="E103" s="287" t="s">
        <v>16</v>
      </c>
      <c r="F103" s="206">
        <f>'Insumos '!H16</f>
        <v>0</v>
      </c>
      <c r="G103" s="301">
        <v>24</v>
      </c>
      <c r="H103" s="195">
        <f t="shared" si="2"/>
        <v>0</v>
      </c>
      <c r="I103" s="448"/>
      <c r="J103" s="289"/>
    </row>
    <row r="104" spans="2:10" ht="24" customHeight="1" x14ac:dyDescent="0.25">
      <c r="B104" s="446"/>
      <c r="C104" s="447"/>
      <c r="D104" s="290" t="str">
        <f>D98</f>
        <v>Digitador</v>
      </c>
      <c r="E104" s="299" t="s">
        <v>16</v>
      </c>
      <c r="F104" s="206">
        <f>'Insumos '!H17</f>
        <v>0</v>
      </c>
      <c r="G104" s="301">
        <v>10</v>
      </c>
      <c r="H104" s="195">
        <f t="shared" si="2"/>
        <v>0</v>
      </c>
      <c r="I104" s="448"/>
      <c r="J104" s="289"/>
    </row>
    <row r="105" spans="2:10" ht="24" customHeight="1" x14ac:dyDescent="0.25">
      <c r="B105" s="446"/>
      <c r="C105" s="449" t="s">
        <v>96</v>
      </c>
      <c r="D105" s="318" t="s">
        <v>14</v>
      </c>
      <c r="E105" s="269" t="s">
        <v>16</v>
      </c>
      <c r="F105" s="182">
        <f>'Insumos '!H10</f>
        <v>0</v>
      </c>
      <c r="G105" s="269">
        <v>3</v>
      </c>
      <c r="H105" s="184">
        <f t="shared" si="2"/>
        <v>0</v>
      </c>
      <c r="I105" s="451">
        <f>H105+H106+H107+H108+H109+H110</f>
        <v>0</v>
      </c>
      <c r="J105" s="289"/>
    </row>
    <row r="106" spans="2:10" ht="24" customHeight="1" x14ac:dyDescent="0.25">
      <c r="B106" s="446"/>
      <c r="C106" s="449"/>
      <c r="D106" s="275" t="s">
        <v>17</v>
      </c>
      <c r="E106" s="271" t="s">
        <v>16</v>
      </c>
      <c r="F106" s="182">
        <f>'Insumos '!H11</f>
        <v>0</v>
      </c>
      <c r="G106" s="276">
        <v>6</v>
      </c>
      <c r="H106" s="184">
        <f t="shared" si="2"/>
        <v>0</v>
      </c>
      <c r="I106" s="451"/>
      <c r="J106" s="289"/>
    </row>
    <row r="107" spans="2:10" ht="24" customHeight="1" x14ac:dyDescent="0.25">
      <c r="B107" s="446"/>
      <c r="C107" s="449"/>
      <c r="D107" s="278" t="s">
        <v>24</v>
      </c>
      <c r="E107" s="271" t="s">
        <v>16</v>
      </c>
      <c r="F107" s="182">
        <f>'Insumos '!H14</f>
        <v>0</v>
      </c>
      <c r="G107" s="276">
        <v>6</v>
      </c>
      <c r="H107" s="184">
        <f t="shared" si="2"/>
        <v>0</v>
      </c>
      <c r="I107" s="451"/>
      <c r="J107" s="289"/>
    </row>
    <row r="108" spans="2:10" ht="24" customHeight="1" x14ac:dyDescent="0.25">
      <c r="B108" s="446"/>
      <c r="C108" s="449"/>
      <c r="D108" s="278" t="s">
        <v>20</v>
      </c>
      <c r="E108" s="271" t="s">
        <v>16</v>
      </c>
      <c r="F108" s="209">
        <f>'Insumos '!H12</f>
        <v>0</v>
      </c>
      <c r="G108" s="276">
        <v>8</v>
      </c>
      <c r="H108" s="184">
        <f t="shared" si="2"/>
        <v>0</v>
      </c>
      <c r="I108" s="451"/>
      <c r="J108" s="289"/>
    </row>
    <row r="109" spans="2:10" ht="24" customHeight="1" x14ac:dyDescent="0.25">
      <c r="B109" s="446"/>
      <c r="C109" s="449"/>
      <c r="D109" s="278" t="s">
        <v>29</v>
      </c>
      <c r="E109" s="271" t="s">
        <v>16</v>
      </c>
      <c r="F109" s="209">
        <f>'Insumos '!H16</f>
        <v>0</v>
      </c>
      <c r="G109" s="276">
        <v>16</v>
      </c>
      <c r="H109" s="184">
        <f t="shared" si="2"/>
        <v>0</v>
      </c>
      <c r="I109" s="451"/>
      <c r="J109" s="289"/>
    </row>
    <row r="110" spans="2:10" ht="24" customHeight="1" x14ac:dyDescent="0.25">
      <c r="B110" s="446"/>
      <c r="C110" s="449"/>
      <c r="D110" s="278" t="str">
        <f>D104</f>
        <v>Digitador</v>
      </c>
      <c r="E110" s="312" t="s">
        <v>16</v>
      </c>
      <c r="F110" s="209">
        <f>'Insumos '!H17</f>
        <v>0</v>
      </c>
      <c r="G110" s="276">
        <v>8</v>
      </c>
      <c r="H110" s="184">
        <f t="shared" si="2"/>
        <v>0</v>
      </c>
      <c r="I110" s="451"/>
      <c r="J110" s="289"/>
    </row>
    <row r="111" spans="2:10" ht="24" customHeight="1" x14ac:dyDescent="0.25">
      <c r="B111" s="446"/>
      <c r="C111" s="447" t="s">
        <v>97</v>
      </c>
      <c r="D111" s="313" t="s">
        <v>14</v>
      </c>
      <c r="E111" s="281" t="s">
        <v>16</v>
      </c>
      <c r="F111" s="197">
        <f>'Insumos '!H10</f>
        <v>0</v>
      </c>
      <c r="G111" s="283">
        <v>2</v>
      </c>
      <c r="H111" s="195">
        <f t="shared" si="2"/>
        <v>0</v>
      </c>
      <c r="I111" s="448">
        <f>H111+H112+H113+H114+H115+H116</f>
        <v>0</v>
      </c>
      <c r="J111" s="289"/>
    </row>
    <row r="112" spans="2:10" ht="24" customHeight="1" x14ac:dyDescent="0.25">
      <c r="B112" s="446"/>
      <c r="C112" s="447"/>
      <c r="D112" s="282" t="s">
        <v>17</v>
      </c>
      <c r="E112" s="287" t="s">
        <v>16</v>
      </c>
      <c r="F112" s="197">
        <f>'Insumos '!H11</f>
        <v>0</v>
      </c>
      <c r="G112" s="285">
        <v>4</v>
      </c>
      <c r="H112" s="195">
        <f t="shared" si="2"/>
        <v>0</v>
      </c>
      <c r="I112" s="448"/>
      <c r="J112" s="289"/>
    </row>
    <row r="113" spans="2:10" ht="24" customHeight="1" x14ac:dyDescent="0.25">
      <c r="B113" s="446"/>
      <c r="C113" s="447"/>
      <c r="D113" s="290" t="s">
        <v>24</v>
      </c>
      <c r="E113" s="299" t="s">
        <v>16</v>
      </c>
      <c r="F113" s="206">
        <f>'Insumos '!H14</f>
        <v>0</v>
      </c>
      <c r="G113" s="301">
        <v>4</v>
      </c>
      <c r="H113" s="195">
        <f t="shared" si="2"/>
        <v>0</v>
      </c>
      <c r="I113" s="448"/>
      <c r="J113" s="289"/>
    </row>
    <row r="114" spans="2:10" ht="24" customHeight="1" x14ac:dyDescent="0.25">
      <c r="B114" s="446"/>
      <c r="C114" s="447"/>
      <c r="D114" s="290" t="s">
        <v>20</v>
      </c>
      <c r="E114" s="299" t="s">
        <v>16</v>
      </c>
      <c r="F114" s="206">
        <f>'Insumos '!H12</f>
        <v>0</v>
      </c>
      <c r="G114" s="301">
        <v>3</v>
      </c>
      <c r="H114" s="195">
        <f t="shared" si="2"/>
        <v>0</v>
      </c>
      <c r="I114" s="448"/>
      <c r="J114" s="289"/>
    </row>
    <row r="115" spans="2:10" ht="24" customHeight="1" x14ac:dyDescent="0.25">
      <c r="B115" s="446"/>
      <c r="C115" s="447"/>
      <c r="D115" s="290" t="s">
        <v>29</v>
      </c>
      <c r="E115" s="299" t="s">
        <v>16</v>
      </c>
      <c r="F115" s="206">
        <f>'Insumos '!H16</f>
        <v>0</v>
      </c>
      <c r="G115" s="301">
        <v>3</v>
      </c>
      <c r="H115" s="195">
        <f t="shared" si="2"/>
        <v>0</v>
      </c>
      <c r="I115" s="448"/>
      <c r="J115" s="289"/>
    </row>
    <row r="116" spans="2:10" ht="24" customHeight="1" x14ac:dyDescent="0.25">
      <c r="B116" s="446"/>
      <c r="C116" s="447"/>
      <c r="D116" s="290" t="str">
        <f>D110</f>
        <v>Digitador</v>
      </c>
      <c r="E116" s="299" t="s">
        <v>16</v>
      </c>
      <c r="F116" s="206">
        <f>'Insumos '!H17</f>
        <v>0</v>
      </c>
      <c r="G116" s="301">
        <v>6</v>
      </c>
      <c r="H116" s="195">
        <f t="shared" si="2"/>
        <v>0</v>
      </c>
      <c r="I116" s="448"/>
      <c r="J116" s="289"/>
    </row>
    <row r="117" spans="2:10" ht="24" customHeight="1" x14ac:dyDescent="0.25">
      <c r="B117" s="446"/>
      <c r="C117" s="452" t="s">
        <v>98</v>
      </c>
      <c r="D117" s="452"/>
      <c r="E117" s="452"/>
      <c r="F117" s="452"/>
      <c r="G117" s="452"/>
      <c r="H117" s="452"/>
      <c r="I117" s="319">
        <f>I91+I96+I99+I105+I111</f>
        <v>0</v>
      </c>
      <c r="J117" s="289"/>
    </row>
    <row r="118" spans="2:10" ht="32.25" customHeight="1" x14ac:dyDescent="0.25">
      <c r="B118" s="320"/>
      <c r="F118" s="442" t="s">
        <v>99</v>
      </c>
      <c r="G118" s="442"/>
      <c r="H118" s="442"/>
      <c r="I118" s="321">
        <f>I50+I86+I90+I117</f>
        <v>0</v>
      </c>
    </row>
    <row r="119" spans="2:10" ht="24" customHeight="1" x14ac:dyDescent="0.25"/>
    <row r="120" spans="2:10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2" max="2" width="17.42578125" customWidth="1"/>
    <col min="3" max="3" width="35.42578125" customWidth="1"/>
    <col min="4" max="4" width="33.28515625" customWidth="1"/>
    <col min="5" max="5" width="5" style="253" customWidth="1"/>
    <col min="6" max="6" width="10.28515625" style="253" customWidth="1"/>
    <col min="7" max="7" width="9.42578125" style="254" customWidth="1"/>
    <col min="8" max="8" width="13.5703125" style="255" customWidth="1"/>
    <col min="9" max="9" width="19.5703125" style="255" customWidth="1"/>
    <col min="10" max="10" width="12.85546875" style="255" customWidth="1"/>
    <col min="11" max="11" width="10" customWidth="1"/>
    <col min="12" max="12" width="5.42578125" style="256" customWidth="1"/>
    <col min="14" max="14" width="12.42578125" customWidth="1"/>
    <col min="15" max="15" width="4" customWidth="1"/>
  </cols>
  <sheetData>
    <row r="1" spans="1:12" ht="34.5" customHeight="1" x14ac:dyDescent="0.25">
      <c r="B1" s="392" t="s">
        <v>150</v>
      </c>
      <c r="C1" s="392"/>
      <c r="D1" s="392"/>
      <c r="E1" s="392"/>
      <c r="F1" s="392"/>
      <c r="G1" s="392"/>
      <c r="H1" s="392"/>
      <c r="I1" s="392"/>
    </row>
    <row r="2" spans="1:12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</row>
    <row r="3" spans="1:12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2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2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2" ht="24" customHeight="1" x14ac:dyDescent="0.25">
      <c r="B6" s="414" t="s">
        <v>114</v>
      </c>
      <c r="C6" s="414"/>
      <c r="D6" s="414"/>
      <c r="E6" s="414"/>
      <c r="F6" s="414"/>
      <c r="G6" s="414"/>
      <c r="H6" s="414"/>
      <c r="I6" s="414"/>
    </row>
    <row r="7" spans="1:12" ht="36.75" customHeight="1" x14ac:dyDescent="0.25">
      <c r="A7" s="258"/>
      <c r="B7" s="259" t="s">
        <v>61</v>
      </c>
      <c r="C7" s="260" t="s">
        <v>62</v>
      </c>
      <c r="D7" s="261" t="s">
        <v>63</v>
      </c>
      <c r="E7" s="262" t="s">
        <v>10</v>
      </c>
      <c r="F7" s="263" t="s">
        <v>13</v>
      </c>
      <c r="G7" s="264" t="s">
        <v>64</v>
      </c>
      <c r="H7" s="265" t="s">
        <v>65</v>
      </c>
      <c r="I7" s="266" t="s">
        <v>66</v>
      </c>
      <c r="J7" s="331"/>
      <c r="K7" s="268"/>
      <c r="L7" s="268"/>
    </row>
    <row r="8" spans="1:12" ht="24" customHeight="1" x14ac:dyDescent="0.25">
      <c r="B8" s="453" t="s">
        <v>67</v>
      </c>
      <c r="C8" s="449" t="s">
        <v>102</v>
      </c>
      <c r="D8" s="270" t="str">
        <f>'Insumos '!B10</f>
        <v>Coordenador Geral</v>
      </c>
      <c r="E8" s="271" t="s">
        <v>16</v>
      </c>
      <c r="F8" s="272">
        <f>'Insumos '!H10</f>
        <v>0</v>
      </c>
      <c r="G8" s="273">
        <v>8</v>
      </c>
      <c r="H8" s="184">
        <f t="shared" ref="H8:H49" si="0">ROUND((F8*G8),2)</f>
        <v>0</v>
      </c>
      <c r="I8" s="451">
        <f>SUM(H8:H11)</f>
        <v>0</v>
      </c>
      <c r="J8" s="289"/>
    </row>
    <row r="9" spans="1:12" ht="24" customHeight="1" x14ac:dyDescent="0.25">
      <c r="B9" s="453"/>
      <c r="C9" s="449"/>
      <c r="D9" s="275" t="str">
        <f>'Insumos '!B11</f>
        <v>Arquiteto Sênior</v>
      </c>
      <c r="E9" s="271" t="s">
        <v>16</v>
      </c>
      <c r="F9" s="272">
        <f>'Insumos '!H11</f>
        <v>0</v>
      </c>
      <c r="G9" s="276">
        <v>17</v>
      </c>
      <c r="H9" s="184">
        <f t="shared" si="0"/>
        <v>0</v>
      </c>
      <c r="I9" s="451"/>
      <c r="J9" s="289"/>
    </row>
    <row r="10" spans="1:12" ht="24" customHeight="1" x14ac:dyDescent="0.25">
      <c r="B10" s="453"/>
      <c r="C10" s="449"/>
      <c r="D10" s="275" t="str">
        <f>'Insumos '!B12</f>
        <v>Arquiteto Pleno</v>
      </c>
      <c r="E10" s="271" t="s">
        <v>16</v>
      </c>
      <c r="F10" s="272">
        <f>'Insumos '!H12</f>
        <v>0</v>
      </c>
      <c r="G10" s="276">
        <v>21</v>
      </c>
      <c r="H10" s="184">
        <f t="shared" si="0"/>
        <v>0</v>
      </c>
      <c r="I10" s="451"/>
      <c r="J10" s="289"/>
    </row>
    <row r="11" spans="1:12" ht="24" customHeight="1" x14ac:dyDescent="0.25">
      <c r="B11" s="453"/>
      <c r="C11" s="449"/>
      <c r="D11" s="278" t="str">
        <f>'Insumos '!B17</f>
        <v>Digitador</v>
      </c>
      <c r="E11" s="271" t="s">
        <v>16</v>
      </c>
      <c r="F11" s="272">
        <f>'Insumos '!H17</f>
        <v>0</v>
      </c>
      <c r="G11" s="279">
        <v>17</v>
      </c>
      <c r="H11" s="184">
        <f t="shared" si="0"/>
        <v>0</v>
      </c>
      <c r="I11" s="451"/>
      <c r="J11" s="289"/>
    </row>
    <row r="12" spans="1:12" ht="24" customHeight="1" x14ac:dyDescent="0.25">
      <c r="B12" s="453"/>
      <c r="C12" s="447" t="s">
        <v>69</v>
      </c>
      <c r="D12" s="282" t="str">
        <f>'Insumos '!B10</f>
        <v>Coordenador Geral</v>
      </c>
      <c r="E12" s="283" t="s">
        <v>16</v>
      </c>
      <c r="F12" s="284">
        <f>'Insumos '!H10</f>
        <v>0</v>
      </c>
      <c r="G12" s="285">
        <v>2</v>
      </c>
      <c r="H12" s="195">
        <f t="shared" si="0"/>
        <v>0</v>
      </c>
      <c r="I12" s="454">
        <f>SUM(H12:H16)</f>
        <v>0</v>
      </c>
      <c r="J12" s="289"/>
    </row>
    <row r="13" spans="1:12" ht="24" customHeight="1" x14ac:dyDescent="0.25">
      <c r="B13" s="453"/>
      <c r="C13" s="447"/>
      <c r="D13" s="282" t="str">
        <f>D9</f>
        <v>Arquiteto Sênior</v>
      </c>
      <c r="E13" s="287" t="s">
        <v>16</v>
      </c>
      <c r="F13" s="288">
        <f>'Insumos '!H11</f>
        <v>0</v>
      </c>
      <c r="G13" s="285">
        <v>3</v>
      </c>
      <c r="H13" s="195">
        <f t="shared" si="0"/>
        <v>0</v>
      </c>
      <c r="I13" s="454"/>
      <c r="J13" s="289"/>
    </row>
    <row r="14" spans="1:12" ht="24" customHeight="1" x14ac:dyDescent="0.25">
      <c r="B14" s="453"/>
      <c r="C14" s="447"/>
      <c r="D14" s="282" t="str">
        <f>'Insumos '!B14</f>
        <v>Advogado Sênior</v>
      </c>
      <c r="E14" s="287" t="s">
        <v>16</v>
      </c>
      <c r="F14" s="288">
        <f>'Insumos '!H14</f>
        <v>0</v>
      </c>
      <c r="G14" s="285">
        <v>5</v>
      </c>
      <c r="H14" s="195">
        <f t="shared" si="0"/>
        <v>0</v>
      </c>
      <c r="I14" s="454"/>
      <c r="J14" s="289"/>
    </row>
    <row r="15" spans="1:12" ht="24" customHeight="1" x14ac:dyDescent="0.25">
      <c r="B15" s="453"/>
      <c r="C15" s="447"/>
      <c r="D15" s="282" t="str">
        <f>D10</f>
        <v>Arquiteto Pleno</v>
      </c>
      <c r="E15" s="287" t="s">
        <v>16</v>
      </c>
      <c r="F15" s="288">
        <f>'Insumos '!H12</f>
        <v>0</v>
      </c>
      <c r="G15" s="285">
        <v>6</v>
      </c>
      <c r="H15" s="195">
        <f t="shared" si="0"/>
        <v>0</v>
      </c>
      <c r="I15" s="454"/>
      <c r="J15" s="289"/>
    </row>
    <row r="16" spans="1:12" ht="24" customHeight="1" x14ac:dyDescent="0.25">
      <c r="B16" s="453"/>
      <c r="C16" s="447"/>
      <c r="D16" s="290" t="str">
        <f>'Insumos '!B15</f>
        <v>Auxiliar de Serviços Gerais</v>
      </c>
      <c r="E16" s="287" t="s">
        <v>16</v>
      </c>
      <c r="F16" s="288">
        <f>'Insumos '!H15</f>
        <v>0</v>
      </c>
      <c r="G16" s="285">
        <v>6</v>
      </c>
      <c r="H16" s="195">
        <f t="shared" si="0"/>
        <v>0</v>
      </c>
      <c r="I16" s="454"/>
      <c r="J16" s="289"/>
    </row>
    <row r="17" spans="2:14" ht="24" customHeight="1" x14ac:dyDescent="0.25">
      <c r="B17" s="453"/>
      <c r="C17" s="449" t="s">
        <v>70</v>
      </c>
      <c r="D17" s="275" t="str">
        <f>'Insumos '!B10</f>
        <v>Coordenador Geral</v>
      </c>
      <c r="E17" s="271" t="s">
        <v>16</v>
      </c>
      <c r="F17" s="272">
        <f>'Insumos '!H10</f>
        <v>0</v>
      </c>
      <c r="G17" s="276">
        <v>3</v>
      </c>
      <c r="H17" s="184">
        <f t="shared" si="0"/>
        <v>0</v>
      </c>
      <c r="I17" s="451">
        <f>SUM(H17:H20)</f>
        <v>0</v>
      </c>
      <c r="J17" s="289"/>
    </row>
    <row r="18" spans="2:14" ht="23.25" customHeight="1" x14ac:dyDescent="0.25">
      <c r="B18" s="453"/>
      <c r="C18" s="449"/>
      <c r="D18" s="275" t="str">
        <f>D9</f>
        <v>Arquiteto Sênior</v>
      </c>
      <c r="E18" s="271" t="s">
        <v>16</v>
      </c>
      <c r="F18" s="272">
        <f>'Insumos '!H11</f>
        <v>0</v>
      </c>
      <c r="G18" s="276">
        <v>9</v>
      </c>
      <c r="H18" s="184">
        <f t="shared" si="0"/>
        <v>0</v>
      </c>
      <c r="I18" s="451"/>
      <c r="J18" s="289"/>
    </row>
    <row r="19" spans="2:14" ht="23.25" customHeight="1" x14ac:dyDescent="0.25">
      <c r="B19" s="453"/>
      <c r="C19" s="449"/>
      <c r="D19" s="275" t="str">
        <f>D14</f>
        <v>Advogado Sênior</v>
      </c>
      <c r="E19" s="271" t="s">
        <v>16</v>
      </c>
      <c r="F19" s="272">
        <f>'Insumos '!H14</f>
        <v>0</v>
      </c>
      <c r="G19" s="276">
        <v>16</v>
      </c>
      <c r="H19" s="184">
        <f t="shared" si="0"/>
        <v>0</v>
      </c>
      <c r="I19" s="451"/>
      <c r="J19" s="289"/>
    </row>
    <row r="20" spans="2:14" ht="23.25" customHeight="1" x14ac:dyDescent="0.25">
      <c r="B20" s="453"/>
      <c r="C20" s="449"/>
      <c r="D20" s="275" t="str">
        <f>D11</f>
        <v>Digitador</v>
      </c>
      <c r="E20" s="271" t="s">
        <v>16</v>
      </c>
      <c r="F20" s="272">
        <f>'Insumos '!H17</f>
        <v>0</v>
      </c>
      <c r="G20" s="276">
        <v>11</v>
      </c>
      <c r="H20" s="184">
        <f t="shared" si="0"/>
        <v>0</v>
      </c>
      <c r="I20" s="451"/>
      <c r="J20" s="289"/>
      <c r="N20" s="322"/>
    </row>
    <row r="21" spans="2:14" ht="51.75" customHeight="1" x14ac:dyDescent="0.25">
      <c r="B21" s="453"/>
      <c r="C21" s="281" t="s">
        <v>71</v>
      </c>
      <c r="D21" s="282" t="str">
        <f>'Insumos '!B20</f>
        <v>Levantamento Planialtimétrico Cadastral</v>
      </c>
      <c r="E21" s="287" t="s">
        <v>37</v>
      </c>
      <c r="F21" s="288">
        <f>'Insumos '!H20</f>
        <v>0</v>
      </c>
      <c r="G21" s="292">
        <v>9191</v>
      </c>
      <c r="H21" s="195">
        <f t="shared" si="0"/>
        <v>0</v>
      </c>
      <c r="I21" s="293">
        <f>SUM(H21)</f>
        <v>0</v>
      </c>
      <c r="J21" s="289"/>
    </row>
    <row r="22" spans="2:14" ht="30" customHeight="1" x14ac:dyDescent="0.25">
      <c r="B22" s="453"/>
      <c r="C22" s="449" t="s">
        <v>72</v>
      </c>
      <c r="D22" s="270" t="str">
        <f>'Insumos '!B10</f>
        <v>Coordenador Geral</v>
      </c>
      <c r="E22" s="295" t="s">
        <v>16</v>
      </c>
      <c r="F22" s="296">
        <f>'Insumos '!H10</f>
        <v>0</v>
      </c>
      <c r="G22" s="273">
        <v>2</v>
      </c>
      <c r="H22" s="184">
        <f t="shared" si="0"/>
        <v>0</v>
      </c>
      <c r="I22" s="451">
        <f>SUM(H22:H25)</f>
        <v>0</v>
      </c>
      <c r="J22" s="289"/>
    </row>
    <row r="23" spans="2:14" ht="30" customHeight="1" x14ac:dyDescent="0.25">
      <c r="B23" s="453"/>
      <c r="C23" s="449"/>
      <c r="D23" s="275" t="str">
        <f>D9</f>
        <v>Arquiteto Sênior</v>
      </c>
      <c r="E23" s="271" t="s">
        <v>16</v>
      </c>
      <c r="F23" s="272">
        <f>'Insumos '!H11</f>
        <v>0</v>
      </c>
      <c r="G23" s="276">
        <v>11</v>
      </c>
      <c r="H23" s="184">
        <f t="shared" si="0"/>
        <v>0</v>
      </c>
      <c r="I23" s="451"/>
      <c r="J23" s="289"/>
    </row>
    <row r="24" spans="2:14" ht="30" customHeight="1" x14ac:dyDescent="0.25">
      <c r="B24" s="453"/>
      <c r="C24" s="449"/>
      <c r="D24" s="275" t="str">
        <f>D14</f>
        <v>Advogado Sênior</v>
      </c>
      <c r="E24" s="271" t="s">
        <v>16</v>
      </c>
      <c r="F24" s="272">
        <f>'Insumos '!H14</f>
        <v>0</v>
      </c>
      <c r="G24" s="276">
        <v>14</v>
      </c>
      <c r="H24" s="184">
        <f t="shared" si="0"/>
        <v>0</v>
      </c>
      <c r="I24" s="451"/>
      <c r="J24" s="289"/>
    </row>
    <row r="25" spans="2:14" ht="24" customHeight="1" x14ac:dyDescent="0.25">
      <c r="B25" s="453"/>
      <c r="C25" s="449"/>
      <c r="D25" s="275" t="str">
        <f>D11</f>
        <v>Digitador</v>
      </c>
      <c r="E25" s="271" t="s">
        <v>16</v>
      </c>
      <c r="F25" s="272">
        <f>'Insumos '!H17</f>
        <v>0</v>
      </c>
      <c r="G25" s="276">
        <v>11</v>
      </c>
      <c r="H25" s="184">
        <f t="shared" si="0"/>
        <v>0</v>
      </c>
      <c r="I25" s="451"/>
      <c r="J25" s="289"/>
    </row>
    <row r="26" spans="2:14" ht="24" customHeight="1" x14ac:dyDescent="0.25">
      <c r="B26" s="453"/>
      <c r="C26" s="447" t="s">
        <v>73</v>
      </c>
      <c r="D26" s="297" t="str">
        <f>'Insumos '!B10</f>
        <v>Coordenador Geral</v>
      </c>
      <c r="E26" s="283" t="s">
        <v>16</v>
      </c>
      <c r="F26" s="284">
        <f>'Insumos '!H10</f>
        <v>0</v>
      </c>
      <c r="G26" s="298">
        <v>1</v>
      </c>
      <c r="H26" s="195">
        <f t="shared" si="0"/>
        <v>0</v>
      </c>
      <c r="I26" s="454">
        <f>SUM(H26:H30)</f>
        <v>0</v>
      </c>
      <c r="J26" s="289"/>
    </row>
    <row r="27" spans="2:14" ht="24" customHeight="1" x14ac:dyDescent="0.25">
      <c r="B27" s="453"/>
      <c r="C27" s="447"/>
      <c r="D27" s="282" t="str">
        <f>D9</f>
        <v>Arquiteto Sênior</v>
      </c>
      <c r="E27" s="287" t="s">
        <v>16</v>
      </c>
      <c r="F27" s="288">
        <f>'Insumos '!H11</f>
        <v>0</v>
      </c>
      <c r="G27" s="285">
        <v>3</v>
      </c>
      <c r="H27" s="195">
        <f t="shared" si="0"/>
        <v>0</v>
      </c>
      <c r="I27" s="454"/>
      <c r="J27" s="289"/>
    </row>
    <row r="28" spans="2:14" ht="24" customHeight="1" x14ac:dyDescent="0.25">
      <c r="B28" s="453"/>
      <c r="C28" s="447"/>
      <c r="D28" s="282" t="str">
        <f>D24</f>
        <v>Advogado Sênior</v>
      </c>
      <c r="E28" s="287" t="s">
        <v>16</v>
      </c>
      <c r="F28" s="288">
        <f>'Insumos '!H14</f>
        <v>0</v>
      </c>
      <c r="G28" s="285">
        <v>4</v>
      </c>
      <c r="H28" s="195">
        <f t="shared" si="0"/>
        <v>0</v>
      </c>
      <c r="I28" s="454"/>
      <c r="J28" s="289"/>
    </row>
    <row r="29" spans="2:14" ht="24" customHeight="1" x14ac:dyDescent="0.25">
      <c r="B29" s="453"/>
      <c r="C29" s="447"/>
      <c r="D29" s="282" t="str">
        <f>D16</f>
        <v>Auxiliar de Serviços Gerais</v>
      </c>
      <c r="E29" s="287" t="s">
        <v>16</v>
      </c>
      <c r="F29" s="288">
        <f>'Insumos '!H15</f>
        <v>0</v>
      </c>
      <c r="G29" s="285">
        <v>3</v>
      </c>
      <c r="H29" s="195">
        <f t="shared" si="0"/>
        <v>0</v>
      </c>
      <c r="I29" s="454"/>
      <c r="J29" s="289"/>
    </row>
    <row r="30" spans="2:14" ht="24" customHeight="1" x14ac:dyDescent="0.25">
      <c r="B30" s="453"/>
      <c r="C30" s="447"/>
      <c r="D30" s="290" t="str">
        <f>D25</f>
        <v>Digitador</v>
      </c>
      <c r="E30" s="299" t="s">
        <v>16</v>
      </c>
      <c r="F30" s="300">
        <f>'Insumos '!H17</f>
        <v>0</v>
      </c>
      <c r="G30" s="301">
        <v>6</v>
      </c>
      <c r="H30" s="195">
        <f t="shared" si="0"/>
        <v>0</v>
      </c>
      <c r="I30" s="454"/>
      <c r="J30" s="289"/>
    </row>
    <row r="31" spans="2:14" ht="24" customHeight="1" x14ac:dyDescent="0.25">
      <c r="B31" s="453"/>
      <c r="C31" s="449" t="s">
        <v>74</v>
      </c>
      <c r="D31" s="275" t="str">
        <f>'Insumos '!B10</f>
        <v>Coordenador Geral</v>
      </c>
      <c r="E31" s="271" t="s">
        <v>16</v>
      </c>
      <c r="F31" s="272">
        <f>'Insumos '!H10</f>
        <v>0</v>
      </c>
      <c r="G31" s="276">
        <v>1</v>
      </c>
      <c r="H31" s="184">
        <f t="shared" si="0"/>
        <v>0</v>
      </c>
      <c r="I31" s="451">
        <f>SUM(H31:H35)</f>
        <v>0</v>
      </c>
      <c r="J31" s="289"/>
      <c r="N31" s="302"/>
    </row>
    <row r="32" spans="2:14" ht="24" customHeight="1" x14ac:dyDescent="0.25">
      <c r="B32" s="453"/>
      <c r="C32" s="449"/>
      <c r="D32" s="275" t="str">
        <f>D9</f>
        <v>Arquiteto Sênior</v>
      </c>
      <c r="E32" s="271" t="s">
        <v>16</v>
      </c>
      <c r="F32" s="272">
        <f>'Insumos '!H11</f>
        <v>0</v>
      </c>
      <c r="G32" s="276">
        <v>3</v>
      </c>
      <c r="H32" s="184">
        <f t="shared" si="0"/>
        <v>0</v>
      </c>
      <c r="I32" s="451"/>
      <c r="J32" s="289"/>
      <c r="N32" s="302"/>
    </row>
    <row r="33" spans="2:14" ht="24" customHeight="1" x14ac:dyDescent="0.25">
      <c r="B33" s="453"/>
      <c r="C33" s="449"/>
      <c r="D33" s="275" t="str">
        <f>D28</f>
        <v>Advogado Sênior</v>
      </c>
      <c r="E33" s="271" t="s">
        <v>16</v>
      </c>
      <c r="F33" s="272">
        <f>'Insumos '!H14</f>
        <v>0</v>
      </c>
      <c r="G33" s="276">
        <v>9</v>
      </c>
      <c r="H33" s="184">
        <f t="shared" si="0"/>
        <v>0</v>
      </c>
      <c r="I33" s="451"/>
      <c r="J33" s="289"/>
      <c r="N33" s="302"/>
    </row>
    <row r="34" spans="2:14" ht="24" customHeight="1" x14ac:dyDescent="0.25">
      <c r="B34" s="453"/>
      <c r="C34" s="449"/>
      <c r="D34" s="275" t="str">
        <f>'Insumos '!B16</f>
        <v>Assistente Social Pleno</v>
      </c>
      <c r="E34" s="271" t="s">
        <v>16</v>
      </c>
      <c r="F34" s="272">
        <f>'Insumos '!H16</f>
        <v>0</v>
      </c>
      <c r="G34" s="276">
        <v>16</v>
      </c>
      <c r="H34" s="184">
        <f t="shared" si="0"/>
        <v>0</v>
      </c>
      <c r="I34" s="451"/>
      <c r="J34" s="289"/>
      <c r="N34" s="302"/>
    </row>
    <row r="35" spans="2:14" ht="24" customHeight="1" x14ac:dyDescent="0.25">
      <c r="B35" s="453"/>
      <c r="C35" s="449"/>
      <c r="D35" s="275" t="str">
        <f>D30</f>
        <v>Digitador</v>
      </c>
      <c r="E35" s="271" t="s">
        <v>16</v>
      </c>
      <c r="F35" s="272">
        <f>'Insumos '!H17</f>
        <v>0</v>
      </c>
      <c r="G35" s="276">
        <v>7</v>
      </c>
      <c r="H35" s="184">
        <f t="shared" si="0"/>
        <v>0</v>
      </c>
      <c r="I35" s="451"/>
      <c r="J35" s="289"/>
      <c r="N35" s="302"/>
    </row>
    <row r="36" spans="2:14" ht="24" customHeight="1" x14ac:dyDescent="0.25">
      <c r="B36" s="453"/>
      <c r="C36" s="447" t="s">
        <v>75</v>
      </c>
      <c r="D36" s="297" t="str">
        <f>'Insumos '!B10</f>
        <v>Coordenador Geral</v>
      </c>
      <c r="E36" s="283" t="s">
        <v>16</v>
      </c>
      <c r="F36" s="284">
        <f>'Insumos '!H10</f>
        <v>0</v>
      </c>
      <c r="G36" s="298">
        <v>4</v>
      </c>
      <c r="H36" s="195">
        <f t="shared" si="0"/>
        <v>0</v>
      </c>
      <c r="I36" s="448">
        <f>SUM(H36:H39)</f>
        <v>0</v>
      </c>
      <c r="J36" s="289"/>
    </row>
    <row r="37" spans="2:14" ht="24" customHeight="1" x14ac:dyDescent="0.25">
      <c r="B37" s="453"/>
      <c r="C37" s="447"/>
      <c r="D37" s="282" t="str">
        <f>D9</f>
        <v>Arquiteto Sênior</v>
      </c>
      <c r="E37" s="287" t="s">
        <v>16</v>
      </c>
      <c r="F37" s="288">
        <f>'Insumos '!H11</f>
        <v>0</v>
      </c>
      <c r="G37" s="285">
        <v>14</v>
      </c>
      <c r="H37" s="195">
        <f t="shared" si="0"/>
        <v>0</v>
      </c>
      <c r="I37" s="448"/>
      <c r="J37" s="289"/>
    </row>
    <row r="38" spans="2:14" ht="24" customHeight="1" x14ac:dyDescent="0.25">
      <c r="B38" s="453"/>
      <c r="C38" s="447"/>
      <c r="D38" s="282" t="str">
        <f>'Insumos '!B13</f>
        <v>Desenhista Projetista</v>
      </c>
      <c r="E38" s="287" t="s">
        <v>16</v>
      </c>
      <c r="F38" s="288">
        <f>'Insumos '!H13</f>
        <v>0</v>
      </c>
      <c r="G38" s="285">
        <v>29</v>
      </c>
      <c r="H38" s="195">
        <f t="shared" si="0"/>
        <v>0</v>
      </c>
      <c r="I38" s="448"/>
      <c r="J38" s="289"/>
    </row>
    <row r="39" spans="2:14" ht="24" customHeight="1" x14ac:dyDescent="0.25">
      <c r="B39" s="453"/>
      <c r="C39" s="447"/>
      <c r="D39" s="290" t="str">
        <f>D34</f>
        <v>Assistente Social Pleno</v>
      </c>
      <c r="E39" s="287" t="s">
        <v>16</v>
      </c>
      <c r="F39" s="288">
        <f>'Insumos '!H16</f>
        <v>0</v>
      </c>
      <c r="G39" s="301">
        <v>57</v>
      </c>
      <c r="H39" s="195">
        <f t="shared" si="0"/>
        <v>0</v>
      </c>
      <c r="I39" s="448"/>
      <c r="J39" s="289"/>
    </row>
    <row r="40" spans="2:14" ht="24" customHeight="1" x14ac:dyDescent="0.25">
      <c r="B40" s="453"/>
      <c r="C40" s="449" t="s">
        <v>76</v>
      </c>
      <c r="D40" s="275" t="str">
        <f>'Insumos '!B10</f>
        <v>Coordenador Geral</v>
      </c>
      <c r="E40" s="295" t="s">
        <v>16</v>
      </c>
      <c r="F40" s="296">
        <f>'Insumos '!H10</f>
        <v>0</v>
      </c>
      <c r="G40" s="276">
        <v>5</v>
      </c>
      <c r="H40" s="184">
        <f t="shared" si="0"/>
        <v>0</v>
      </c>
      <c r="I40" s="451">
        <f>SUM(H40:H44)</f>
        <v>0</v>
      </c>
      <c r="J40" s="289"/>
    </row>
    <row r="41" spans="2:14" ht="24" customHeight="1" x14ac:dyDescent="0.25">
      <c r="B41" s="453"/>
      <c r="C41" s="449"/>
      <c r="D41" s="275" t="str">
        <f>D9</f>
        <v>Arquiteto Sênior</v>
      </c>
      <c r="E41" s="271" t="s">
        <v>16</v>
      </c>
      <c r="F41" s="272">
        <f>'Insumos '!H11</f>
        <v>0</v>
      </c>
      <c r="G41" s="276">
        <v>18</v>
      </c>
      <c r="H41" s="184">
        <f t="shared" si="0"/>
        <v>0</v>
      </c>
      <c r="I41" s="451"/>
      <c r="J41" s="289"/>
    </row>
    <row r="42" spans="2:14" ht="24" customHeight="1" x14ac:dyDescent="0.25">
      <c r="B42" s="453"/>
      <c r="C42" s="449"/>
      <c r="D42" s="275" t="str">
        <f>D33</f>
        <v>Advogado Sênior</v>
      </c>
      <c r="E42" s="271" t="s">
        <v>16</v>
      </c>
      <c r="F42" s="272">
        <f>'Insumos '!H14</f>
        <v>0</v>
      </c>
      <c r="G42" s="276">
        <v>34</v>
      </c>
      <c r="H42" s="184">
        <f t="shared" si="0"/>
        <v>0</v>
      </c>
      <c r="I42" s="451"/>
      <c r="J42" s="289"/>
    </row>
    <row r="43" spans="2:14" ht="24" customHeight="1" x14ac:dyDescent="0.25">
      <c r="B43" s="453"/>
      <c r="C43" s="449"/>
      <c r="D43" s="275" t="str">
        <f>D39</f>
        <v>Assistente Social Pleno</v>
      </c>
      <c r="E43" s="271" t="s">
        <v>16</v>
      </c>
      <c r="F43" s="272">
        <f>'Insumos '!H16</f>
        <v>0</v>
      </c>
      <c r="G43" s="276">
        <v>46</v>
      </c>
      <c r="H43" s="184">
        <f t="shared" si="0"/>
        <v>0</v>
      </c>
      <c r="I43" s="451"/>
      <c r="J43" s="289"/>
    </row>
    <row r="44" spans="2:14" ht="24" customHeight="1" x14ac:dyDescent="0.25">
      <c r="B44" s="453"/>
      <c r="C44" s="449"/>
      <c r="D44" s="278" t="str">
        <f>D35</f>
        <v>Digitador</v>
      </c>
      <c r="E44" s="271" t="s">
        <v>16</v>
      </c>
      <c r="F44" s="303">
        <f>'Insumos '!H17</f>
        <v>0</v>
      </c>
      <c r="G44" s="279">
        <v>57</v>
      </c>
      <c r="H44" s="184">
        <f t="shared" si="0"/>
        <v>0</v>
      </c>
      <c r="I44" s="451"/>
      <c r="J44" s="289"/>
    </row>
    <row r="45" spans="2:14" ht="24" customHeight="1" x14ac:dyDescent="0.25">
      <c r="B45" s="453"/>
      <c r="C45" s="447" t="s">
        <v>77</v>
      </c>
      <c r="D45" s="282" t="str">
        <f>'Insumos '!B10</f>
        <v>Coordenador Geral</v>
      </c>
      <c r="E45" s="283" t="s">
        <v>16</v>
      </c>
      <c r="F45" s="288">
        <f>'Insumos '!H10</f>
        <v>0</v>
      </c>
      <c r="G45" s="285">
        <v>4</v>
      </c>
      <c r="H45" s="195">
        <f t="shared" si="0"/>
        <v>0</v>
      </c>
      <c r="I45" s="448">
        <f>SUM(H45:H49)</f>
        <v>0</v>
      </c>
      <c r="J45" s="289"/>
    </row>
    <row r="46" spans="2:14" ht="24" customHeight="1" x14ac:dyDescent="0.25">
      <c r="B46" s="453"/>
      <c r="C46" s="447"/>
      <c r="D46" s="282" t="str">
        <f>D9</f>
        <v>Arquiteto Sênior</v>
      </c>
      <c r="E46" s="287" t="s">
        <v>16</v>
      </c>
      <c r="F46" s="288">
        <f>'Insumos '!H11</f>
        <v>0</v>
      </c>
      <c r="G46" s="285">
        <v>16</v>
      </c>
      <c r="H46" s="195">
        <f t="shared" si="0"/>
        <v>0</v>
      </c>
      <c r="I46" s="448"/>
      <c r="J46" s="289"/>
    </row>
    <row r="47" spans="2:14" ht="24" customHeight="1" x14ac:dyDescent="0.25">
      <c r="B47" s="453"/>
      <c r="C47" s="447"/>
      <c r="D47" s="282" t="str">
        <f>D10</f>
        <v>Arquiteto Pleno</v>
      </c>
      <c r="E47" s="287" t="s">
        <v>16</v>
      </c>
      <c r="F47" s="288">
        <f>'Insumos '!H12</f>
        <v>0</v>
      </c>
      <c r="G47" s="285">
        <v>29</v>
      </c>
      <c r="H47" s="195">
        <f t="shared" si="0"/>
        <v>0</v>
      </c>
      <c r="I47" s="448"/>
      <c r="J47" s="289"/>
    </row>
    <row r="48" spans="2:14" ht="24" customHeight="1" x14ac:dyDescent="0.25">
      <c r="B48" s="453"/>
      <c r="C48" s="447"/>
      <c r="D48" s="282" t="str">
        <f>D38</f>
        <v>Desenhista Projetista</v>
      </c>
      <c r="E48" s="287" t="s">
        <v>16</v>
      </c>
      <c r="F48" s="288">
        <f>'Insumos '!H13</f>
        <v>0</v>
      </c>
      <c r="G48" s="285">
        <v>29</v>
      </c>
      <c r="H48" s="195">
        <f t="shared" si="0"/>
        <v>0</v>
      </c>
      <c r="I48" s="448"/>
      <c r="J48" s="289"/>
    </row>
    <row r="49" spans="2:14" ht="24" customHeight="1" x14ac:dyDescent="0.25">
      <c r="B49" s="453"/>
      <c r="C49" s="447"/>
      <c r="D49" s="290" t="str">
        <f>D44</f>
        <v>Digitador</v>
      </c>
      <c r="E49" s="299" t="s">
        <v>16</v>
      </c>
      <c r="F49" s="300">
        <f>'Insumos '!H17</f>
        <v>0</v>
      </c>
      <c r="G49" s="301">
        <v>16</v>
      </c>
      <c r="H49" s="195">
        <f t="shared" si="0"/>
        <v>0</v>
      </c>
      <c r="I49" s="448"/>
      <c r="J49" s="289"/>
    </row>
    <row r="50" spans="2:14" ht="24" customHeight="1" x14ac:dyDescent="0.25">
      <c r="B50" s="453"/>
      <c r="C50" s="304" t="s">
        <v>78</v>
      </c>
      <c r="D50" s="305"/>
      <c r="E50" s="305"/>
      <c r="F50" s="305"/>
      <c r="G50" s="305"/>
      <c r="H50" s="304"/>
      <c r="I50" s="306">
        <f>SUM(I8:I49)</f>
        <v>0</v>
      </c>
      <c r="J50" s="332"/>
    </row>
    <row r="51" spans="2:14" ht="24" customHeight="1" x14ac:dyDescent="0.25">
      <c r="B51" s="453" t="s">
        <v>79</v>
      </c>
      <c r="C51" s="447" t="s">
        <v>80</v>
      </c>
      <c r="D51" s="308" t="str">
        <f>'Insumos '!B10</f>
        <v>Coordenador Geral</v>
      </c>
      <c r="E51" s="281" t="s">
        <v>16</v>
      </c>
      <c r="F51" s="284">
        <f>'Insumos '!H10</f>
        <v>0</v>
      </c>
      <c r="G51" s="283">
        <v>1</v>
      </c>
      <c r="H51" s="195">
        <f t="shared" ref="H51:H85" si="1">ROUND((F51*G51),2)</f>
        <v>0</v>
      </c>
      <c r="I51" s="445">
        <f>SUM(H51:H56)</f>
        <v>0</v>
      </c>
      <c r="J51" s="289"/>
      <c r="N51" s="309"/>
    </row>
    <row r="52" spans="2:14" ht="24" customHeight="1" x14ac:dyDescent="0.25">
      <c r="B52" s="453"/>
      <c r="C52" s="447"/>
      <c r="D52" s="282" t="str">
        <f>D9</f>
        <v>Arquiteto Sênior</v>
      </c>
      <c r="E52" s="287" t="s">
        <v>16</v>
      </c>
      <c r="F52" s="288">
        <f>'Insumos '!H11</f>
        <v>0</v>
      </c>
      <c r="G52" s="285">
        <v>5</v>
      </c>
      <c r="H52" s="195">
        <f t="shared" si="1"/>
        <v>0</v>
      </c>
      <c r="I52" s="445"/>
      <c r="J52" s="289"/>
      <c r="N52" s="302"/>
    </row>
    <row r="53" spans="2:14" ht="24" customHeight="1" x14ac:dyDescent="0.25">
      <c r="B53" s="453"/>
      <c r="C53" s="447"/>
      <c r="D53" s="282" t="str">
        <f>D42</f>
        <v>Advogado Sênior</v>
      </c>
      <c r="E53" s="287" t="s">
        <v>16</v>
      </c>
      <c r="F53" s="288">
        <f>'Insumos '!H14</f>
        <v>0</v>
      </c>
      <c r="G53" s="285">
        <v>4</v>
      </c>
      <c r="H53" s="195">
        <f t="shared" si="1"/>
        <v>0</v>
      </c>
      <c r="I53" s="445"/>
      <c r="J53" s="289"/>
      <c r="N53" s="302"/>
    </row>
    <row r="54" spans="2:14" ht="24" customHeight="1" x14ac:dyDescent="0.25">
      <c r="B54" s="453"/>
      <c r="C54" s="447"/>
      <c r="D54" s="282" t="str">
        <f>D10</f>
        <v>Arquiteto Pleno</v>
      </c>
      <c r="E54" s="287" t="s">
        <v>16</v>
      </c>
      <c r="F54" s="288">
        <f>'Insumos '!H12</f>
        <v>0</v>
      </c>
      <c r="G54" s="285">
        <v>8</v>
      </c>
      <c r="H54" s="195">
        <f t="shared" si="1"/>
        <v>0</v>
      </c>
      <c r="I54" s="445"/>
      <c r="J54" s="289"/>
      <c r="N54" s="302"/>
    </row>
    <row r="55" spans="2:14" ht="24" customHeight="1" x14ac:dyDescent="0.25">
      <c r="B55" s="453"/>
      <c r="C55" s="447"/>
      <c r="D55" s="282" t="str">
        <f>D16</f>
        <v>Auxiliar de Serviços Gerais</v>
      </c>
      <c r="E55" s="287" t="s">
        <v>16</v>
      </c>
      <c r="F55" s="288">
        <f>'Insumos '!H15</f>
        <v>0</v>
      </c>
      <c r="G55" s="285">
        <v>5</v>
      </c>
      <c r="H55" s="195">
        <f t="shared" si="1"/>
        <v>0</v>
      </c>
      <c r="I55" s="445"/>
      <c r="J55" s="289"/>
      <c r="N55" s="302"/>
    </row>
    <row r="56" spans="2:14" ht="24" customHeight="1" x14ac:dyDescent="0.25">
      <c r="B56" s="453"/>
      <c r="C56" s="447"/>
      <c r="D56" s="290" t="str">
        <f>D49</f>
        <v>Digitador</v>
      </c>
      <c r="E56" s="299" t="s">
        <v>16</v>
      </c>
      <c r="F56" s="300">
        <f>'Insumos '!H17</f>
        <v>0</v>
      </c>
      <c r="G56" s="301">
        <v>5</v>
      </c>
      <c r="H56" s="195">
        <f t="shared" si="1"/>
        <v>0</v>
      </c>
      <c r="I56" s="445"/>
      <c r="J56" s="289"/>
      <c r="N56" s="302"/>
    </row>
    <row r="57" spans="2:14" ht="24" customHeight="1" x14ac:dyDescent="0.25">
      <c r="B57" s="453"/>
      <c r="C57" s="449" t="s">
        <v>81</v>
      </c>
      <c r="D57" s="275" t="str">
        <f>'Insumos '!B10</f>
        <v>Coordenador Geral</v>
      </c>
      <c r="E57" s="271" t="s">
        <v>16</v>
      </c>
      <c r="F57" s="272">
        <f>'Insumos '!H10</f>
        <v>0</v>
      </c>
      <c r="G57" s="276">
        <v>1</v>
      </c>
      <c r="H57" s="184">
        <f t="shared" si="1"/>
        <v>0</v>
      </c>
      <c r="I57" s="451">
        <f>SUM(H57:H61)</f>
        <v>0</v>
      </c>
      <c r="J57" s="289"/>
      <c r="N57" s="302"/>
    </row>
    <row r="58" spans="2:14" ht="24" customHeight="1" x14ac:dyDescent="0.25">
      <c r="B58" s="453"/>
      <c r="C58" s="449"/>
      <c r="D58" s="275" t="str">
        <f>D9</f>
        <v>Arquiteto Sênior</v>
      </c>
      <c r="E58" s="271" t="s">
        <v>16</v>
      </c>
      <c r="F58" s="272">
        <f>'Insumos '!H11</f>
        <v>0</v>
      </c>
      <c r="G58" s="276">
        <v>5</v>
      </c>
      <c r="H58" s="184">
        <f t="shared" si="1"/>
        <v>0</v>
      </c>
      <c r="I58" s="451"/>
      <c r="J58" s="289"/>
      <c r="N58" s="302"/>
    </row>
    <row r="59" spans="2:14" ht="24" customHeight="1" x14ac:dyDescent="0.25">
      <c r="B59" s="453"/>
      <c r="C59" s="449"/>
      <c r="D59" s="275" t="str">
        <f>D10</f>
        <v>Arquiteto Pleno</v>
      </c>
      <c r="E59" s="269" t="s">
        <v>16</v>
      </c>
      <c r="F59" s="272">
        <f>'Insumos '!H12</f>
        <v>0</v>
      </c>
      <c r="G59" s="269">
        <v>8</v>
      </c>
      <c r="H59" s="184">
        <f t="shared" si="1"/>
        <v>0</v>
      </c>
      <c r="I59" s="451"/>
      <c r="J59" s="289"/>
      <c r="N59" s="310"/>
    </row>
    <row r="60" spans="2:14" ht="24" customHeight="1" x14ac:dyDescent="0.25">
      <c r="B60" s="453"/>
      <c r="C60" s="449"/>
      <c r="D60" s="275" t="str">
        <f>D55</f>
        <v>Auxiliar de Serviços Gerais</v>
      </c>
      <c r="E60" s="271" t="s">
        <v>16</v>
      </c>
      <c r="F60" s="272">
        <f>'Insumos '!H15</f>
        <v>0</v>
      </c>
      <c r="G60" s="276">
        <v>5</v>
      </c>
      <c r="H60" s="184">
        <f t="shared" si="1"/>
        <v>0</v>
      </c>
      <c r="I60" s="451"/>
      <c r="J60" s="289"/>
      <c r="N60" s="302"/>
    </row>
    <row r="61" spans="2:14" ht="24" customHeight="1" x14ac:dyDescent="0.25">
      <c r="B61" s="453"/>
      <c r="C61" s="449"/>
      <c r="D61" s="275" t="str">
        <f>D56</f>
        <v>Digitador</v>
      </c>
      <c r="E61" s="271" t="s">
        <v>16</v>
      </c>
      <c r="F61" s="272">
        <f>'Insumos '!H17</f>
        <v>0</v>
      </c>
      <c r="G61" s="276">
        <v>7</v>
      </c>
      <c r="H61" s="184">
        <f t="shared" si="1"/>
        <v>0</v>
      </c>
      <c r="I61" s="451"/>
      <c r="J61" s="289"/>
      <c r="N61" s="302"/>
    </row>
    <row r="62" spans="2:14" ht="24" customHeight="1" x14ac:dyDescent="0.25">
      <c r="B62" s="453"/>
      <c r="C62" s="447" t="s">
        <v>82</v>
      </c>
      <c r="D62" s="297" t="str">
        <f>'Insumos '!B10</f>
        <v>Coordenador Geral</v>
      </c>
      <c r="E62" s="283" t="s">
        <v>16</v>
      </c>
      <c r="F62" s="284">
        <f>'Insumos '!H10</f>
        <v>0</v>
      </c>
      <c r="G62" s="298">
        <v>5</v>
      </c>
      <c r="H62" s="195">
        <f t="shared" si="1"/>
        <v>0</v>
      </c>
      <c r="I62" s="454">
        <f>SUM(H62:H64)</f>
        <v>0</v>
      </c>
      <c r="J62" s="289"/>
    </row>
    <row r="63" spans="2:14" ht="24" customHeight="1" x14ac:dyDescent="0.25">
      <c r="B63" s="453"/>
      <c r="C63" s="447"/>
      <c r="D63" s="282" t="str">
        <f>D9</f>
        <v>Arquiteto Sênior</v>
      </c>
      <c r="E63" s="281" t="s">
        <v>16</v>
      </c>
      <c r="F63" s="288">
        <f>'Insumos '!H11</f>
        <v>0</v>
      </c>
      <c r="G63" s="281">
        <v>21</v>
      </c>
      <c r="H63" s="195">
        <f t="shared" si="1"/>
        <v>0</v>
      </c>
      <c r="I63" s="454"/>
      <c r="J63" s="289"/>
    </row>
    <row r="64" spans="2:14" ht="24" customHeight="1" x14ac:dyDescent="0.25">
      <c r="B64" s="453"/>
      <c r="C64" s="447"/>
      <c r="D64" s="290" t="str">
        <f>D48</f>
        <v>Desenhista Projetista</v>
      </c>
      <c r="E64" s="299" t="s">
        <v>16</v>
      </c>
      <c r="F64" s="300">
        <f>'Insumos '!H13</f>
        <v>0</v>
      </c>
      <c r="G64" s="301">
        <v>22</v>
      </c>
      <c r="H64" s="195">
        <f t="shared" si="1"/>
        <v>0</v>
      </c>
      <c r="I64" s="454"/>
      <c r="J64" s="289"/>
    </row>
    <row r="65" spans="2:10" ht="24" customHeight="1" x14ac:dyDescent="0.25">
      <c r="B65" s="453"/>
      <c r="C65" s="449" t="s">
        <v>83</v>
      </c>
      <c r="D65" s="275" t="str">
        <f>'Insumos '!B10</f>
        <v>Coordenador Geral</v>
      </c>
      <c r="E65" s="271" t="s">
        <v>16</v>
      </c>
      <c r="F65" s="272">
        <f>'Insumos '!H10</f>
        <v>0</v>
      </c>
      <c r="G65" s="276">
        <v>4</v>
      </c>
      <c r="H65" s="184">
        <f t="shared" si="1"/>
        <v>0</v>
      </c>
      <c r="I65" s="451">
        <f>SUM(H65:H67)</f>
        <v>0</v>
      </c>
      <c r="J65" s="289"/>
    </row>
    <row r="66" spans="2:10" ht="24" customHeight="1" x14ac:dyDescent="0.25">
      <c r="B66" s="453"/>
      <c r="C66" s="449"/>
      <c r="D66" s="275" t="str">
        <f>D9</f>
        <v>Arquiteto Sênior</v>
      </c>
      <c r="E66" s="271" t="s">
        <v>16</v>
      </c>
      <c r="F66" s="272">
        <f>'Insumos '!H11</f>
        <v>0</v>
      </c>
      <c r="G66" s="276">
        <v>14</v>
      </c>
      <c r="H66" s="184">
        <f t="shared" si="1"/>
        <v>0</v>
      </c>
      <c r="I66" s="451"/>
      <c r="J66" s="289"/>
    </row>
    <row r="67" spans="2:10" ht="24" customHeight="1" x14ac:dyDescent="0.25">
      <c r="B67" s="453"/>
      <c r="C67" s="449"/>
      <c r="D67" s="275" t="str">
        <f>D64</f>
        <v>Desenhista Projetista</v>
      </c>
      <c r="E67" s="271" t="s">
        <v>16</v>
      </c>
      <c r="F67" s="272">
        <f>'Insumos '!H13</f>
        <v>0</v>
      </c>
      <c r="G67" s="276">
        <v>14</v>
      </c>
      <c r="H67" s="184">
        <f t="shared" si="1"/>
        <v>0</v>
      </c>
      <c r="I67" s="451"/>
      <c r="J67" s="289"/>
    </row>
    <row r="68" spans="2:10" ht="24" customHeight="1" x14ac:dyDescent="0.25">
      <c r="B68" s="453"/>
      <c r="C68" s="447" t="s">
        <v>84</v>
      </c>
      <c r="D68" s="297" t="str">
        <f>'Insumos '!B10</f>
        <v>Coordenador Geral</v>
      </c>
      <c r="E68" s="283" t="s">
        <v>16</v>
      </c>
      <c r="F68" s="284">
        <f>'Insumos '!H10</f>
        <v>0</v>
      </c>
      <c r="G68" s="298">
        <v>4</v>
      </c>
      <c r="H68" s="195">
        <f t="shared" si="1"/>
        <v>0</v>
      </c>
      <c r="I68" s="454">
        <f>SUM(H68:H71)</f>
        <v>0</v>
      </c>
      <c r="J68" s="289"/>
    </row>
    <row r="69" spans="2:10" ht="24" customHeight="1" x14ac:dyDescent="0.25">
      <c r="B69" s="453"/>
      <c r="C69" s="447"/>
      <c r="D69" s="282" t="str">
        <f>D9</f>
        <v>Arquiteto Sênior</v>
      </c>
      <c r="E69" s="287" t="s">
        <v>16</v>
      </c>
      <c r="F69" s="288">
        <f>'Insumos '!H11</f>
        <v>0</v>
      </c>
      <c r="G69" s="285">
        <v>16</v>
      </c>
      <c r="H69" s="195">
        <f t="shared" si="1"/>
        <v>0</v>
      </c>
      <c r="I69" s="454"/>
      <c r="J69" s="289"/>
    </row>
    <row r="70" spans="2:10" ht="24" customHeight="1" x14ac:dyDescent="0.25">
      <c r="B70" s="453"/>
      <c r="C70" s="447"/>
      <c r="D70" s="282" t="str">
        <f>D10</f>
        <v>Arquiteto Pleno</v>
      </c>
      <c r="E70" s="287" t="s">
        <v>16</v>
      </c>
      <c r="F70" s="288">
        <f>'Insumos '!H12</f>
        <v>0</v>
      </c>
      <c r="G70" s="285">
        <v>36</v>
      </c>
      <c r="H70" s="195">
        <f t="shared" si="1"/>
        <v>0</v>
      </c>
      <c r="I70" s="454"/>
      <c r="J70" s="289"/>
    </row>
    <row r="71" spans="2:10" ht="24" customHeight="1" x14ac:dyDescent="0.25">
      <c r="B71" s="453"/>
      <c r="C71" s="447"/>
      <c r="D71" s="282" t="str">
        <f>D61</f>
        <v>Digitador</v>
      </c>
      <c r="E71" s="287" t="s">
        <v>16</v>
      </c>
      <c r="F71" s="288">
        <f>'Insumos '!H17</f>
        <v>0</v>
      </c>
      <c r="G71" s="285">
        <v>24</v>
      </c>
      <c r="H71" s="195">
        <f t="shared" si="1"/>
        <v>0</v>
      </c>
      <c r="I71" s="454"/>
      <c r="J71" s="289"/>
    </row>
    <row r="72" spans="2:10" ht="24" customHeight="1" x14ac:dyDescent="0.25">
      <c r="B72" s="453"/>
      <c r="C72" s="449" t="s">
        <v>85</v>
      </c>
      <c r="D72" s="270" t="str">
        <f>'Insumos '!B10</f>
        <v>Coordenador Geral</v>
      </c>
      <c r="E72" s="295" t="s">
        <v>16</v>
      </c>
      <c r="F72" s="296">
        <f>'Insumos '!H10</f>
        <v>0</v>
      </c>
      <c r="G72" s="273">
        <v>3</v>
      </c>
      <c r="H72" s="184">
        <f t="shared" si="1"/>
        <v>0</v>
      </c>
      <c r="I72" s="451">
        <f>SUM(H72:H76)</f>
        <v>0</v>
      </c>
      <c r="J72" s="289"/>
    </row>
    <row r="73" spans="2:10" ht="24" customHeight="1" x14ac:dyDescent="0.25">
      <c r="B73" s="453"/>
      <c r="C73" s="449"/>
      <c r="D73" s="275" t="str">
        <f>D9</f>
        <v>Arquiteto Sênior</v>
      </c>
      <c r="E73" s="271" t="s">
        <v>16</v>
      </c>
      <c r="F73" s="272">
        <f>'Insumos '!H11</f>
        <v>0</v>
      </c>
      <c r="G73" s="276">
        <v>14</v>
      </c>
      <c r="H73" s="184">
        <f t="shared" si="1"/>
        <v>0</v>
      </c>
      <c r="I73" s="451"/>
      <c r="J73" s="289"/>
    </row>
    <row r="74" spans="2:10" ht="24" customHeight="1" x14ac:dyDescent="0.25">
      <c r="B74" s="453"/>
      <c r="C74" s="449"/>
      <c r="D74" s="275" t="str">
        <f>D53</f>
        <v>Advogado Sênior</v>
      </c>
      <c r="E74" s="271" t="s">
        <v>16</v>
      </c>
      <c r="F74" s="272">
        <f>'Insumos '!H14</f>
        <v>0</v>
      </c>
      <c r="G74" s="276">
        <v>34</v>
      </c>
      <c r="H74" s="184">
        <f t="shared" si="1"/>
        <v>0</v>
      </c>
      <c r="I74" s="451"/>
      <c r="J74" s="289"/>
    </row>
    <row r="75" spans="2:10" ht="24" customHeight="1" x14ac:dyDescent="0.25">
      <c r="B75" s="453"/>
      <c r="C75" s="449"/>
      <c r="D75" s="275" t="str">
        <f>D43</f>
        <v>Assistente Social Pleno</v>
      </c>
      <c r="E75" s="271" t="s">
        <v>16</v>
      </c>
      <c r="F75" s="272">
        <f>'Insumos '!H16</f>
        <v>0</v>
      </c>
      <c r="G75" s="276">
        <v>34</v>
      </c>
      <c r="H75" s="184">
        <f t="shared" si="1"/>
        <v>0</v>
      </c>
      <c r="I75" s="451"/>
      <c r="J75" s="289"/>
    </row>
    <row r="76" spans="2:10" ht="24" customHeight="1" x14ac:dyDescent="0.25">
      <c r="B76" s="453"/>
      <c r="C76" s="449"/>
      <c r="D76" s="311" t="str">
        <f>D71</f>
        <v>Digitador</v>
      </c>
      <c r="E76" s="269" t="s">
        <v>16</v>
      </c>
      <c r="F76" s="303">
        <f>'Insumos '!H17</f>
        <v>0</v>
      </c>
      <c r="G76" s="312">
        <v>11</v>
      </c>
      <c r="H76" s="184">
        <f t="shared" si="1"/>
        <v>0</v>
      </c>
      <c r="I76" s="451"/>
      <c r="J76" s="289"/>
    </row>
    <row r="77" spans="2:10" ht="24" customHeight="1" x14ac:dyDescent="0.25">
      <c r="B77" s="453"/>
      <c r="C77" s="447" t="s">
        <v>86</v>
      </c>
      <c r="D77" s="313" t="str">
        <f>'Insumos '!B10</f>
        <v>Coordenador Geral</v>
      </c>
      <c r="E77" s="314" t="s">
        <v>16</v>
      </c>
      <c r="F77" s="288">
        <f>'Insumos '!H10</f>
        <v>0</v>
      </c>
      <c r="G77" s="281">
        <v>1</v>
      </c>
      <c r="H77" s="195">
        <f t="shared" si="1"/>
        <v>0</v>
      </c>
      <c r="I77" s="448">
        <f>SUM(H77:H81)</f>
        <v>0</v>
      </c>
      <c r="J77" s="289"/>
    </row>
    <row r="78" spans="2:10" ht="24" customHeight="1" x14ac:dyDescent="0.25">
      <c r="B78" s="453"/>
      <c r="C78" s="447"/>
      <c r="D78" s="282" t="str">
        <f>D9</f>
        <v>Arquiteto Sênior</v>
      </c>
      <c r="E78" s="287" t="s">
        <v>16</v>
      </c>
      <c r="F78" s="288">
        <f>'Insumos '!H11</f>
        <v>0</v>
      </c>
      <c r="G78" s="285">
        <v>3</v>
      </c>
      <c r="H78" s="195">
        <f t="shared" si="1"/>
        <v>0</v>
      </c>
      <c r="I78" s="448"/>
      <c r="J78" s="289"/>
    </row>
    <row r="79" spans="2:10" ht="24" customHeight="1" x14ac:dyDescent="0.25">
      <c r="B79" s="453"/>
      <c r="C79" s="447"/>
      <c r="D79" s="282" t="str">
        <f>D74</f>
        <v>Advogado Sênior</v>
      </c>
      <c r="E79" s="287" t="s">
        <v>16</v>
      </c>
      <c r="F79" s="288">
        <f>'Insumos '!H14</f>
        <v>0</v>
      </c>
      <c r="G79" s="285">
        <v>6</v>
      </c>
      <c r="H79" s="195">
        <f t="shared" si="1"/>
        <v>0</v>
      </c>
      <c r="I79" s="448"/>
      <c r="J79" s="289"/>
    </row>
    <row r="80" spans="2:10" ht="22.5" customHeight="1" x14ac:dyDescent="0.25">
      <c r="B80" s="453"/>
      <c r="C80" s="447"/>
      <c r="D80" s="313" t="str">
        <f>D75</f>
        <v>Assistente Social Pleno</v>
      </c>
      <c r="E80" s="281" t="s">
        <v>16</v>
      </c>
      <c r="F80" s="288">
        <f>'Insumos '!H16</f>
        <v>0</v>
      </c>
      <c r="G80" s="281">
        <v>11</v>
      </c>
      <c r="H80" s="195">
        <f t="shared" si="1"/>
        <v>0</v>
      </c>
      <c r="I80" s="448"/>
      <c r="J80" s="289"/>
    </row>
    <row r="81" spans="2:14" ht="24" customHeight="1" x14ac:dyDescent="0.25">
      <c r="B81" s="453"/>
      <c r="C81" s="447"/>
      <c r="D81" s="282" t="str">
        <f>D76</f>
        <v>Digitador</v>
      </c>
      <c r="E81" s="299" t="s">
        <v>16</v>
      </c>
      <c r="F81" s="300">
        <f>'Insumos '!H17</f>
        <v>0</v>
      </c>
      <c r="G81" s="301">
        <v>11</v>
      </c>
      <c r="H81" s="195">
        <f t="shared" si="1"/>
        <v>0</v>
      </c>
      <c r="I81" s="448"/>
      <c r="J81" s="289"/>
    </row>
    <row r="82" spans="2:14" ht="24" customHeight="1" x14ac:dyDescent="0.25">
      <c r="B82" s="453"/>
      <c r="C82" s="449" t="s">
        <v>87</v>
      </c>
      <c r="D82" s="270" t="str">
        <f>'Insumos '!B10</f>
        <v>Coordenador Geral</v>
      </c>
      <c r="E82" s="271" t="s">
        <v>16</v>
      </c>
      <c r="F82" s="272">
        <f>'Insumos '!H10</f>
        <v>0</v>
      </c>
      <c r="G82" s="276">
        <v>1</v>
      </c>
      <c r="H82" s="184">
        <f t="shared" si="1"/>
        <v>0</v>
      </c>
      <c r="I82" s="451">
        <f>SUM(H82:H85)</f>
        <v>0</v>
      </c>
      <c r="J82" s="289"/>
      <c r="N82" s="302"/>
    </row>
    <row r="83" spans="2:14" ht="24" customHeight="1" x14ac:dyDescent="0.25">
      <c r="B83" s="453"/>
      <c r="C83" s="449"/>
      <c r="D83" s="275" t="str">
        <f>D9</f>
        <v>Arquiteto Sênior</v>
      </c>
      <c r="E83" s="271" t="s">
        <v>16</v>
      </c>
      <c r="F83" s="272">
        <f>'Insumos '!H11</f>
        <v>0</v>
      </c>
      <c r="G83" s="276">
        <v>4</v>
      </c>
      <c r="H83" s="184">
        <f t="shared" si="1"/>
        <v>0</v>
      </c>
      <c r="I83" s="451"/>
      <c r="J83" s="289"/>
      <c r="N83" s="302"/>
    </row>
    <row r="84" spans="2:14" ht="24" customHeight="1" x14ac:dyDescent="0.25">
      <c r="B84" s="453"/>
      <c r="C84" s="449"/>
      <c r="D84" s="275" t="str">
        <f>D10</f>
        <v>Arquiteto Pleno</v>
      </c>
      <c r="E84" s="271" t="s">
        <v>16</v>
      </c>
      <c r="F84" s="272">
        <f>'Insumos '!H12</f>
        <v>0</v>
      </c>
      <c r="G84" s="276">
        <v>12</v>
      </c>
      <c r="H84" s="184">
        <f t="shared" si="1"/>
        <v>0</v>
      </c>
      <c r="I84" s="451"/>
      <c r="J84" s="289"/>
      <c r="N84" s="302"/>
    </row>
    <row r="85" spans="2:14" ht="24" customHeight="1" x14ac:dyDescent="0.25">
      <c r="B85" s="453"/>
      <c r="C85" s="449"/>
      <c r="D85" s="278" t="str">
        <f>D81</f>
        <v>Digitador</v>
      </c>
      <c r="E85" s="312" t="s">
        <v>16</v>
      </c>
      <c r="F85" s="303">
        <f>'Insumos '!H17</f>
        <v>0</v>
      </c>
      <c r="G85" s="279">
        <v>8</v>
      </c>
      <c r="H85" s="184">
        <f t="shared" si="1"/>
        <v>0</v>
      </c>
      <c r="I85" s="451"/>
      <c r="J85" s="289"/>
      <c r="N85" s="302"/>
    </row>
    <row r="86" spans="2:14" ht="24" customHeight="1" x14ac:dyDescent="0.25">
      <c r="B86" s="453"/>
      <c r="C86" s="304" t="s">
        <v>88</v>
      </c>
      <c r="D86" s="304"/>
      <c r="E86" s="304"/>
      <c r="F86" s="304"/>
      <c r="G86" s="304"/>
      <c r="H86" s="304"/>
      <c r="I86" s="306">
        <f>SUM(I51:I85)</f>
        <v>0</v>
      </c>
      <c r="J86" s="332"/>
    </row>
    <row r="87" spans="2:14" ht="27" customHeight="1" x14ac:dyDescent="0.25">
      <c r="B87" s="443" t="s">
        <v>89</v>
      </c>
      <c r="C87" s="444" t="s">
        <v>90</v>
      </c>
      <c r="D87" s="308" t="str">
        <f>'Insumos '!B10</f>
        <v>Coordenador Geral</v>
      </c>
      <c r="E87" s="314" t="s">
        <v>16</v>
      </c>
      <c r="F87" s="284">
        <f>'Insumos '!H10</f>
        <v>0</v>
      </c>
      <c r="G87" s="283">
        <v>6</v>
      </c>
      <c r="H87" s="195">
        <f>ROUND((F87*G87),2)</f>
        <v>0</v>
      </c>
      <c r="I87" s="445">
        <f>SUM(H87:H89)</f>
        <v>0</v>
      </c>
      <c r="J87" s="289"/>
    </row>
    <row r="88" spans="2:14" ht="27" customHeight="1" x14ac:dyDescent="0.25">
      <c r="B88" s="443"/>
      <c r="C88" s="444"/>
      <c r="D88" s="313" t="str">
        <f>D9</f>
        <v>Arquiteto Sênior</v>
      </c>
      <c r="E88" s="281" t="s">
        <v>16</v>
      </c>
      <c r="F88" s="288">
        <f>'Insumos '!H11</f>
        <v>0</v>
      </c>
      <c r="G88" s="281">
        <v>23</v>
      </c>
      <c r="H88" s="195">
        <f>ROUND((F88*G88),2)</f>
        <v>0</v>
      </c>
      <c r="I88" s="445"/>
      <c r="J88" s="289"/>
    </row>
    <row r="89" spans="2:14" ht="27" customHeight="1" x14ac:dyDescent="0.25">
      <c r="B89" s="443"/>
      <c r="C89" s="444"/>
      <c r="D89" s="290" t="str">
        <f>D85</f>
        <v>Digitador</v>
      </c>
      <c r="E89" s="299" t="s">
        <v>16</v>
      </c>
      <c r="F89" s="300">
        <f>'Insumos '!H17</f>
        <v>0</v>
      </c>
      <c r="G89" s="301">
        <v>23</v>
      </c>
      <c r="H89" s="195">
        <f>ROUND((F89*G89),2)</f>
        <v>0</v>
      </c>
      <c r="I89" s="445"/>
      <c r="J89" s="289"/>
    </row>
    <row r="90" spans="2:14" ht="24" customHeight="1" x14ac:dyDescent="0.25">
      <c r="B90" s="443"/>
      <c r="C90" s="315" t="s">
        <v>91</v>
      </c>
      <c r="D90" s="315"/>
      <c r="E90" s="315"/>
      <c r="F90" s="315"/>
      <c r="G90" s="315"/>
      <c r="H90" s="315"/>
      <c r="I90" s="306">
        <f>SUM(I87)</f>
        <v>0</v>
      </c>
      <c r="J90" s="332"/>
    </row>
    <row r="91" spans="2:14" ht="24" customHeight="1" x14ac:dyDescent="0.25">
      <c r="B91" s="446" t="s">
        <v>92</v>
      </c>
      <c r="C91" s="447" t="s">
        <v>93</v>
      </c>
      <c r="D91" s="313" t="str">
        <f>'Insumos '!B10</f>
        <v>Coordenador Geral</v>
      </c>
      <c r="E91" s="281" t="s">
        <v>16</v>
      </c>
      <c r="F91" s="288">
        <f>'Insumos '!H10</f>
        <v>0</v>
      </c>
      <c r="G91" s="281">
        <v>1</v>
      </c>
      <c r="H91" s="195">
        <f t="shared" ref="H91:H116" si="2">ROUND((F91*G91),2)</f>
        <v>0</v>
      </c>
      <c r="I91" s="448">
        <f>SUM(H91:H95)</f>
        <v>0</v>
      </c>
      <c r="J91" s="289"/>
      <c r="N91" s="310"/>
    </row>
    <row r="92" spans="2:14" ht="24" customHeight="1" x14ac:dyDescent="0.25">
      <c r="B92" s="446"/>
      <c r="C92" s="447"/>
      <c r="D92" s="282" t="str">
        <f>D9</f>
        <v>Arquiteto Sênior</v>
      </c>
      <c r="E92" s="287" t="s">
        <v>16</v>
      </c>
      <c r="F92" s="288">
        <f>'Insumos '!H11</f>
        <v>0</v>
      </c>
      <c r="G92" s="285">
        <v>3</v>
      </c>
      <c r="H92" s="195">
        <f t="shared" si="2"/>
        <v>0</v>
      </c>
      <c r="I92" s="448"/>
      <c r="J92" s="289"/>
      <c r="N92" s="302"/>
    </row>
    <row r="93" spans="2:14" ht="24" customHeight="1" x14ac:dyDescent="0.25">
      <c r="B93" s="446"/>
      <c r="C93" s="447"/>
      <c r="D93" s="282" t="str">
        <f>D10</f>
        <v>Arquiteto Pleno</v>
      </c>
      <c r="E93" s="287" t="s">
        <v>16</v>
      </c>
      <c r="F93" s="288">
        <f>'Insumos '!H12</f>
        <v>0</v>
      </c>
      <c r="G93" s="285">
        <v>4</v>
      </c>
      <c r="H93" s="195">
        <f t="shared" si="2"/>
        <v>0</v>
      </c>
      <c r="I93" s="448"/>
      <c r="J93" s="289"/>
      <c r="N93" s="302"/>
    </row>
    <row r="94" spans="2:14" ht="24" customHeight="1" x14ac:dyDescent="0.25">
      <c r="B94" s="446"/>
      <c r="C94" s="447"/>
      <c r="D94" s="282" t="str">
        <f>D60</f>
        <v>Auxiliar de Serviços Gerais</v>
      </c>
      <c r="E94" s="287" t="s">
        <v>16</v>
      </c>
      <c r="F94" s="288">
        <f>'Insumos '!H15</f>
        <v>0</v>
      </c>
      <c r="G94" s="285">
        <v>3</v>
      </c>
      <c r="H94" s="195">
        <f t="shared" si="2"/>
        <v>0</v>
      </c>
      <c r="I94" s="448"/>
      <c r="J94" s="289"/>
      <c r="N94" s="302"/>
    </row>
    <row r="95" spans="2:14" ht="24" customHeight="1" x14ac:dyDescent="0.25">
      <c r="B95" s="446"/>
      <c r="C95" s="447"/>
      <c r="D95" s="316" t="str">
        <f>D89</f>
        <v>Digitador</v>
      </c>
      <c r="E95" s="317" t="s">
        <v>16</v>
      </c>
      <c r="F95" s="300">
        <f>'Insumos '!H17</f>
        <v>0</v>
      </c>
      <c r="G95" s="281">
        <v>5</v>
      </c>
      <c r="H95" s="195">
        <f t="shared" si="2"/>
        <v>0</v>
      </c>
      <c r="I95" s="448"/>
      <c r="J95" s="289"/>
      <c r="N95" s="310"/>
    </row>
    <row r="96" spans="2:14" ht="24" customHeight="1" x14ac:dyDescent="0.25">
      <c r="B96" s="446"/>
      <c r="C96" s="449" t="s">
        <v>94</v>
      </c>
      <c r="D96" s="318" t="str">
        <f>'Insumos '!B10</f>
        <v>Coordenador Geral</v>
      </c>
      <c r="E96" s="269" t="s">
        <v>16</v>
      </c>
      <c r="F96" s="272">
        <f>'Insumos '!H10</f>
        <v>0</v>
      </c>
      <c r="G96" s="295">
        <v>2</v>
      </c>
      <c r="H96" s="184">
        <f t="shared" si="2"/>
        <v>0</v>
      </c>
      <c r="I96" s="450">
        <f>SUM(H96:H98)</f>
        <v>0</v>
      </c>
      <c r="J96" s="289"/>
    </row>
    <row r="97" spans="2:10" ht="24" customHeight="1" x14ac:dyDescent="0.25">
      <c r="B97" s="446"/>
      <c r="C97" s="449"/>
      <c r="D97" s="275" t="str">
        <f>D9</f>
        <v>Arquiteto Sênior</v>
      </c>
      <c r="E97" s="271" t="s">
        <v>16</v>
      </c>
      <c r="F97" s="272">
        <f>'Insumos '!H11</f>
        <v>0</v>
      </c>
      <c r="G97" s="276">
        <v>8</v>
      </c>
      <c r="H97" s="184">
        <f t="shared" si="2"/>
        <v>0</v>
      </c>
      <c r="I97" s="450"/>
      <c r="J97" s="289"/>
    </row>
    <row r="98" spans="2:10" ht="24" customHeight="1" x14ac:dyDescent="0.25">
      <c r="B98" s="446"/>
      <c r="C98" s="449"/>
      <c r="D98" s="278" t="str">
        <f>D95</f>
        <v>Digitador</v>
      </c>
      <c r="E98" s="312" t="s">
        <v>16</v>
      </c>
      <c r="F98" s="303">
        <f>'Insumos '!H17</f>
        <v>0</v>
      </c>
      <c r="G98" s="276">
        <v>7</v>
      </c>
      <c r="H98" s="184">
        <f t="shared" si="2"/>
        <v>0</v>
      </c>
      <c r="I98" s="450"/>
      <c r="J98" s="289"/>
    </row>
    <row r="99" spans="2:10" ht="24" customHeight="1" x14ac:dyDescent="0.25">
      <c r="B99" s="446"/>
      <c r="C99" s="447" t="s">
        <v>95</v>
      </c>
      <c r="D99" s="313" t="s">
        <v>14</v>
      </c>
      <c r="E99" s="281" t="s">
        <v>16</v>
      </c>
      <c r="F99" s="288">
        <f>'Insumos '!H10</f>
        <v>0</v>
      </c>
      <c r="G99" s="283">
        <v>14</v>
      </c>
      <c r="H99" s="195">
        <f t="shared" si="2"/>
        <v>0</v>
      </c>
      <c r="I99" s="448">
        <f>SUM(H99:H104)</f>
        <v>0</v>
      </c>
      <c r="J99" s="289"/>
    </row>
    <row r="100" spans="2:10" ht="24" customHeight="1" x14ac:dyDescent="0.25">
      <c r="B100" s="446"/>
      <c r="C100" s="447"/>
      <c r="D100" s="282" t="s">
        <v>17</v>
      </c>
      <c r="E100" s="287" t="s">
        <v>16</v>
      </c>
      <c r="F100" s="288">
        <f>'Insumos '!H11</f>
        <v>0</v>
      </c>
      <c r="G100" s="285">
        <v>21</v>
      </c>
      <c r="H100" s="195">
        <f t="shared" si="2"/>
        <v>0</v>
      </c>
      <c r="I100" s="448"/>
      <c r="J100" s="289"/>
    </row>
    <row r="101" spans="2:10" ht="24" customHeight="1" x14ac:dyDescent="0.25">
      <c r="B101" s="446"/>
      <c r="C101" s="447"/>
      <c r="D101" s="290" t="str">
        <f>D14</f>
        <v>Advogado Sênior</v>
      </c>
      <c r="E101" s="287" t="s">
        <v>16</v>
      </c>
      <c r="F101" s="206">
        <f>'Insumos '!H14</f>
        <v>0</v>
      </c>
      <c r="G101" s="301">
        <v>7</v>
      </c>
      <c r="H101" s="195">
        <f t="shared" si="2"/>
        <v>0</v>
      </c>
      <c r="I101" s="448"/>
      <c r="J101" s="289"/>
    </row>
    <row r="102" spans="2:10" ht="24" customHeight="1" x14ac:dyDescent="0.25">
      <c r="B102" s="446"/>
      <c r="C102" s="447"/>
      <c r="D102" s="290" t="str">
        <f>D10</f>
        <v>Arquiteto Pleno</v>
      </c>
      <c r="E102" s="287" t="s">
        <v>16</v>
      </c>
      <c r="F102" s="206">
        <f>'Insumos '!H12</f>
        <v>0</v>
      </c>
      <c r="G102" s="301">
        <v>34</v>
      </c>
      <c r="H102" s="195">
        <f t="shared" si="2"/>
        <v>0</v>
      </c>
      <c r="I102" s="448"/>
      <c r="J102" s="289"/>
    </row>
    <row r="103" spans="2:10" ht="24" customHeight="1" x14ac:dyDescent="0.25">
      <c r="B103" s="446"/>
      <c r="C103" s="447"/>
      <c r="D103" s="290" t="str">
        <f>D34</f>
        <v>Assistente Social Pleno</v>
      </c>
      <c r="E103" s="287" t="s">
        <v>16</v>
      </c>
      <c r="F103" s="206">
        <f>'Insumos '!H16</f>
        <v>0</v>
      </c>
      <c r="G103" s="301">
        <v>34</v>
      </c>
      <c r="H103" s="195">
        <f t="shared" si="2"/>
        <v>0</v>
      </c>
      <c r="I103" s="448"/>
      <c r="J103" s="289"/>
    </row>
    <row r="104" spans="2:10" ht="24" customHeight="1" x14ac:dyDescent="0.25">
      <c r="B104" s="446"/>
      <c r="C104" s="447"/>
      <c r="D104" s="290" t="str">
        <f>D98</f>
        <v>Digitador</v>
      </c>
      <c r="E104" s="299" t="s">
        <v>16</v>
      </c>
      <c r="F104" s="206">
        <f>'Insumos '!H17</f>
        <v>0</v>
      </c>
      <c r="G104" s="301">
        <v>14</v>
      </c>
      <c r="H104" s="195">
        <f t="shared" si="2"/>
        <v>0</v>
      </c>
      <c r="I104" s="448"/>
      <c r="J104" s="289"/>
    </row>
    <row r="105" spans="2:10" ht="24" customHeight="1" x14ac:dyDescent="0.25">
      <c r="B105" s="446"/>
      <c r="C105" s="449" t="s">
        <v>96</v>
      </c>
      <c r="D105" s="318" t="s">
        <v>14</v>
      </c>
      <c r="E105" s="269" t="s">
        <v>16</v>
      </c>
      <c r="F105" s="182">
        <f>'Insumos '!H10</f>
        <v>0</v>
      </c>
      <c r="G105" s="269">
        <v>4</v>
      </c>
      <c r="H105" s="184">
        <f t="shared" si="2"/>
        <v>0</v>
      </c>
      <c r="I105" s="451">
        <f>H105+H106+H107+H108+H109+H110</f>
        <v>0</v>
      </c>
      <c r="J105" s="289"/>
    </row>
    <row r="106" spans="2:10" ht="24" customHeight="1" x14ac:dyDescent="0.25">
      <c r="B106" s="446"/>
      <c r="C106" s="449"/>
      <c r="D106" s="275" t="s">
        <v>17</v>
      </c>
      <c r="E106" s="271" t="s">
        <v>16</v>
      </c>
      <c r="F106" s="182">
        <f>'Insumos '!H11</f>
        <v>0</v>
      </c>
      <c r="G106" s="276">
        <v>9</v>
      </c>
      <c r="H106" s="184">
        <f t="shared" si="2"/>
        <v>0</v>
      </c>
      <c r="I106" s="451"/>
      <c r="J106" s="289"/>
    </row>
    <row r="107" spans="2:10" ht="24" customHeight="1" x14ac:dyDescent="0.25">
      <c r="B107" s="446"/>
      <c r="C107" s="449"/>
      <c r="D107" s="278" t="s">
        <v>24</v>
      </c>
      <c r="E107" s="271" t="s">
        <v>16</v>
      </c>
      <c r="F107" s="182">
        <f>'Insumos '!H14</f>
        <v>0</v>
      </c>
      <c r="G107" s="276">
        <v>9</v>
      </c>
      <c r="H107" s="184">
        <f t="shared" si="2"/>
        <v>0</v>
      </c>
      <c r="I107" s="451"/>
      <c r="J107" s="289"/>
    </row>
    <row r="108" spans="2:10" ht="24" customHeight="1" x14ac:dyDescent="0.25">
      <c r="B108" s="446"/>
      <c r="C108" s="449"/>
      <c r="D108" s="278" t="s">
        <v>20</v>
      </c>
      <c r="E108" s="271" t="s">
        <v>16</v>
      </c>
      <c r="F108" s="209">
        <f>'Insumos '!H12</f>
        <v>0</v>
      </c>
      <c r="G108" s="276">
        <v>12</v>
      </c>
      <c r="H108" s="184">
        <f t="shared" si="2"/>
        <v>0</v>
      </c>
      <c r="I108" s="451"/>
      <c r="J108" s="289"/>
    </row>
    <row r="109" spans="2:10" ht="24" customHeight="1" x14ac:dyDescent="0.25">
      <c r="B109" s="446"/>
      <c r="C109" s="449"/>
      <c r="D109" s="278" t="s">
        <v>29</v>
      </c>
      <c r="E109" s="271" t="s">
        <v>16</v>
      </c>
      <c r="F109" s="209">
        <f>'Insumos '!H16</f>
        <v>0</v>
      </c>
      <c r="G109" s="276">
        <v>23</v>
      </c>
      <c r="H109" s="184">
        <f t="shared" si="2"/>
        <v>0</v>
      </c>
      <c r="I109" s="451"/>
      <c r="J109" s="289"/>
    </row>
    <row r="110" spans="2:10" ht="24" customHeight="1" x14ac:dyDescent="0.25">
      <c r="B110" s="446"/>
      <c r="C110" s="449"/>
      <c r="D110" s="278" t="str">
        <f>D104</f>
        <v>Digitador</v>
      </c>
      <c r="E110" s="312" t="s">
        <v>16</v>
      </c>
      <c r="F110" s="209">
        <f>'Insumos '!H17</f>
        <v>0</v>
      </c>
      <c r="G110" s="276">
        <v>11</v>
      </c>
      <c r="H110" s="184">
        <f t="shared" si="2"/>
        <v>0</v>
      </c>
      <c r="I110" s="451"/>
      <c r="J110" s="289"/>
    </row>
    <row r="111" spans="2:10" ht="24" customHeight="1" x14ac:dyDescent="0.25">
      <c r="B111" s="446"/>
      <c r="C111" s="447" t="s">
        <v>97</v>
      </c>
      <c r="D111" s="313" t="s">
        <v>14</v>
      </c>
      <c r="E111" s="281" t="s">
        <v>16</v>
      </c>
      <c r="F111" s="197">
        <f>'Insumos '!H10</f>
        <v>0</v>
      </c>
      <c r="G111" s="283">
        <v>3</v>
      </c>
      <c r="H111" s="195">
        <f t="shared" si="2"/>
        <v>0</v>
      </c>
      <c r="I111" s="448">
        <f>H111+H112+H113+H114+H115+H116</f>
        <v>0</v>
      </c>
      <c r="J111" s="289"/>
    </row>
    <row r="112" spans="2:10" ht="24" customHeight="1" x14ac:dyDescent="0.25">
      <c r="B112" s="446"/>
      <c r="C112" s="447"/>
      <c r="D112" s="282" t="s">
        <v>17</v>
      </c>
      <c r="E112" s="287" t="s">
        <v>16</v>
      </c>
      <c r="F112" s="197">
        <f>'Insumos '!H11</f>
        <v>0</v>
      </c>
      <c r="G112" s="285">
        <v>6</v>
      </c>
      <c r="H112" s="195">
        <f t="shared" si="2"/>
        <v>0</v>
      </c>
      <c r="I112" s="448"/>
      <c r="J112" s="289"/>
    </row>
    <row r="113" spans="2:10" ht="24" customHeight="1" x14ac:dyDescent="0.25">
      <c r="B113" s="446"/>
      <c r="C113" s="447"/>
      <c r="D113" s="290" t="s">
        <v>24</v>
      </c>
      <c r="E113" s="299" t="s">
        <v>16</v>
      </c>
      <c r="F113" s="206">
        <f>'Insumos '!H14</f>
        <v>0</v>
      </c>
      <c r="G113" s="301">
        <v>6</v>
      </c>
      <c r="H113" s="195">
        <f t="shared" si="2"/>
        <v>0</v>
      </c>
      <c r="I113" s="448"/>
      <c r="J113" s="289"/>
    </row>
    <row r="114" spans="2:10" ht="24" customHeight="1" x14ac:dyDescent="0.25">
      <c r="B114" s="446"/>
      <c r="C114" s="447"/>
      <c r="D114" s="290" t="s">
        <v>20</v>
      </c>
      <c r="E114" s="299" t="s">
        <v>16</v>
      </c>
      <c r="F114" s="206">
        <f>'Insumos '!H12</f>
        <v>0</v>
      </c>
      <c r="G114" s="301">
        <v>4</v>
      </c>
      <c r="H114" s="195">
        <f t="shared" si="2"/>
        <v>0</v>
      </c>
      <c r="I114" s="448"/>
      <c r="J114" s="289"/>
    </row>
    <row r="115" spans="2:10" ht="24" customHeight="1" x14ac:dyDescent="0.25">
      <c r="B115" s="446"/>
      <c r="C115" s="447"/>
      <c r="D115" s="290" t="s">
        <v>29</v>
      </c>
      <c r="E115" s="299" t="s">
        <v>16</v>
      </c>
      <c r="F115" s="206">
        <f>'Insumos '!H16</f>
        <v>0</v>
      </c>
      <c r="G115" s="301">
        <v>4</v>
      </c>
      <c r="H115" s="195">
        <f t="shared" si="2"/>
        <v>0</v>
      </c>
      <c r="I115" s="448"/>
      <c r="J115" s="289"/>
    </row>
    <row r="116" spans="2:10" ht="24" customHeight="1" x14ac:dyDescent="0.25">
      <c r="B116" s="446"/>
      <c r="C116" s="447"/>
      <c r="D116" s="290" t="str">
        <f>D110</f>
        <v>Digitador</v>
      </c>
      <c r="E116" s="299" t="s">
        <v>16</v>
      </c>
      <c r="F116" s="206">
        <f>'Insumos '!H17</f>
        <v>0</v>
      </c>
      <c r="G116" s="301">
        <v>9</v>
      </c>
      <c r="H116" s="195">
        <f t="shared" si="2"/>
        <v>0</v>
      </c>
      <c r="I116" s="448"/>
      <c r="J116" s="289"/>
    </row>
    <row r="117" spans="2:10" ht="24" customHeight="1" x14ac:dyDescent="0.25">
      <c r="B117" s="446"/>
      <c r="C117" s="452" t="s">
        <v>98</v>
      </c>
      <c r="D117" s="452"/>
      <c r="E117" s="452"/>
      <c r="F117" s="452"/>
      <c r="G117" s="452"/>
      <c r="H117" s="452"/>
      <c r="I117" s="319">
        <f>I91+I96+I99+I105+I111</f>
        <v>0</v>
      </c>
      <c r="J117" s="289"/>
    </row>
    <row r="118" spans="2:10" ht="32.25" customHeight="1" x14ac:dyDescent="0.25">
      <c r="B118" s="320"/>
      <c r="F118" s="442" t="s">
        <v>99</v>
      </c>
      <c r="G118" s="442"/>
      <c r="H118" s="442"/>
      <c r="I118" s="321">
        <f>I50+I86+I90+I117</f>
        <v>0</v>
      </c>
    </row>
    <row r="119" spans="2:10" ht="24" customHeight="1" x14ac:dyDescent="0.25"/>
    <row r="120" spans="2:10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2" max="2" width="17.42578125" customWidth="1"/>
    <col min="3" max="3" width="35.42578125" customWidth="1"/>
    <col min="4" max="4" width="33.28515625" customWidth="1"/>
    <col min="5" max="5" width="5" style="253" customWidth="1"/>
    <col min="6" max="6" width="10.140625" style="253" customWidth="1"/>
    <col min="7" max="7" width="9.42578125" style="254" customWidth="1"/>
    <col min="8" max="8" width="13.5703125" style="255" customWidth="1"/>
    <col min="9" max="9" width="18.7109375" style="255" customWidth="1"/>
    <col min="10" max="10" width="11.7109375" style="255" customWidth="1"/>
    <col min="11" max="11" width="13.140625" customWidth="1"/>
    <col min="12" max="12" width="19" style="256" customWidth="1"/>
    <col min="14" max="14" width="12.42578125" customWidth="1"/>
    <col min="15" max="15" width="3.42578125" customWidth="1"/>
  </cols>
  <sheetData>
    <row r="1" spans="1:12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2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</row>
    <row r="3" spans="1:12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2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2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2" ht="24" customHeight="1" x14ac:dyDescent="0.25">
      <c r="B6" s="414" t="s">
        <v>115</v>
      </c>
      <c r="C6" s="414"/>
      <c r="D6" s="414"/>
      <c r="E6" s="414"/>
      <c r="F6" s="414"/>
      <c r="G6" s="414"/>
      <c r="H6" s="414"/>
      <c r="I6" s="414"/>
    </row>
    <row r="7" spans="1:12" ht="36.75" customHeight="1" x14ac:dyDescent="0.25">
      <c r="A7" s="258"/>
      <c r="B7" s="259" t="s">
        <v>61</v>
      </c>
      <c r="C7" s="260" t="s">
        <v>62</v>
      </c>
      <c r="D7" s="261" t="s">
        <v>63</v>
      </c>
      <c r="E7" s="262" t="s">
        <v>10</v>
      </c>
      <c r="F7" s="263" t="s">
        <v>13</v>
      </c>
      <c r="G7" s="264" t="s">
        <v>64</v>
      </c>
      <c r="H7" s="265" t="s">
        <v>65</v>
      </c>
      <c r="I7" s="266" t="s">
        <v>66</v>
      </c>
      <c r="J7" s="331"/>
      <c r="K7" s="268"/>
      <c r="L7" s="268"/>
    </row>
    <row r="8" spans="1:12" ht="24" customHeight="1" x14ac:dyDescent="0.25">
      <c r="B8" s="453" t="s">
        <v>67</v>
      </c>
      <c r="C8" s="449" t="s">
        <v>102</v>
      </c>
      <c r="D8" s="270" t="str">
        <f>'Insumos '!B10</f>
        <v>Coordenador Geral</v>
      </c>
      <c r="E8" s="271" t="s">
        <v>16</v>
      </c>
      <c r="F8" s="272">
        <f>'Insumos '!H10</f>
        <v>0</v>
      </c>
      <c r="G8" s="273">
        <v>4</v>
      </c>
      <c r="H8" s="184">
        <f t="shared" ref="H8:H49" si="0">ROUND((F8*G8),2)</f>
        <v>0</v>
      </c>
      <c r="I8" s="451">
        <f>SUM(H8:H11)</f>
        <v>0</v>
      </c>
      <c r="J8" s="289"/>
    </row>
    <row r="9" spans="1:12" ht="24" customHeight="1" x14ac:dyDescent="0.25">
      <c r="B9" s="453"/>
      <c r="C9" s="449"/>
      <c r="D9" s="275" t="str">
        <f>'Insumos '!B11</f>
        <v>Arquiteto Sênior</v>
      </c>
      <c r="E9" s="271" t="s">
        <v>16</v>
      </c>
      <c r="F9" s="272">
        <f>'Insumos '!H11</f>
        <v>0</v>
      </c>
      <c r="G9" s="276">
        <v>8</v>
      </c>
      <c r="H9" s="184">
        <f t="shared" si="0"/>
        <v>0</v>
      </c>
      <c r="I9" s="451"/>
      <c r="J9" s="289"/>
    </row>
    <row r="10" spans="1:12" ht="24" customHeight="1" x14ac:dyDescent="0.25">
      <c r="B10" s="453"/>
      <c r="C10" s="449"/>
      <c r="D10" s="275" t="str">
        <f>'Insumos '!B12</f>
        <v>Arquiteto Pleno</v>
      </c>
      <c r="E10" s="271" t="s">
        <v>16</v>
      </c>
      <c r="F10" s="272">
        <f>'Insumos '!H12</f>
        <v>0</v>
      </c>
      <c r="G10" s="276">
        <v>9</v>
      </c>
      <c r="H10" s="184">
        <f t="shared" si="0"/>
        <v>0</v>
      </c>
      <c r="I10" s="451"/>
      <c r="J10" s="289"/>
    </row>
    <row r="11" spans="1:12" ht="24" customHeight="1" x14ac:dyDescent="0.25">
      <c r="B11" s="453"/>
      <c r="C11" s="449"/>
      <c r="D11" s="278" t="str">
        <f>'Insumos '!B17</f>
        <v>Digitador</v>
      </c>
      <c r="E11" s="271" t="s">
        <v>16</v>
      </c>
      <c r="F11" s="272">
        <f>'Insumos '!H17</f>
        <v>0</v>
      </c>
      <c r="G11" s="279">
        <v>8</v>
      </c>
      <c r="H11" s="184">
        <f t="shared" si="0"/>
        <v>0</v>
      </c>
      <c r="I11" s="451"/>
      <c r="J11" s="289"/>
    </row>
    <row r="12" spans="1:12" ht="24" customHeight="1" x14ac:dyDescent="0.25">
      <c r="B12" s="453"/>
      <c r="C12" s="447" t="s">
        <v>69</v>
      </c>
      <c r="D12" s="282" t="str">
        <f>'Insumos '!B10</f>
        <v>Coordenador Geral</v>
      </c>
      <c r="E12" s="283" t="s">
        <v>16</v>
      </c>
      <c r="F12" s="284">
        <f>'Insumos '!H10</f>
        <v>0</v>
      </c>
      <c r="G12" s="285">
        <v>1</v>
      </c>
      <c r="H12" s="195">
        <f t="shared" si="0"/>
        <v>0</v>
      </c>
      <c r="I12" s="454">
        <f>SUM(H12:H16)</f>
        <v>0</v>
      </c>
      <c r="J12" s="289"/>
    </row>
    <row r="13" spans="1:12" ht="24" customHeight="1" x14ac:dyDescent="0.25">
      <c r="B13" s="453"/>
      <c r="C13" s="447"/>
      <c r="D13" s="282" t="str">
        <f>D9</f>
        <v>Arquiteto Sênior</v>
      </c>
      <c r="E13" s="287" t="s">
        <v>16</v>
      </c>
      <c r="F13" s="288">
        <f>'Insumos '!H11</f>
        <v>0</v>
      </c>
      <c r="G13" s="285">
        <v>1</v>
      </c>
      <c r="H13" s="195">
        <f t="shared" si="0"/>
        <v>0</v>
      </c>
      <c r="I13" s="454"/>
      <c r="J13" s="289"/>
    </row>
    <row r="14" spans="1:12" ht="24" customHeight="1" x14ac:dyDescent="0.25">
      <c r="B14" s="453"/>
      <c r="C14" s="447"/>
      <c r="D14" s="282" t="str">
        <f>'Insumos '!B14</f>
        <v>Advogado Sênior</v>
      </c>
      <c r="E14" s="287" t="s">
        <v>16</v>
      </c>
      <c r="F14" s="288">
        <f>'Insumos '!H14</f>
        <v>0</v>
      </c>
      <c r="G14" s="285">
        <v>2</v>
      </c>
      <c r="H14" s="195">
        <f t="shared" si="0"/>
        <v>0</v>
      </c>
      <c r="I14" s="454"/>
      <c r="J14" s="289"/>
    </row>
    <row r="15" spans="1:12" ht="24" customHeight="1" x14ac:dyDescent="0.25">
      <c r="B15" s="453"/>
      <c r="C15" s="447"/>
      <c r="D15" s="282" t="str">
        <f>D10</f>
        <v>Arquiteto Pleno</v>
      </c>
      <c r="E15" s="287" t="s">
        <v>16</v>
      </c>
      <c r="F15" s="288">
        <f>'Insumos '!H12</f>
        <v>0</v>
      </c>
      <c r="G15" s="285">
        <v>3</v>
      </c>
      <c r="H15" s="195">
        <f t="shared" si="0"/>
        <v>0</v>
      </c>
      <c r="I15" s="454"/>
      <c r="J15" s="289"/>
    </row>
    <row r="16" spans="1:12" ht="24" customHeight="1" x14ac:dyDescent="0.25">
      <c r="B16" s="453"/>
      <c r="C16" s="447"/>
      <c r="D16" s="290" t="str">
        <f>'Insumos '!B15</f>
        <v>Auxiliar de Serviços Gerais</v>
      </c>
      <c r="E16" s="287" t="s">
        <v>16</v>
      </c>
      <c r="F16" s="288">
        <f>'Insumos '!H15</f>
        <v>0</v>
      </c>
      <c r="G16" s="285">
        <v>3</v>
      </c>
      <c r="H16" s="195">
        <f t="shared" si="0"/>
        <v>0</v>
      </c>
      <c r="I16" s="454"/>
      <c r="J16" s="289"/>
    </row>
    <row r="17" spans="2:14" ht="24" customHeight="1" x14ac:dyDescent="0.25">
      <c r="B17" s="453"/>
      <c r="C17" s="449" t="s">
        <v>70</v>
      </c>
      <c r="D17" s="275" t="str">
        <f>'Insumos '!B10</f>
        <v>Coordenador Geral</v>
      </c>
      <c r="E17" s="271" t="s">
        <v>16</v>
      </c>
      <c r="F17" s="272">
        <f>'Insumos '!H10</f>
        <v>0</v>
      </c>
      <c r="G17" s="276">
        <v>1</v>
      </c>
      <c r="H17" s="184">
        <f t="shared" si="0"/>
        <v>0</v>
      </c>
      <c r="I17" s="451">
        <f>SUM(H17:H20)</f>
        <v>0</v>
      </c>
      <c r="J17" s="289"/>
    </row>
    <row r="18" spans="2:14" ht="23.25" customHeight="1" x14ac:dyDescent="0.25">
      <c r="B18" s="453"/>
      <c r="C18" s="449"/>
      <c r="D18" s="275" t="str">
        <f>D9</f>
        <v>Arquiteto Sênior</v>
      </c>
      <c r="E18" s="271" t="s">
        <v>16</v>
      </c>
      <c r="F18" s="272">
        <f>'Insumos '!H11</f>
        <v>0</v>
      </c>
      <c r="G18" s="276">
        <v>4</v>
      </c>
      <c r="H18" s="184">
        <f t="shared" si="0"/>
        <v>0</v>
      </c>
      <c r="I18" s="451"/>
      <c r="J18" s="289"/>
    </row>
    <row r="19" spans="2:14" ht="23.25" customHeight="1" x14ac:dyDescent="0.25">
      <c r="B19" s="453"/>
      <c r="C19" s="449"/>
      <c r="D19" s="275" t="str">
        <f>D14</f>
        <v>Advogado Sênior</v>
      </c>
      <c r="E19" s="271" t="s">
        <v>16</v>
      </c>
      <c r="F19" s="272">
        <f>'Insumos '!H14</f>
        <v>0</v>
      </c>
      <c r="G19" s="276">
        <v>7</v>
      </c>
      <c r="H19" s="184">
        <f t="shared" si="0"/>
        <v>0</v>
      </c>
      <c r="I19" s="451"/>
      <c r="J19" s="289"/>
    </row>
    <row r="20" spans="2:14" ht="23.25" customHeight="1" x14ac:dyDescent="0.25">
      <c r="B20" s="453"/>
      <c r="C20" s="449"/>
      <c r="D20" s="275" t="str">
        <f>D11</f>
        <v>Digitador</v>
      </c>
      <c r="E20" s="271" t="s">
        <v>16</v>
      </c>
      <c r="F20" s="272">
        <f>'Insumos '!H17</f>
        <v>0</v>
      </c>
      <c r="G20" s="276">
        <v>5</v>
      </c>
      <c r="H20" s="184">
        <f t="shared" si="0"/>
        <v>0</v>
      </c>
      <c r="I20" s="451"/>
      <c r="J20" s="289"/>
    </row>
    <row r="21" spans="2:14" ht="48.75" customHeight="1" x14ac:dyDescent="0.25">
      <c r="B21" s="453"/>
      <c r="C21" s="281" t="s">
        <v>71</v>
      </c>
      <c r="D21" s="282" t="str">
        <f>'Insumos '!B20</f>
        <v>Levantamento Planialtimétrico Cadastral</v>
      </c>
      <c r="E21" s="287" t="s">
        <v>37</v>
      </c>
      <c r="F21" s="288">
        <f>'Insumos '!H20</f>
        <v>0</v>
      </c>
      <c r="G21" s="292">
        <v>4109</v>
      </c>
      <c r="H21" s="195">
        <f t="shared" si="0"/>
        <v>0</v>
      </c>
      <c r="I21" s="293">
        <f>SUM(H21)</f>
        <v>0</v>
      </c>
      <c r="J21" s="289"/>
    </row>
    <row r="22" spans="2:14" ht="30" customHeight="1" x14ac:dyDescent="0.25">
      <c r="B22" s="453"/>
      <c r="C22" s="449" t="s">
        <v>72</v>
      </c>
      <c r="D22" s="270" t="str">
        <f>'Insumos '!B10</f>
        <v>Coordenador Geral</v>
      </c>
      <c r="E22" s="295" t="s">
        <v>16</v>
      </c>
      <c r="F22" s="296">
        <f>'Insumos '!H10</f>
        <v>0</v>
      </c>
      <c r="G22" s="273">
        <v>1</v>
      </c>
      <c r="H22" s="184">
        <f t="shared" si="0"/>
        <v>0</v>
      </c>
      <c r="I22" s="451">
        <f>SUM(H22:H25)</f>
        <v>0</v>
      </c>
      <c r="J22" s="289"/>
    </row>
    <row r="23" spans="2:14" ht="30" customHeight="1" x14ac:dyDescent="0.25">
      <c r="B23" s="453"/>
      <c r="C23" s="449"/>
      <c r="D23" s="275" t="str">
        <f>D9</f>
        <v>Arquiteto Sênior</v>
      </c>
      <c r="E23" s="271" t="s">
        <v>16</v>
      </c>
      <c r="F23" s="272">
        <f>'Insumos '!H11</f>
        <v>0</v>
      </c>
      <c r="G23" s="276">
        <v>5</v>
      </c>
      <c r="H23" s="184">
        <f t="shared" si="0"/>
        <v>0</v>
      </c>
      <c r="I23" s="451"/>
      <c r="J23" s="289"/>
    </row>
    <row r="24" spans="2:14" ht="30" customHeight="1" x14ac:dyDescent="0.25">
      <c r="B24" s="453"/>
      <c r="C24" s="449"/>
      <c r="D24" s="275" t="str">
        <f>D14</f>
        <v>Advogado Sênior</v>
      </c>
      <c r="E24" s="271" t="s">
        <v>16</v>
      </c>
      <c r="F24" s="272">
        <f>'Insumos '!H14</f>
        <v>0</v>
      </c>
      <c r="G24" s="276">
        <v>6</v>
      </c>
      <c r="H24" s="184">
        <f t="shared" si="0"/>
        <v>0</v>
      </c>
      <c r="I24" s="451"/>
      <c r="J24" s="289"/>
    </row>
    <row r="25" spans="2:14" ht="24" customHeight="1" x14ac:dyDescent="0.25">
      <c r="B25" s="453"/>
      <c r="C25" s="449"/>
      <c r="D25" s="275" t="str">
        <f>D11</f>
        <v>Digitador</v>
      </c>
      <c r="E25" s="271" t="s">
        <v>16</v>
      </c>
      <c r="F25" s="272">
        <f>'Insumos '!H17</f>
        <v>0</v>
      </c>
      <c r="G25" s="276">
        <v>5</v>
      </c>
      <c r="H25" s="184">
        <f t="shared" si="0"/>
        <v>0</v>
      </c>
      <c r="I25" s="451"/>
      <c r="J25" s="289"/>
    </row>
    <row r="26" spans="2:14" ht="24" customHeight="1" x14ac:dyDescent="0.25">
      <c r="B26" s="453"/>
      <c r="C26" s="447" t="s">
        <v>73</v>
      </c>
      <c r="D26" s="297" t="str">
        <f>'Insumos '!B10</f>
        <v>Coordenador Geral</v>
      </c>
      <c r="E26" s="283" t="s">
        <v>16</v>
      </c>
      <c r="F26" s="284">
        <f>'Insumos '!H10</f>
        <v>0</v>
      </c>
      <c r="G26" s="298">
        <v>1</v>
      </c>
      <c r="H26" s="195">
        <f t="shared" si="0"/>
        <v>0</v>
      </c>
      <c r="I26" s="454">
        <f>SUM(H26:H30)</f>
        <v>0</v>
      </c>
      <c r="J26" s="289"/>
    </row>
    <row r="27" spans="2:14" ht="24" customHeight="1" x14ac:dyDescent="0.25">
      <c r="B27" s="453"/>
      <c r="C27" s="447"/>
      <c r="D27" s="282" t="str">
        <f>D9</f>
        <v>Arquiteto Sênior</v>
      </c>
      <c r="E27" s="287" t="s">
        <v>16</v>
      </c>
      <c r="F27" s="288">
        <f>'Insumos '!H11</f>
        <v>0</v>
      </c>
      <c r="G27" s="285">
        <v>1</v>
      </c>
      <c r="H27" s="195">
        <f t="shared" si="0"/>
        <v>0</v>
      </c>
      <c r="I27" s="454"/>
      <c r="J27" s="289"/>
    </row>
    <row r="28" spans="2:14" ht="24" customHeight="1" x14ac:dyDescent="0.25">
      <c r="B28" s="453"/>
      <c r="C28" s="447"/>
      <c r="D28" s="282" t="str">
        <f>D24</f>
        <v>Advogado Sênior</v>
      </c>
      <c r="E28" s="287" t="s">
        <v>16</v>
      </c>
      <c r="F28" s="288">
        <f>'Insumos '!H14</f>
        <v>0</v>
      </c>
      <c r="G28" s="285">
        <v>2</v>
      </c>
      <c r="H28" s="195">
        <f t="shared" si="0"/>
        <v>0</v>
      </c>
      <c r="I28" s="454"/>
      <c r="J28" s="289"/>
    </row>
    <row r="29" spans="2:14" ht="24" customHeight="1" x14ac:dyDescent="0.25">
      <c r="B29" s="453"/>
      <c r="C29" s="447"/>
      <c r="D29" s="282" t="str">
        <f>D16</f>
        <v>Auxiliar de Serviços Gerais</v>
      </c>
      <c r="E29" s="287" t="s">
        <v>16</v>
      </c>
      <c r="F29" s="288">
        <f>'Insumos '!H15</f>
        <v>0</v>
      </c>
      <c r="G29" s="285">
        <v>1</v>
      </c>
      <c r="H29" s="195">
        <f t="shared" si="0"/>
        <v>0</v>
      </c>
      <c r="I29" s="454"/>
      <c r="J29" s="289"/>
    </row>
    <row r="30" spans="2:14" ht="24" customHeight="1" x14ac:dyDescent="0.25">
      <c r="B30" s="453"/>
      <c r="C30" s="447"/>
      <c r="D30" s="290" t="str">
        <f>D25</f>
        <v>Digitador</v>
      </c>
      <c r="E30" s="299" t="s">
        <v>16</v>
      </c>
      <c r="F30" s="300">
        <f>'Insumos '!H17</f>
        <v>0</v>
      </c>
      <c r="G30" s="301">
        <v>2</v>
      </c>
      <c r="H30" s="195">
        <f t="shared" si="0"/>
        <v>0</v>
      </c>
      <c r="I30" s="454"/>
      <c r="J30" s="289"/>
    </row>
    <row r="31" spans="2:14" ht="24" customHeight="1" x14ac:dyDescent="0.25">
      <c r="B31" s="453"/>
      <c r="C31" s="449" t="s">
        <v>74</v>
      </c>
      <c r="D31" s="275" t="str">
        <f>'Insumos '!B10</f>
        <v>Coordenador Geral</v>
      </c>
      <c r="E31" s="271" t="s">
        <v>16</v>
      </c>
      <c r="F31" s="272">
        <f>'Insumos '!H10</f>
        <v>0</v>
      </c>
      <c r="G31" s="276">
        <v>1</v>
      </c>
      <c r="H31" s="184">
        <f t="shared" si="0"/>
        <v>0</v>
      </c>
      <c r="I31" s="451">
        <f>SUM(H31:H35)</f>
        <v>0</v>
      </c>
      <c r="J31" s="289"/>
      <c r="N31" s="302"/>
    </row>
    <row r="32" spans="2:14" ht="24" customHeight="1" x14ac:dyDescent="0.25">
      <c r="B32" s="453"/>
      <c r="C32" s="449"/>
      <c r="D32" s="275" t="str">
        <f>D9</f>
        <v>Arquiteto Sênior</v>
      </c>
      <c r="E32" s="271" t="s">
        <v>16</v>
      </c>
      <c r="F32" s="272">
        <f>'Insumos '!H11</f>
        <v>0</v>
      </c>
      <c r="G32" s="276">
        <v>1</v>
      </c>
      <c r="H32" s="184">
        <f t="shared" si="0"/>
        <v>0</v>
      </c>
      <c r="I32" s="451"/>
      <c r="J32" s="289"/>
      <c r="N32" s="302"/>
    </row>
    <row r="33" spans="2:14" ht="24" customHeight="1" x14ac:dyDescent="0.25">
      <c r="B33" s="453"/>
      <c r="C33" s="449"/>
      <c r="D33" s="275" t="str">
        <f>D28</f>
        <v>Advogado Sênior</v>
      </c>
      <c r="E33" s="271" t="s">
        <v>16</v>
      </c>
      <c r="F33" s="272">
        <f>'Insumos '!H14</f>
        <v>0</v>
      </c>
      <c r="G33" s="276">
        <v>3</v>
      </c>
      <c r="H33" s="184">
        <f t="shared" si="0"/>
        <v>0</v>
      </c>
      <c r="I33" s="451"/>
      <c r="J33" s="289"/>
      <c r="N33" s="302"/>
    </row>
    <row r="34" spans="2:14" ht="24" customHeight="1" x14ac:dyDescent="0.25">
      <c r="B34" s="453"/>
      <c r="C34" s="449"/>
      <c r="D34" s="275" t="str">
        <f>'Insumos '!B16</f>
        <v>Assistente Social Pleno</v>
      </c>
      <c r="E34" s="271" t="s">
        <v>16</v>
      </c>
      <c r="F34" s="272">
        <f>'Insumos '!H16</f>
        <v>0</v>
      </c>
      <c r="G34" s="276">
        <v>5</v>
      </c>
      <c r="H34" s="184">
        <f t="shared" si="0"/>
        <v>0</v>
      </c>
      <c r="I34" s="451"/>
      <c r="J34" s="289"/>
      <c r="N34" s="302"/>
    </row>
    <row r="35" spans="2:14" ht="24" customHeight="1" x14ac:dyDescent="0.25">
      <c r="B35" s="453"/>
      <c r="C35" s="449"/>
      <c r="D35" s="275" t="str">
        <f>D30</f>
        <v>Digitador</v>
      </c>
      <c r="E35" s="271" t="s">
        <v>16</v>
      </c>
      <c r="F35" s="272">
        <f>'Insumos '!H17</f>
        <v>0</v>
      </c>
      <c r="G35" s="276">
        <v>2</v>
      </c>
      <c r="H35" s="184">
        <f t="shared" si="0"/>
        <v>0</v>
      </c>
      <c r="I35" s="451"/>
      <c r="J35" s="289"/>
      <c r="N35" s="302"/>
    </row>
    <row r="36" spans="2:14" ht="24" customHeight="1" x14ac:dyDescent="0.25">
      <c r="B36" s="453"/>
      <c r="C36" s="447" t="s">
        <v>75</v>
      </c>
      <c r="D36" s="297" t="str">
        <f>'Insumos '!B10</f>
        <v>Coordenador Geral</v>
      </c>
      <c r="E36" s="283" t="s">
        <v>16</v>
      </c>
      <c r="F36" s="284">
        <f>'Insumos '!H10</f>
        <v>0</v>
      </c>
      <c r="G36" s="298">
        <v>1</v>
      </c>
      <c r="H36" s="195">
        <f t="shared" si="0"/>
        <v>0</v>
      </c>
      <c r="I36" s="448">
        <f>SUM(H36:H39)</f>
        <v>0</v>
      </c>
      <c r="J36" s="289"/>
    </row>
    <row r="37" spans="2:14" ht="24" customHeight="1" x14ac:dyDescent="0.25">
      <c r="B37" s="453"/>
      <c r="C37" s="447"/>
      <c r="D37" s="282" t="str">
        <f>D9</f>
        <v>Arquiteto Sênior</v>
      </c>
      <c r="E37" s="287" t="s">
        <v>16</v>
      </c>
      <c r="F37" s="288">
        <f>'Insumos '!H11</f>
        <v>0</v>
      </c>
      <c r="G37" s="285">
        <v>5</v>
      </c>
      <c r="H37" s="195">
        <f t="shared" si="0"/>
        <v>0</v>
      </c>
      <c r="I37" s="448"/>
      <c r="J37" s="289"/>
    </row>
    <row r="38" spans="2:14" ht="24" customHeight="1" x14ac:dyDescent="0.25">
      <c r="B38" s="453"/>
      <c r="C38" s="447"/>
      <c r="D38" s="282" t="str">
        <f>'Insumos '!B13</f>
        <v>Desenhista Projetista</v>
      </c>
      <c r="E38" s="287" t="s">
        <v>16</v>
      </c>
      <c r="F38" s="288">
        <f>'Insumos '!H13</f>
        <v>0</v>
      </c>
      <c r="G38" s="285">
        <v>10</v>
      </c>
      <c r="H38" s="195">
        <f t="shared" si="0"/>
        <v>0</v>
      </c>
      <c r="I38" s="448"/>
      <c r="J38" s="289"/>
      <c r="N38" s="337"/>
    </row>
    <row r="39" spans="2:14" ht="24" customHeight="1" x14ac:dyDescent="0.25">
      <c r="B39" s="453"/>
      <c r="C39" s="447"/>
      <c r="D39" s="290" t="str">
        <f>D34</f>
        <v>Assistente Social Pleno</v>
      </c>
      <c r="E39" s="287" t="s">
        <v>16</v>
      </c>
      <c r="F39" s="288">
        <f>'Insumos '!H16</f>
        <v>0</v>
      </c>
      <c r="G39" s="301">
        <v>19</v>
      </c>
      <c r="H39" s="195">
        <f t="shared" si="0"/>
        <v>0</v>
      </c>
      <c r="I39" s="448"/>
      <c r="J39" s="289"/>
    </row>
    <row r="40" spans="2:14" ht="24" customHeight="1" x14ac:dyDescent="0.25">
      <c r="B40" s="453"/>
      <c r="C40" s="449" t="s">
        <v>76</v>
      </c>
      <c r="D40" s="275" t="str">
        <f>'Insumos '!B10</f>
        <v>Coordenador Geral</v>
      </c>
      <c r="E40" s="295" t="s">
        <v>16</v>
      </c>
      <c r="F40" s="296">
        <f>'Insumos '!H10</f>
        <v>0</v>
      </c>
      <c r="G40" s="276">
        <v>2</v>
      </c>
      <c r="H40" s="184">
        <f t="shared" si="0"/>
        <v>0</v>
      </c>
      <c r="I40" s="451">
        <f>SUM(H40:H44)</f>
        <v>0</v>
      </c>
      <c r="J40" s="289"/>
    </row>
    <row r="41" spans="2:14" ht="24" customHeight="1" x14ac:dyDescent="0.25">
      <c r="B41" s="453"/>
      <c r="C41" s="449"/>
      <c r="D41" s="275" t="str">
        <f>D9</f>
        <v>Arquiteto Sênior</v>
      </c>
      <c r="E41" s="271" t="s">
        <v>16</v>
      </c>
      <c r="F41" s="272">
        <f>'Insumos '!H11</f>
        <v>0</v>
      </c>
      <c r="G41" s="276">
        <v>6</v>
      </c>
      <c r="H41" s="184">
        <f t="shared" si="0"/>
        <v>0</v>
      </c>
      <c r="I41" s="451"/>
      <c r="J41" s="289"/>
    </row>
    <row r="42" spans="2:14" ht="24" customHeight="1" x14ac:dyDescent="0.25">
      <c r="B42" s="453"/>
      <c r="C42" s="449"/>
      <c r="D42" s="275" t="str">
        <f>D33</f>
        <v>Advogado Sênior</v>
      </c>
      <c r="E42" s="271" t="s">
        <v>16</v>
      </c>
      <c r="F42" s="272">
        <f>'Insumos '!H14</f>
        <v>0</v>
      </c>
      <c r="G42" s="276">
        <v>11</v>
      </c>
      <c r="H42" s="184">
        <f t="shared" si="0"/>
        <v>0</v>
      </c>
      <c r="I42" s="451"/>
      <c r="J42" s="289"/>
    </row>
    <row r="43" spans="2:14" ht="24" customHeight="1" x14ac:dyDescent="0.25">
      <c r="B43" s="453"/>
      <c r="C43" s="449"/>
      <c r="D43" s="275" t="str">
        <f>D39</f>
        <v>Assistente Social Pleno</v>
      </c>
      <c r="E43" s="271" t="s">
        <v>16</v>
      </c>
      <c r="F43" s="272">
        <f>'Insumos '!H16</f>
        <v>0</v>
      </c>
      <c r="G43" s="276">
        <v>15</v>
      </c>
      <c r="H43" s="184">
        <f t="shared" si="0"/>
        <v>0</v>
      </c>
      <c r="I43" s="451"/>
      <c r="J43" s="289"/>
    </row>
    <row r="44" spans="2:14" ht="24" customHeight="1" x14ac:dyDescent="0.25">
      <c r="B44" s="453"/>
      <c r="C44" s="449"/>
      <c r="D44" s="278" t="str">
        <f>D35</f>
        <v>Digitador</v>
      </c>
      <c r="E44" s="271" t="s">
        <v>16</v>
      </c>
      <c r="F44" s="303">
        <f>'Insumos '!H17</f>
        <v>0</v>
      </c>
      <c r="G44" s="279">
        <v>19</v>
      </c>
      <c r="H44" s="184">
        <f t="shared" si="0"/>
        <v>0</v>
      </c>
      <c r="I44" s="451"/>
      <c r="J44" s="289"/>
    </row>
    <row r="45" spans="2:14" ht="24" customHeight="1" x14ac:dyDescent="0.25">
      <c r="B45" s="453"/>
      <c r="C45" s="447" t="s">
        <v>77</v>
      </c>
      <c r="D45" s="282" t="str">
        <f>'Insumos '!B10</f>
        <v>Coordenador Geral</v>
      </c>
      <c r="E45" s="283" t="s">
        <v>16</v>
      </c>
      <c r="F45" s="288">
        <f>'Insumos '!H10</f>
        <v>0</v>
      </c>
      <c r="G45" s="285">
        <v>2</v>
      </c>
      <c r="H45" s="195">
        <f t="shared" si="0"/>
        <v>0</v>
      </c>
      <c r="I45" s="448">
        <f>SUM(H45:H49)</f>
        <v>0</v>
      </c>
      <c r="J45" s="289"/>
    </row>
    <row r="46" spans="2:14" ht="24" customHeight="1" x14ac:dyDescent="0.25">
      <c r="B46" s="453"/>
      <c r="C46" s="447"/>
      <c r="D46" s="282" t="str">
        <f>D9</f>
        <v>Arquiteto Sênior</v>
      </c>
      <c r="E46" s="287" t="s">
        <v>16</v>
      </c>
      <c r="F46" s="288">
        <f>'Insumos '!H11</f>
        <v>0</v>
      </c>
      <c r="G46" s="285">
        <v>7</v>
      </c>
      <c r="H46" s="195">
        <f t="shared" si="0"/>
        <v>0</v>
      </c>
      <c r="I46" s="448"/>
      <c r="J46" s="289"/>
    </row>
    <row r="47" spans="2:14" ht="24" customHeight="1" x14ac:dyDescent="0.25">
      <c r="B47" s="453"/>
      <c r="C47" s="447"/>
      <c r="D47" s="282" t="str">
        <f>D10</f>
        <v>Arquiteto Pleno</v>
      </c>
      <c r="E47" s="287" t="s">
        <v>16</v>
      </c>
      <c r="F47" s="288">
        <f>'Insumos '!H12</f>
        <v>0</v>
      </c>
      <c r="G47" s="285">
        <v>13</v>
      </c>
      <c r="H47" s="195">
        <f t="shared" si="0"/>
        <v>0</v>
      </c>
      <c r="I47" s="448"/>
      <c r="J47" s="289"/>
    </row>
    <row r="48" spans="2:14" ht="24" customHeight="1" x14ac:dyDescent="0.25">
      <c r="B48" s="453"/>
      <c r="C48" s="447"/>
      <c r="D48" s="282" t="str">
        <f>D38</f>
        <v>Desenhista Projetista</v>
      </c>
      <c r="E48" s="287" t="s">
        <v>16</v>
      </c>
      <c r="F48" s="288">
        <f>'Insumos '!H13</f>
        <v>0</v>
      </c>
      <c r="G48" s="285">
        <v>13</v>
      </c>
      <c r="H48" s="195">
        <f t="shared" si="0"/>
        <v>0</v>
      </c>
      <c r="I48" s="448"/>
      <c r="J48" s="289"/>
    </row>
    <row r="49" spans="2:14" ht="24" customHeight="1" x14ac:dyDescent="0.25">
      <c r="B49" s="453"/>
      <c r="C49" s="447"/>
      <c r="D49" s="290" t="str">
        <f>D44</f>
        <v>Digitador</v>
      </c>
      <c r="E49" s="299" t="s">
        <v>16</v>
      </c>
      <c r="F49" s="300">
        <f>'Insumos '!H17</f>
        <v>0</v>
      </c>
      <c r="G49" s="301">
        <v>7</v>
      </c>
      <c r="H49" s="195">
        <f t="shared" si="0"/>
        <v>0</v>
      </c>
      <c r="I49" s="448"/>
      <c r="J49" s="289"/>
    </row>
    <row r="50" spans="2:14" ht="24" customHeight="1" x14ac:dyDescent="0.25">
      <c r="B50" s="453"/>
      <c r="C50" s="304" t="s">
        <v>78</v>
      </c>
      <c r="D50" s="305"/>
      <c r="E50" s="305"/>
      <c r="F50" s="305"/>
      <c r="G50" s="305"/>
      <c r="H50" s="304"/>
      <c r="I50" s="306">
        <f>SUM(I8:I49)</f>
        <v>0</v>
      </c>
      <c r="J50" s="332"/>
    </row>
    <row r="51" spans="2:14" ht="24" customHeight="1" x14ac:dyDescent="0.25">
      <c r="B51" s="453" t="s">
        <v>79</v>
      </c>
      <c r="C51" s="447" t="s">
        <v>80</v>
      </c>
      <c r="D51" s="308" t="str">
        <f>'Insumos '!B10</f>
        <v>Coordenador Geral</v>
      </c>
      <c r="E51" s="281" t="s">
        <v>16</v>
      </c>
      <c r="F51" s="284">
        <f>'Insumos '!H10</f>
        <v>0</v>
      </c>
      <c r="G51" s="283">
        <v>1</v>
      </c>
      <c r="H51" s="195">
        <f t="shared" ref="H51:H85" si="1">ROUND((F51*G51),2)</f>
        <v>0</v>
      </c>
      <c r="I51" s="445">
        <f>SUM(H51:H56)</f>
        <v>0</v>
      </c>
      <c r="J51" s="289"/>
      <c r="N51" s="309"/>
    </row>
    <row r="52" spans="2:14" ht="24" customHeight="1" x14ac:dyDescent="0.25">
      <c r="B52" s="453"/>
      <c r="C52" s="447"/>
      <c r="D52" s="282" t="str">
        <f>D9</f>
        <v>Arquiteto Sênior</v>
      </c>
      <c r="E52" s="287" t="s">
        <v>16</v>
      </c>
      <c r="F52" s="288">
        <f>'Insumos '!H11</f>
        <v>0</v>
      </c>
      <c r="G52" s="285">
        <v>2</v>
      </c>
      <c r="H52" s="195">
        <f t="shared" si="1"/>
        <v>0</v>
      </c>
      <c r="I52" s="445"/>
      <c r="J52" s="289"/>
      <c r="N52" s="302"/>
    </row>
    <row r="53" spans="2:14" ht="24" customHeight="1" x14ac:dyDescent="0.25">
      <c r="B53" s="453"/>
      <c r="C53" s="447"/>
      <c r="D53" s="282" t="str">
        <f>D42</f>
        <v>Advogado Sênior</v>
      </c>
      <c r="E53" s="287" t="s">
        <v>16</v>
      </c>
      <c r="F53" s="288">
        <f>'Insumos '!H14</f>
        <v>0</v>
      </c>
      <c r="G53" s="285">
        <v>2</v>
      </c>
      <c r="H53" s="195">
        <f t="shared" si="1"/>
        <v>0</v>
      </c>
      <c r="I53" s="445"/>
      <c r="J53" s="289"/>
      <c r="N53" s="302"/>
    </row>
    <row r="54" spans="2:14" ht="24" customHeight="1" x14ac:dyDescent="0.25">
      <c r="B54" s="453"/>
      <c r="C54" s="447"/>
      <c r="D54" s="282" t="str">
        <f>D10</f>
        <v>Arquiteto Pleno</v>
      </c>
      <c r="E54" s="287" t="s">
        <v>16</v>
      </c>
      <c r="F54" s="288">
        <f>'Insumos '!H12</f>
        <v>0</v>
      </c>
      <c r="G54" s="285">
        <v>4</v>
      </c>
      <c r="H54" s="195">
        <f t="shared" si="1"/>
        <v>0</v>
      </c>
      <c r="I54" s="445"/>
      <c r="J54" s="289"/>
      <c r="N54" s="302"/>
    </row>
    <row r="55" spans="2:14" ht="24" customHeight="1" x14ac:dyDescent="0.25">
      <c r="B55" s="453"/>
      <c r="C55" s="447"/>
      <c r="D55" s="282" t="str">
        <f>D16</f>
        <v>Auxiliar de Serviços Gerais</v>
      </c>
      <c r="E55" s="287" t="s">
        <v>16</v>
      </c>
      <c r="F55" s="288">
        <f>'Insumos '!H15</f>
        <v>0</v>
      </c>
      <c r="G55" s="285">
        <v>2</v>
      </c>
      <c r="H55" s="195">
        <f t="shared" si="1"/>
        <v>0</v>
      </c>
      <c r="I55" s="445"/>
      <c r="J55" s="289"/>
      <c r="N55" s="302"/>
    </row>
    <row r="56" spans="2:14" ht="24" customHeight="1" x14ac:dyDescent="0.25">
      <c r="B56" s="453"/>
      <c r="C56" s="447"/>
      <c r="D56" s="290" t="str">
        <f>D49</f>
        <v>Digitador</v>
      </c>
      <c r="E56" s="299" t="s">
        <v>16</v>
      </c>
      <c r="F56" s="300">
        <f>'Insumos '!H17</f>
        <v>0</v>
      </c>
      <c r="G56" s="301">
        <v>2</v>
      </c>
      <c r="H56" s="195">
        <f t="shared" si="1"/>
        <v>0</v>
      </c>
      <c r="I56" s="445"/>
      <c r="J56" s="289"/>
      <c r="N56" s="302"/>
    </row>
    <row r="57" spans="2:14" ht="24" customHeight="1" x14ac:dyDescent="0.25">
      <c r="B57" s="453"/>
      <c r="C57" s="449" t="s">
        <v>81</v>
      </c>
      <c r="D57" s="275" t="str">
        <f>'Insumos '!B10</f>
        <v>Coordenador Geral</v>
      </c>
      <c r="E57" s="271" t="s">
        <v>16</v>
      </c>
      <c r="F57" s="272">
        <f>'Insumos '!H10</f>
        <v>0</v>
      </c>
      <c r="G57" s="276">
        <v>1</v>
      </c>
      <c r="H57" s="184">
        <f t="shared" si="1"/>
        <v>0</v>
      </c>
      <c r="I57" s="451">
        <f>SUM(H57:H61)</f>
        <v>0</v>
      </c>
      <c r="J57" s="289"/>
      <c r="N57" s="302"/>
    </row>
    <row r="58" spans="2:14" ht="24" customHeight="1" x14ac:dyDescent="0.25">
      <c r="B58" s="453"/>
      <c r="C58" s="449"/>
      <c r="D58" s="275" t="str">
        <f>D9</f>
        <v>Arquiteto Sênior</v>
      </c>
      <c r="E58" s="271" t="s">
        <v>16</v>
      </c>
      <c r="F58" s="272">
        <f>'Insumos '!H11</f>
        <v>0</v>
      </c>
      <c r="G58" s="276">
        <v>2</v>
      </c>
      <c r="H58" s="184">
        <f t="shared" si="1"/>
        <v>0</v>
      </c>
      <c r="I58" s="451"/>
      <c r="J58" s="289"/>
      <c r="N58" s="302"/>
    </row>
    <row r="59" spans="2:14" ht="24" customHeight="1" x14ac:dyDescent="0.25">
      <c r="B59" s="453"/>
      <c r="C59" s="449"/>
      <c r="D59" s="275" t="str">
        <f>D10</f>
        <v>Arquiteto Pleno</v>
      </c>
      <c r="E59" s="269" t="s">
        <v>16</v>
      </c>
      <c r="F59" s="272">
        <f>'Insumos '!H12</f>
        <v>0</v>
      </c>
      <c r="G59" s="269">
        <v>4</v>
      </c>
      <c r="H59" s="184">
        <f t="shared" si="1"/>
        <v>0</v>
      </c>
      <c r="I59" s="451"/>
      <c r="J59" s="289"/>
      <c r="N59" s="310"/>
    </row>
    <row r="60" spans="2:14" ht="24" customHeight="1" x14ac:dyDescent="0.25">
      <c r="B60" s="453"/>
      <c r="C60" s="449"/>
      <c r="D60" s="275" t="str">
        <f>D55</f>
        <v>Auxiliar de Serviços Gerais</v>
      </c>
      <c r="E60" s="271" t="s">
        <v>16</v>
      </c>
      <c r="F60" s="272">
        <f>'Insumos '!H15</f>
        <v>0</v>
      </c>
      <c r="G60" s="276">
        <v>2</v>
      </c>
      <c r="H60" s="184">
        <f t="shared" si="1"/>
        <v>0</v>
      </c>
      <c r="I60" s="451"/>
      <c r="J60" s="289"/>
      <c r="N60" s="302"/>
    </row>
    <row r="61" spans="2:14" ht="24" customHeight="1" x14ac:dyDescent="0.25">
      <c r="B61" s="453"/>
      <c r="C61" s="449"/>
      <c r="D61" s="275" t="str">
        <f>D56</f>
        <v>Digitador</v>
      </c>
      <c r="E61" s="271" t="s">
        <v>16</v>
      </c>
      <c r="F61" s="272">
        <f>'Insumos '!H17</f>
        <v>0</v>
      </c>
      <c r="G61" s="276">
        <v>3</v>
      </c>
      <c r="H61" s="184">
        <f t="shared" si="1"/>
        <v>0</v>
      </c>
      <c r="I61" s="451"/>
      <c r="J61" s="289"/>
      <c r="N61" s="302"/>
    </row>
    <row r="62" spans="2:14" ht="24" customHeight="1" x14ac:dyDescent="0.25">
      <c r="B62" s="453"/>
      <c r="C62" s="447" t="s">
        <v>82</v>
      </c>
      <c r="D62" s="297" t="str">
        <f>'Insumos '!B10</f>
        <v>Coordenador Geral</v>
      </c>
      <c r="E62" s="283" t="s">
        <v>16</v>
      </c>
      <c r="F62" s="284">
        <f>'Insumos '!H10</f>
        <v>0</v>
      </c>
      <c r="G62" s="298">
        <v>2</v>
      </c>
      <c r="H62" s="195">
        <f t="shared" si="1"/>
        <v>0</v>
      </c>
      <c r="I62" s="454">
        <f>SUM(H62:H64)</f>
        <v>0</v>
      </c>
      <c r="J62" s="289"/>
    </row>
    <row r="63" spans="2:14" ht="24" customHeight="1" x14ac:dyDescent="0.25">
      <c r="B63" s="453"/>
      <c r="C63" s="447"/>
      <c r="D63" s="282" t="str">
        <f>D9</f>
        <v>Arquiteto Sênior</v>
      </c>
      <c r="E63" s="281" t="s">
        <v>16</v>
      </c>
      <c r="F63" s="288">
        <f>'Insumos '!H11</f>
        <v>0</v>
      </c>
      <c r="G63" s="281">
        <v>10</v>
      </c>
      <c r="H63" s="195">
        <f t="shared" si="1"/>
        <v>0</v>
      </c>
      <c r="I63" s="454"/>
      <c r="J63" s="289"/>
    </row>
    <row r="64" spans="2:14" ht="24" customHeight="1" x14ac:dyDescent="0.25">
      <c r="B64" s="453"/>
      <c r="C64" s="447"/>
      <c r="D64" s="290" t="str">
        <f>D48</f>
        <v>Desenhista Projetista</v>
      </c>
      <c r="E64" s="299" t="s">
        <v>16</v>
      </c>
      <c r="F64" s="300">
        <f>'Insumos '!H13</f>
        <v>0</v>
      </c>
      <c r="G64" s="301">
        <v>10</v>
      </c>
      <c r="H64" s="195">
        <f t="shared" si="1"/>
        <v>0</v>
      </c>
      <c r="I64" s="454"/>
      <c r="J64" s="289"/>
    </row>
    <row r="65" spans="2:10" ht="24" customHeight="1" x14ac:dyDescent="0.25">
      <c r="B65" s="453"/>
      <c r="C65" s="449" t="s">
        <v>83</v>
      </c>
      <c r="D65" s="275" t="str">
        <f>'Insumos '!B10</f>
        <v>Coordenador Geral</v>
      </c>
      <c r="E65" s="271" t="s">
        <v>16</v>
      </c>
      <c r="F65" s="272">
        <f>'Insumos '!H10</f>
        <v>0</v>
      </c>
      <c r="G65" s="276">
        <v>2</v>
      </c>
      <c r="H65" s="184">
        <f t="shared" si="1"/>
        <v>0</v>
      </c>
      <c r="I65" s="451">
        <f>SUM(H65:H67)</f>
        <v>0</v>
      </c>
      <c r="J65" s="289"/>
    </row>
    <row r="66" spans="2:10" ht="24" customHeight="1" x14ac:dyDescent="0.25">
      <c r="B66" s="453"/>
      <c r="C66" s="449"/>
      <c r="D66" s="275" t="str">
        <f>D9</f>
        <v>Arquiteto Sênior</v>
      </c>
      <c r="E66" s="271" t="s">
        <v>16</v>
      </c>
      <c r="F66" s="272">
        <f>'Insumos '!H11</f>
        <v>0</v>
      </c>
      <c r="G66" s="276">
        <v>7</v>
      </c>
      <c r="H66" s="184">
        <f t="shared" si="1"/>
        <v>0</v>
      </c>
      <c r="I66" s="451"/>
      <c r="J66" s="289"/>
    </row>
    <row r="67" spans="2:10" ht="24" customHeight="1" x14ac:dyDescent="0.25">
      <c r="B67" s="453"/>
      <c r="C67" s="449"/>
      <c r="D67" s="275" t="str">
        <f>D64</f>
        <v>Desenhista Projetista</v>
      </c>
      <c r="E67" s="271" t="s">
        <v>16</v>
      </c>
      <c r="F67" s="272">
        <f>'Insumos '!H13</f>
        <v>0</v>
      </c>
      <c r="G67" s="276">
        <v>7</v>
      </c>
      <c r="H67" s="184">
        <f t="shared" si="1"/>
        <v>0</v>
      </c>
      <c r="I67" s="451"/>
      <c r="J67" s="289"/>
    </row>
    <row r="68" spans="2:10" ht="24" customHeight="1" x14ac:dyDescent="0.25">
      <c r="B68" s="453"/>
      <c r="C68" s="447" t="s">
        <v>84</v>
      </c>
      <c r="D68" s="297" t="str">
        <f>'Insumos '!B10</f>
        <v>Coordenador Geral</v>
      </c>
      <c r="E68" s="283" t="s">
        <v>16</v>
      </c>
      <c r="F68" s="284">
        <f>'Insumos '!H10</f>
        <v>0</v>
      </c>
      <c r="G68" s="298">
        <v>1</v>
      </c>
      <c r="H68" s="195">
        <f t="shared" si="1"/>
        <v>0</v>
      </c>
      <c r="I68" s="454">
        <f>SUM(H68:H71)</f>
        <v>0</v>
      </c>
      <c r="J68" s="289"/>
    </row>
    <row r="69" spans="2:10" ht="24" customHeight="1" x14ac:dyDescent="0.25">
      <c r="B69" s="453"/>
      <c r="C69" s="447"/>
      <c r="D69" s="282" t="str">
        <f>D9</f>
        <v>Arquiteto Sênior</v>
      </c>
      <c r="E69" s="287" t="s">
        <v>16</v>
      </c>
      <c r="F69" s="288">
        <f>'Insumos '!H11</f>
        <v>0</v>
      </c>
      <c r="G69" s="285">
        <v>5</v>
      </c>
      <c r="H69" s="195">
        <f t="shared" si="1"/>
        <v>0</v>
      </c>
      <c r="I69" s="454"/>
      <c r="J69" s="289"/>
    </row>
    <row r="70" spans="2:10" ht="24" customHeight="1" x14ac:dyDescent="0.25">
      <c r="B70" s="453"/>
      <c r="C70" s="447"/>
      <c r="D70" s="282" t="str">
        <f>D10</f>
        <v>Arquiteto Pleno</v>
      </c>
      <c r="E70" s="287" t="s">
        <v>16</v>
      </c>
      <c r="F70" s="288">
        <f>'Insumos '!H12</f>
        <v>0</v>
      </c>
      <c r="G70" s="285">
        <v>12</v>
      </c>
      <c r="H70" s="195">
        <f t="shared" si="1"/>
        <v>0</v>
      </c>
      <c r="I70" s="454"/>
      <c r="J70" s="289"/>
    </row>
    <row r="71" spans="2:10" ht="24" customHeight="1" x14ac:dyDescent="0.25">
      <c r="B71" s="453"/>
      <c r="C71" s="447"/>
      <c r="D71" s="282" t="str">
        <f>D61</f>
        <v>Digitador</v>
      </c>
      <c r="E71" s="287" t="s">
        <v>16</v>
      </c>
      <c r="F71" s="288">
        <f>'Insumos '!H17</f>
        <v>0</v>
      </c>
      <c r="G71" s="285">
        <v>8</v>
      </c>
      <c r="H71" s="195">
        <f t="shared" si="1"/>
        <v>0</v>
      </c>
      <c r="I71" s="454"/>
      <c r="J71" s="289"/>
    </row>
    <row r="72" spans="2:10" ht="24" customHeight="1" x14ac:dyDescent="0.25">
      <c r="B72" s="453"/>
      <c r="C72" s="449" t="s">
        <v>85</v>
      </c>
      <c r="D72" s="270" t="str">
        <f>'Insumos '!B10</f>
        <v>Coordenador Geral</v>
      </c>
      <c r="E72" s="295" t="s">
        <v>16</v>
      </c>
      <c r="F72" s="296">
        <f>'Insumos '!H10</f>
        <v>0</v>
      </c>
      <c r="G72" s="273">
        <v>1</v>
      </c>
      <c r="H72" s="184">
        <f t="shared" si="1"/>
        <v>0</v>
      </c>
      <c r="I72" s="451">
        <f>SUM(H72:H76)</f>
        <v>0</v>
      </c>
      <c r="J72" s="289"/>
    </row>
    <row r="73" spans="2:10" ht="24" customHeight="1" x14ac:dyDescent="0.25">
      <c r="B73" s="453"/>
      <c r="C73" s="449"/>
      <c r="D73" s="275" t="str">
        <f>D9</f>
        <v>Arquiteto Sênior</v>
      </c>
      <c r="E73" s="271" t="s">
        <v>16</v>
      </c>
      <c r="F73" s="272">
        <f>'Insumos '!H11</f>
        <v>0</v>
      </c>
      <c r="G73" s="276">
        <v>5</v>
      </c>
      <c r="H73" s="184">
        <f t="shared" si="1"/>
        <v>0</v>
      </c>
      <c r="I73" s="451"/>
      <c r="J73" s="289"/>
    </row>
    <row r="74" spans="2:10" ht="24" customHeight="1" x14ac:dyDescent="0.25">
      <c r="B74" s="453"/>
      <c r="C74" s="449"/>
      <c r="D74" s="275" t="str">
        <f>D53</f>
        <v>Advogado Sênior</v>
      </c>
      <c r="E74" s="271" t="s">
        <v>16</v>
      </c>
      <c r="F74" s="272">
        <f>'Insumos '!H14</f>
        <v>0</v>
      </c>
      <c r="G74" s="276">
        <v>11</v>
      </c>
      <c r="H74" s="184">
        <f t="shared" si="1"/>
        <v>0</v>
      </c>
      <c r="I74" s="451"/>
      <c r="J74" s="289"/>
    </row>
    <row r="75" spans="2:10" ht="24" customHeight="1" x14ac:dyDescent="0.25">
      <c r="B75" s="453"/>
      <c r="C75" s="449"/>
      <c r="D75" s="275" t="str">
        <f>D43</f>
        <v>Assistente Social Pleno</v>
      </c>
      <c r="E75" s="271" t="s">
        <v>16</v>
      </c>
      <c r="F75" s="272">
        <f>'Insumos '!H16</f>
        <v>0</v>
      </c>
      <c r="G75" s="276">
        <v>11</v>
      </c>
      <c r="H75" s="184">
        <f t="shared" si="1"/>
        <v>0</v>
      </c>
      <c r="I75" s="451"/>
      <c r="J75" s="289"/>
    </row>
    <row r="76" spans="2:10" ht="24" customHeight="1" x14ac:dyDescent="0.25">
      <c r="B76" s="453"/>
      <c r="C76" s="449"/>
      <c r="D76" s="311" t="str">
        <f>D71</f>
        <v>Digitador</v>
      </c>
      <c r="E76" s="269" t="s">
        <v>16</v>
      </c>
      <c r="F76" s="303">
        <f>'Insumos '!H17</f>
        <v>0</v>
      </c>
      <c r="G76" s="312">
        <v>4</v>
      </c>
      <c r="H76" s="184">
        <f t="shared" si="1"/>
        <v>0</v>
      </c>
      <c r="I76" s="451"/>
      <c r="J76" s="289"/>
    </row>
    <row r="77" spans="2:10" ht="24" customHeight="1" x14ac:dyDescent="0.25">
      <c r="B77" s="453"/>
      <c r="C77" s="447" t="s">
        <v>86</v>
      </c>
      <c r="D77" s="313" t="str">
        <f>'Insumos '!B10</f>
        <v>Coordenador Geral</v>
      </c>
      <c r="E77" s="314" t="s">
        <v>16</v>
      </c>
      <c r="F77" s="288">
        <f>'Insumos '!H10</f>
        <v>0</v>
      </c>
      <c r="G77" s="281">
        <v>1</v>
      </c>
      <c r="H77" s="195">
        <f t="shared" si="1"/>
        <v>0</v>
      </c>
      <c r="I77" s="448">
        <f>SUM(H77:H81)</f>
        <v>0</v>
      </c>
      <c r="J77" s="289"/>
    </row>
    <row r="78" spans="2:10" ht="24" customHeight="1" x14ac:dyDescent="0.25">
      <c r="B78" s="453"/>
      <c r="C78" s="447"/>
      <c r="D78" s="282" t="str">
        <f>D9</f>
        <v>Arquiteto Sênior</v>
      </c>
      <c r="E78" s="287" t="s">
        <v>16</v>
      </c>
      <c r="F78" s="288">
        <f>'Insumos '!H11</f>
        <v>0</v>
      </c>
      <c r="G78" s="285">
        <v>1</v>
      </c>
      <c r="H78" s="195">
        <f t="shared" si="1"/>
        <v>0</v>
      </c>
      <c r="I78" s="448"/>
      <c r="J78" s="289"/>
    </row>
    <row r="79" spans="2:10" ht="24" customHeight="1" x14ac:dyDescent="0.25">
      <c r="B79" s="453"/>
      <c r="C79" s="447"/>
      <c r="D79" s="282" t="str">
        <f>D74</f>
        <v>Advogado Sênior</v>
      </c>
      <c r="E79" s="287" t="s">
        <v>16</v>
      </c>
      <c r="F79" s="288">
        <f>'Insumos '!H14</f>
        <v>0</v>
      </c>
      <c r="G79" s="285">
        <v>2</v>
      </c>
      <c r="H79" s="195">
        <f t="shared" si="1"/>
        <v>0</v>
      </c>
      <c r="I79" s="448"/>
      <c r="J79" s="289"/>
    </row>
    <row r="80" spans="2:10" ht="22.5" customHeight="1" x14ac:dyDescent="0.25">
      <c r="B80" s="453"/>
      <c r="C80" s="447"/>
      <c r="D80" s="313" t="str">
        <f>D75</f>
        <v>Assistente Social Pleno</v>
      </c>
      <c r="E80" s="281" t="s">
        <v>16</v>
      </c>
      <c r="F80" s="288">
        <f>'Insumos '!H16</f>
        <v>0</v>
      </c>
      <c r="G80" s="281">
        <v>4</v>
      </c>
      <c r="H80" s="195">
        <f t="shared" si="1"/>
        <v>0</v>
      </c>
      <c r="I80" s="448"/>
      <c r="J80" s="289"/>
    </row>
    <row r="81" spans="2:14" ht="24" customHeight="1" x14ac:dyDescent="0.25">
      <c r="B81" s="453"/>
      <c r="C81" s="447"/>
      <c r="D81" s="282" t="str">
        <f>D76</f>
        <v>Digitador</v>
      </c>
      <c r="E81" s="299" t="s">
        <v>16</v>
      </c>
      <c r="F81" s="300">
        <f>'Insumos '!H17</f>
        <v>0</v>
      </c>
      <c r="G81" s="301">
        <v>4</v>
      </c>
      <c r="H81" s="195">
        <f t="shared" si="1"/>
        <v>0</v>
      </c>
      <c r="I81" s="448"/>
      <c r="J81" s="289"/>
    </row>
    <row r="82" spans="2:14" ht="24" customHeight="1" x14ac:dyDescent="0.25">
      <c r="B82" s="453"/>
      <c r="C82" s="449" t="s">
        <v>87</v>
      </c>
      <c r="D82" s="270" t="str">
        <f>'Insumos '!B10</f>
        <v>Coordenador Geral</v>
      </c>
      <c r="E82" s="271" t="s">
        <v>16</v>
      </c>
      <c r="F82" s="272">
        <f>'Insumos '!H10</f>
        <v>0</v>
      </c>
      <c r="G82" s="276">
        <v>1</v>
      </c>
      <c r="H82" s="184">
        <f t="shared" si="1"/>
        <v>0</v>
      </c>
      <c r="I82" s="451">
        <f>SUM(H82:H85)</f>
        <v>0</v>
      </c>
      <c r="J82" s="289"/>
      <c r="N82" s="302"/>
    </row>
    <row r="83" spans="2:14" ht="24" customHeight="1" x14ac:dyDescent="0.25">
      <c r="B83" s="453"/>
      <c r="C83" s="449"/>
      <c r="D83" s="275" t="str">
        <f>D9</f>
        <v>Arquiteto Sênior</v>
      </c>
      <c r="E83" s="271" t="s">
        <v>16</v>
      </c>
      <c r="F83" s="272">
        <f>'Insumos '!H11</f>
        <v>0</v>
      </c>
      <c r="G83" s="276">
        <v>2</v>
      </c>
      <c r="H83" s="184">
        <f t="shared" si="1"/>
        <v>0</v>
      </c>
      <c r="I83" s="451"/>
      <c r="J83" s="289"/>
      <c r="N83" s="302"/>
    </row>
    <row r="84" spans="2:14" ht="24" customHeight="1" x14ac:dyDescent="0.25">
      <c r="B84" s="453"/>
      <c r="C84" s="449"/>
      <c r="D84" s="275" t="str">
        <f>D10</f>
        <v>Arquiteto Pleno</v>
      </c>
      <c r="E84" s="271" t="s">
        <v>16</v>
      </c>
      <c r="F84" s="272">
        <f>'Insumos '!H12</f>
        <v>0</v>
      </c>
      <c r="G84" s="276">
        <v>5</v>
      </c>
      <c r="H84" s="184">
        <f t="shared" si="1"/>
        <v>0</v>
      </c>
      <c r="I84" s="451"/>
      <c r="J84" s="289"/>
      <c r="N84" s="302"/>
    </row>
    <row r="85" spans="2:14" ht="24" customHeight="1" x14ac:dyDescent="0.25">
      <c r="B85" s="453"/>
      <c r="C85" s="449"/>
      <c r="D85" s="278" t="str">
        <f>D81</f>
        <v>Digitador</v>
      </c>
      <c r="E85" s="312" t="s">
        <v>16</v>
      </c>
      <c r="F85" s="303">
        <f>'Insumos '!H17</f>
        <v>0</v>
      </c>
      <c r="G85" s="279">
        <v>3</v>
      </c>
      <c r="H85" s="184">
        <f t="shared" si="1"/>
        <v>0</v>
      </c>
      <c r="I85" s="451"/>
      <c r="J85" s="289"/>
      <c r="N85" s="302"/>
    </row>
    <row r="86" spans="2:14" ht="24" customHeight="1" x14ac:dyDescent="0.25">
      <c r="B86" s="453"/>
      <c r="C86" s="304" t="s">
        <v>88</v>
      </c>
      <c r="D86" s="304"/>
      <c r="E86" s="304"/>
      <c r="F86" s="304"/>
      <c r="G86" s="304"/>
      <c r="H86" s="304"/>
      <c r="I86" s="306">
        <f>SUM(I51:I85)</f>
        <v>0</v>
      </c>
      <c r="J86" s="332"/>
    </row>
    <row r="87" spans="2:14" ht="27" customHeight="1" x14ac:dyDescent="0.25">
      <c r="B87" s="443" t="s">
        <v>89</v>
      </c>
      <c r="C87" s="444" t="s">
        <v>90</v>
      </c>
      <c r="D87" s="308" t="str">
        <f>'Insumos '!B10</f>
        <v>Coordenador Geral</v>
      </c>
      <c r="E87" s="314" t="s">
        <v>16</v>
      </c>
      <c r="F87" s="284">
        <f>'Insumos '!H10</f>
        <v>0</v>
      </c>
      <c r="G87" s="283">
        <v>2</v>
      </c>
      <c r="H87" s="195">
        <f>ROUND((F87*G87),2)</f>
        <v>0</v>
      </c>
      <c r="I87" s="445">
        <f>SUM(H87:H89)</f>
        <v>0</v>
      </c>
      <c r="J87" s="289"/>
    </row>
    <row r="88" spans="2:14" ht="27" customHeight="1" x14ac:dyDescent="0.25">
      <c r="B88" s="443"/>
      <c r="C88" s="444"/>
      <c r="D88" s="313" t="str">
        <f>D9</f>
        <v>Arquiteto Sênior</v>
      </c>
      <c r="E88" s="281" t="s">
        <v>16</v>
      </c>
      <c r="F88" s="288">
        <f>'Insumos '!H11</f>
        <v>0</v>
      </c>
      <c r="G88" s="281">
        <v>8</v>
      </c>
      <c r="H88" s="195">
        <f>ROUND((F88*G88),2)</f>
        <v>0</v>
      </c>
      <c r="I88" s="445"/>
      <c r="J88" s="289"/>
    </row>
    <row r="89" spans="2:14" ht="27" customHeight="1" x14ac:dyDescent="0.25">
      <c r="B89" s="443"/>
      <c r="C89" s="444"/>
      <c r="D89" s="290" t="str">
        <f>D85</f>
        <v>Digitador</v>
      </c>
      <c r="E89" s="299" t="s">
        <v>16</v>
      </c>
      <c r="F89" s="300">
        <f>'Insumos '!H17</f>
        <v>0</v>
      </c>
      <c r="G89" s="301">
        <v>8</v>
      </c>
      <c r="H89" s="195">
        <f>ROUND((F89*G89),2)</f>
        <v>0</v>
      </c>
      <c r="I89" s="445"/>
      <c r="J89" s="289"/>
    </row>
    <row r="90" spans="2:14" ht="24" customHeight="1" x14ac:dyDescent="0.25">
      <c r="B90" s="443"/>
      <c r="C90" s="315" t="s">
        <v>91</v>
      </c>
      <c r="D90" s="315"/>
      <c r="E90" s="315"/>
      <c r="F90" s="315"/>
      <c r="G90" s="315"/>
      <c r="H90" s="315"/>
      <c r="I90" s="306">
        <f>SUM(I87)</f>
        <v>0</v>
      </c>
      <c r="J90" s="332"/>
    </row>
    <row r="91" spans="2:14" ht="24" customHeight="1" x14ac:dyDescent="0.25">
      <c r="B91" s="446" t="s">
        <v>92</v>
      </c>
      <c r="C91" s="447" t="s">
        <v>93</v>
      </c>
      <c r="D91" s="313" t="str">
        <f>'Insumos '!B10</f>
        <v>Coordenador Geral</v>
      </c>
      <c r="E91" s="281" t="s">
        <v>16</v>
      </c>
      <c r="F91" s="288">
        <f>'Insumos '!H10</f>
        <v>0</v>
      </c>
      <c r="G91" s="281">
        <v>1</v>
      </c>
      <c r="H91" s="195">
        <f t="shared" ref="H91:H116" si="2">ROUND((F91*G91),2)</f>
        <v>0</v>
      </c>
      <c r="I91" s="448">
        <f>SUM(H91:H95)</f>
        <v>0</v>
      </c>
      <c r="J91" s="289"/>
      <c r="N91" s="337"/>
    </row>
    <row r="92" spans="2:14" ht="24" customHeight="1" x14ac:dyDescent="0.25">
      <c r="B92" s="446"/>
      <c r="C92" s="447"/>
      <c r="D92" s="282" t="str">
        <f>D9</f>
        <v>Arquiteto Sênior</v>
      </c>
      <c r="E92" s="287" t="s">
        <v>16</v>
      </c>
      <c r="F92" s="288">
        <f>'Insumos '!H11</f>
        <v>0</v>
      </c>
      <c r="G92" s="285">
        <v>1</v>
      </c>
      <c r="H92" s="195">
        <f t="shared" si="2"/>
        <v>0</v>
      </c>
      <c r="I92" s="448"/>
      <c r="J92" s="289"/>
      <c r="N92" s="337"/>
    </row>
    <row r="93" spans="2:14" ht="24" customHeight="1" x14ac:dyDescent="0.25">
      <c r="B93" s="446"/>
      <c r="C93" s="447"/>
      <c r="D93" s="282" t="str">
        <f>D10</f>
        <v>Arquiteto Pleno</v>
      </c>
      <c r="E93" s="287" t="s">
        <v>16</v>
      </c>
      <c r="F93" s="288">
        <f>'Insumos '!H12</f>
        <v>0</v>
      </c>
      <c r="G93" s="285">
        <v>2</v>
      </c>
      <c r="H93" s="195">
        <f t="shared" si="2"/>
        <v>0</v>
      </c>
      <c r="I93" s="448"/>
      <c r="J93" s="289"/>
      <c r="N93" s="337"/>
    </row>
    <row r="94" spans="2:14" ht="24" customHeight="1" x14ac:dyDescent="0.25">
      <c r="B94" s="446"/>
      <c r="C94" s="447"/>
      <c r="D94" s="282" t="str">
        <f>D60</f>
        <v>Auxiliar de Serviços Gerais</v>
      </c>
      <c r="E94" s="287" t="s">
        <v>16</v>
      </c>
      <c r="F94" s="288">
        <f>'Insumos '!H15</f>
        <v>0</v>
      </c>
      <c r="G94" s="285">
        <v>2</v>
      </c>
      <c r="H94" s="195">
        <f t="shared" si="2"/>
        <v>0</v>
      </c>
      <c r="I94" s="448"/>
      <c r="J94" s="289"/>
      <c r="N94" s="337"/>
    </row>
    <row r="95" spans="2:14" ht="24" customHeight="1" x14ac:dyDescent="0.25">
      <c r="B95" s="446"/>
      <c r="C95" s="447"/>
      <c r="D95" s="316" t="str">
        <f>D89</f>
        <v>Digitador</v>
      </c>
      <c r="E95" s="317" t="s">
        <v>16</v>
      </c>
      <c r="F95" s="300">
        <f>'Insumos '!H17</f>
        <v>0</v>
      </c>
      <c r="G95" s="281">
        <v>2</v>
      </c>
      <c r="H95" s="195">
        <f t="shared" si="2"/>
        <v>0</v>
      </c>
      <c r="I95" s="448"/>
      <c r="J95" s="289"/>
      <c r="N95" s="337"/>
    </row>
    <row r="96" spans="2:14" ht="24" customHeight="1" x14ac:dyDescent="0.25">
      <c r="B96" s="446"/>
      <c r="C96" s="449" t="s">
        <v>94</v>
      </c>
      <c r="D96" s="318" t="str">
        <f>'Insumos '!B10</f>
        <v>Coordenador Geral</v>
      </c>
      <c r="E96" s="269" t="s">
        <v>16</v>
      </c>
      <c r="F96" s="272">
        <f>'Insumos '!H10</f>
        <v>0</v>
      </c>
      <c r="G96" s="295">
        <v>1</v>
      </c>
      <c r="H96" s="184">
        <f t="shared" si="2"/>
        <v>0</v>
      </c>
      <c r="I96" s="450">
        <f>SUM(H96:H98)</f>
        <v>0</v>
      </c>
      <c r="J96" s="289"/>
    </row>
    <row r="97" spans="2:10" ht="24" customHeight="1" x14ac:dyDescent="0.25">
      <c r="B97" s="446"/>
      <c r="C97" s="449"/>
      <c r="D97" s="275" t="str">
        <f>D9</f>
        <v>Arquiteto Sênior</v>
      </c>
      <c r="E97" s="271" t="s">
        <v>16</v>
      </c>
      <c r="F97" s="272">
        <f>'Insumos '!H11</f>
        <v>0</v>
      </c>
      <c r="G97" s="276">
        <v>3</v>
      </c>
      <c r="H97" s="184">
        <f t="shared" si="2"/>
        <v>0</v>
      </c>
      <c r="I97" s="450"/>
      <c r="J97" s="289"/>
    </row>
    <row r="98" spans="2:10" ht="24" customHeight="1" x14ac:dyDescent="0.25">
      <c r="B98" s="446"/>
      <c r="C98" s="449"/>
      <c r="D98" s="278" t="str">
        <f>D95</f>
        <v>Digitador</v>
      </c>
      <c r="E98" s="312" t="s">
        <v>16</v>
      </c>
      <c r="F98" s="303">
        <f>'Insumos '!H17</f>
        <v>0</v>
      </c>
      <c r="G98" s="276">
        <v>2</v>
      </c>
      <c r="H98" s="184">
        <f t="shared" si="2"/>
        <v>0</v>
      </c>
      <c r="I98" s="450"/>
      <c r="J98" s="289"/>
    </row>
    <row r="99" spans="2:10" ht="24" customHeight="1" x14ac:dyDescent="0.25">
      <c r="B99" s="446"/>
      <c r="C99" s="447" t="s">
        <v>95</v>
      </c>
      <c r="D99" s="313" t="s">
        <v>14</v>
      </c>
      <c r="E99" s="281" t="s">
        <v>16</v>
      </c>
      <c r="F99" s="288">
        <f>'Insumos '!H10</f>
        <v>0</v>
      </c>
      <c r="G99" s="283">
        <v>5</v>
      </c>
      <c r="H99" s="195">
        <f t="shared" si="2"/>
        <v>0</v>
      </c>
      <c r="I99" s="448">
        <f>SUM(H99:H104)</f>
        <v>0</v>
      </c>
      <c r="J99" s="289"/>
    </row>
    <row r="100" spans="2:10" ht="24" customHeight="1" x14ac:dyDescent="0.25">
      <c r="B100" s="446"/>
      <c r="C100" s="447"/>
      <c r="D100" s="282" t="s">
        <v>17</v>
      </c>
      <c r="E100" s="287" t="s">
        <v>16</v>
      </c>
      <c r="F100" s="288">
        <f>'Insumos '!H11</f>
        <v>0</v>
      </c>
      <c r="G100" s="285">
        <v>7</v>
      </c>
      <c r="H100" s="195">
        <f t="shared" si="2"/>
        <v>0</v>
      </c>
      <c r="I100" s="448"/>
      <c r="J100" s="289"/>
    </row>
    <row r="101" spans="2:10" ht="24" customHeight="1" x14ac:dyDescent="0.25">
      <c r="B101" s="446"/>
      <c r="C101" s="447"/>
      <c r="D101" s="290" t="str">
        <f>D14</f>
        <v>Advogado Sênior</v>
      </c>
      <c r="E101" s="287" t="s">
        <v>16</v>
      </c>
      <c r="F101" s="206">
        <f>'Insumos '!H14</f>
        <v>0</v>
      </c>
      <c r="G101" s="301">
        <v>2</v>
      </c>
      <c r="H101" s="195">
        <f t="shared" si="2"/>
        <v>0</v>
      </c>
      <c r="I101" s="448"/>
      <c r="J101" s="289"/>
    </row>
    <row r="102" spans="2:10" ht="24" customHeight="1" x14ac:dyDescent="0.25">
      <c r="B102" s="446"/>
      <c r="C102" s="447"/>
      <c r="D102" s="290" t="str">
        <f>D10</f>
        <v>Arquiteto Pleno</v>
      </c>
      <c r="E102" s="287" t="s">
        <v>16</v>
      </c>
      <c r="F102" s="206">
        <f>'Insumos '!H12</f>
        <v>0</v>
      </c>
      <c r="G102" s="301">
        <v>11</v>
      </c>
      <c r="H102" s="195">
        <f t="shared" si="2"/>
        <v>0</v>
      </c>
      <c r="I102" s="448"/>
      <c r="J102" s="289"/>
    </row>
    <row r="103" spans="2:10" ht="24" customHeight="1" x14ac:dyDescent="0.25">
      <c r="B103" s="446"/>
      <c r="C103" s="447"/>
      <c r="D103" s="290" t="str">
        <f>D34</f>
        <v>Assistente Social Pleno</v>
      </c>
      <c r="E103" s="287" t="s">
        <v>16</v>
      </c>
      <c r="F103" s="206">
        <f>'Insumos '!H16</f>
        <v>0</v>
      </c>
      <c r="G103" s="301">
        <v>11</v>
      </c>
      <c r="H103" s="195">
        <f t="shared" si="2"/>
        <v>0</v>
      </c>
      <c r="I103" s="448"/>
      <c r="J103" s="289"/>
    </row>
    <row r="104" spans="2:10" ht="24" customHeight="1" x14ac:dyDescent="0.25">
      <c r="B104" s="446"/>
      <c r="C104" s="447"/>
      <c r="D104" s="290" t="str">
        <f>D98</f>
        <v>Digitador</v>
      </c>
      <c r="E104" s="299" t="s">
        <v>16</v>
      </c>
      <c r="F104" s="206">
        <f>'Insumos '!H17</f>
        <v>0</v>
      </c>
      <c r="G104" s="301">
        <v>5</v>
      </c>
      <c r="H104" s="195">
        <f t="shared" si="2"/>
        <v>0</v>
      </c>
      <c r="I104" s="448"/>
      <c r="J104" s="289"/>
    </row>
    <row r="105" spans="2:10" ht="24" customHeight="1" x14ac:dyDescent="0.25">
      <c r="B105" s="446"/>
      <c r="C105" s="449" t="s">
        <v>96</v>
      </c>
      <c r="D105" s="318" t="s">
        <v>14</v>
      </c>
      <c r="E105" s="269" t="s">
        <v>16</v>
      </c>
      <c r="F105" s="182">
        <f>'Insumos '!H10</f>
        <v>0</v>
      </c>
      <c r="G105" s="269">
        <v>1</v>
      </c>
      <c r="H105" s="184">
        <f t="shared" si="2"/>
        <v>0</v>
      </c>
      <c r="I105" s="451">
        <f>H105+H106+H107+H108+H109+H110</f>
        <v>0</v>
      </c>
      <c r="J105" s="289"/>
    </row>
    <row r="106" spans="2:10" ht="24" customHeight="1" x14ac:dyDescent="0.25">
      <c r="B106" s="446"/>
      <c r="C106" s="449"/>
      <c r="D106" s="275" t="s">
        <v>17</v>
      </c>
      <c r="E106" s="271" t="s">
        <v>16</v>
      </c>
      <c r="F106" s="182">
        <f>'Insumos '!H11</f>
        <v>0</v>
      </c>
      <c r="G106" s="276">
        <v>3</v>
      </c>
      <c r="H106" s="184">
        <f t="shared" si="2"/>
        <v>0</v>
      </c>
      <c r="I106" s="451"/>
      <c r="J106" s="289"/>
    </row>
    <row r="107" spans="2:10" ht="24" customHeight="1" x14ac:dyDescent="0.25">
      <c r="B107" s="446"/>
      <c r="C107" s="449"/>
      <c r="D107" s="278" t="s">
        <v>24</v>
      </c>
      <c r="E107" s="271" t="s">
        <v>16</v>
      </c>
      <c r="F107" s="182">
        <f>'Insumos '!H14</f>
        <v>0</v>
      </c>
      <c r="G107" s="276">
        <v>3</v>
      </c>
      <c r="H107" s="184">
        <f t="shared" si="2"/>
        <v>0</v>
      </c>
      <c r="I107" s="451"/>
      <c r="J107" s="289"/>
    </row>
    <row r="108" spans="2:10" ht="24" customHeight="1" x14ac:dyDescent="0.25">
      <c r="B108" s="446"/>
      <c r="C108" s="449"/>
      <c r="D108" s="278" t="s">
        <v>20</v>
      </c>
      <c r="E108" s="271" t="s">
        <v>16</v>
      </c>
      <c r="F108" s="209">
        <f>'Insumos '!H12</f>
        <v>0</v>
      </c>
      <c r="G108" s="276">
        <v>4</v>
      </c>
      <c r="H108" s="184">
        <f t="shared" si="2"/>
        <v>0</v>
      </c>
      <c r="I108" s="451"/>
      <c r="J108" s="289"/>
    </row>
    <row r="109" spans="2:10" ht="24" customHeight="1" x14ac:dyDescent="0.25">
      <c r="B109" s="446"/>
      <c r="C109" s="449"/>
      <c r="D109" s="278" t="s">
        <v>29</v>
      </c>
      <c r="E109" s="271" t="s">
        <v>16</v>
      </c>
      <c r="F109" s="209">
        <f>'Insumos '!H16</f>
        <v>0</v>
      </c>
      <c r="G109" s="276">
        <v>8</v>
      </c>
      <c r="H109" s="184">
        <f t="shared" si="2"/>
        <v>0</v>
      </c>
      <c r="I109" s="451"/>
      <c r="J109" s="289"/>
    </row>
    <row r="110" spans="2:10" ht="24" customHeight="1" x14ac:dyDescent="0.25">
      <c r="B110" s="446"/>
      <c r="C110" s="449"/>
      <c r="D110" s="278" t="str">
        <f>D104</f>
        <v>Digitador</v>
      </c>
      <c r="E110" s="312" t="s">
        <v>16</v>
      </c>
      <c r="F110" s="209">
        <f>'Insumos '!H17</f>
        <v>0</v>
      </c>
      <c r="G110" s="276">
        <v>4</v>
      </c>
      <c r="H110" s="184">
        <f t="shared" si="2"/>
        <v>0</v>
      </c>
      <c r="I110" s="451"/>
      <c r="J110" s="289"/>
    </row>
    <row r="111" spans="2:10" ht="24" customHeight="1" x14ac:dyDescent="0.25">
      <c r="B111" s="446"/>
      <c r="C111" s="447" t="s">
        <v>97</v>
      </c>
      <c r="D111" s="313" t="s">
        <v>14</v>
      </c>
      <c r="E111" s="281" t="s">
        <v>16</v>
      </c>
      <c r="F111" s="197">
        <f>'Insumos '!H10</f>
        <v>0</v>
      </c>
      <c r="G111" s="283">
        <v>1</v>
      </c>
      <c r="H111" s="195">
        <f t="shared" si="2"/>
        <v>0</v>
      </c>
      <c r="I111" s="448">
        <f>H111+H112+H113+H114+H115+H116</f>
        <v>0</v>
      </c>
      <c r="J111" s="289"/>
    </row>
    <row r="112" spans="2:10" ht="24" customHeight="1" x14ac:dyDescent="0.25">
      <c r="B112" s="446"/>
      <c r="C112" s="447"/>
      <c r="D112" s="282" t="s">
        <v>17</v>
      </c>
      <c r="E112" s="287" t="s">
        <v>16</v>
      </c>
      <c r="F112" s="197">
        <f>'Insumos '!H11</f>
        <v>0</v>
      </c>
      <c r="G112" s="285">
        <v>2</v>
      </c>
      <c r="H112" s="195">
        <f t="shared" si="2"/>
        <v>0</v>
      </c>
      <c r="I112" s="448"/>
      <c r="J112" s="289"/>
    </row>
    <row r="113" spans="2:10" ht="24" customHeight="1" x14ac:dyDescent="0.25">
      <c r="B113" s="446"/>
      <c r="C113" s="447"/>
      <c r="D113" s="290" t="s">
        <v>24</v>
      </c>
      <c r="E113" s="299" t="s">
        <v>16</v>
      </c>
      <c r="F113" s="206">
        <f>'Insumos '!H14</f>
        <v>0</v>
      </c>
      <c r="G113" s="301">
        <v>2</v>
      </c>
      <c r="H113" s="195">
        <f t="shared" si="2"/>
        <v>0</v>
      </c>
      <c r="I113" s="448"/>
      <c r="J113" s="289"/>
    </row>
    <row r="114" spans="2:10" ht="24" customHeight="1" x14ac:dyDescent="0.25">
      <c r="B114" s="446"/>
      <c r="C114" s="447"/>
      <c r="D114" s="290" t="s">
        <v>20</v>
      </c>
      <c r="E114" s="299" t="s">
        <v>16</v>
      </c>
      <c r="F114" s="206">
        <f>'Insumos '!H12</f>
        <v>0</v>
      </c>
      <c r="G114" s="301">
        <v>1</v>
      </c>
      <c r="H114" s="195">
        <f t="shared" si="2"/>
        <v>0</v>
      </c>
      <c r="I114" s="448"/>
      <c r="J114" s="289"/>
    </row>
    <row r="115" spans="2:10" ht="24" customHeight="1" x14ac:dyDescent="0.25">
      <c r="B115" s="446"/>
      <c r="C115" s="447"/>
      <c r="D115" s="290" t="s">
        <v>29</v>
      </c>
      <c r="E115" s="299" t="s">
        <v>16</v>
      </c>
      <c r="F115" s="206">
        <f>'Insumos '!H16</f>
        <v>0</v>
      </c>
      <c r="G115" s="301">
        <v>1</v>
      </c>
      <c r="H115" s="195">
        <f t="shared" si="2"/>
        <v>0</v>
      </c>
      <c r="I115" s="448"/>
      <c r="J115" s="289"/>
    </row>
    <row r="116" spans="2:10" ht="24" customHeight="1" x14ac:dyDescent="0.25">
      <c r="B116" s="446"/>
      <c r="C116" s="447"/>
      <c r="D116" s="290" t="str">
        <f>D110</f>
        <v>Digitador</v>
      </c>
      <c r="E116" s="299" t="s">
        <v>16</v>
      </c>
      <c r="F116" s="206">
        <f>'Insumos '!H17</f>
        <v>0</v>
      </c>
      <c r="G116" s="301">
        <v>3</v>
      </c>
      <c r="H116" s="195">
        <f t="shared" si="2"/>
        <v>0</v>
      </c>
      <c r="I116" s="448"/>
      <c r="J116" s="289"/>
    </row>
    <row r="117" spans="2:10" ht="24" customHeight="1" x14ac:dyDescent="0.25">
      <c r="B117" s="446"/>
      <c r="C117" s="452" t="s">
        <v>98</v>
      </c>
      <c r="D117" s="452"/>
      <c r="E117" s="452"/>
      <c r="F117" s="452"/>
      <c r="G117" s="452"/>
      <c r="H117" s="452"/>
      <c r="I117" s="319">
        <f>I91+I96+I99+I105+I111</f>
        <v>0</v>
      </c>
      <c r="J117" s="289"/>
    </row>
    <row r="118" spans="2:10" ht="32.25" customHeight="1" x14ac:dyDescent="0.25">
      <c r="B118" s="320"/>
      <c r="F118" s="442" t="s">
        <v>99</v>
      </c>
      <c r="G118" s="442"/>
      <c r="H118" s="442"/>
      <c r="I118" s="321">
        <f>I50+I86+I90+I117</f>
        <v>0</v>
      </c>
    </row>
    <row r="119" spans="2:10" ht="24" customHeight="1" x14ac:dyDescent="0.25"/>
    <row r="120" spans="2:10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2" max="2" width="17.42578125" customWidth="1"/>
    <col min="3" max="3" width="35.42578125" customWidth="1"/>
    <col min="4" max="4" width="33.28515625" customWidth="1"/>
    <col min="5" max="5" width="5" style="253" customWidth="1"/>
    <col min="6" max="6" width="10.140625" style="253" customWidth="1"/>
    <col min="7" max="7" width="9.42578125" style="254" customWidth="1"/>
    <col min="8" max="8" width="13.5703125" style="255" customWidth="1"/>
    <col min="9" max="9" width="17.7109375" style="255" customWidth="1"/>
    <col min="10" max="10" width="12.85546875" style="255" customWidth="1"/>
    <col min="11" max="11" width="13.140625" customWidth="1"/>
    <col min="12" max="12" width="19" style="256" customWidth="1"/>
    <col min="14" max="14" width="12.42578125" customWidth="1"/>
    <col min="15" max="15" width="3.28515625" customWidth="1"/>
  </cols>
  <sheetData>
    <row r="1" spans="1:12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2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</row>
    <row r="3" spans="1:12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2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2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2" ht="24" customHeight="1" x14ac:dyDescent="0.25">
      <c r="B6" s="414" t="s">
        <v>116</v>
      </c>
      <c r="C6" s="414"/>
      <c r="D6" s="414"/>
      <c r="E6" s="414"/>
      <c r="F6" s="414"/>
      <c r="G6" s="414"/>
      <c r="H6" s="414"/>
      <c r="I6" s="414"/>
    </row>
    <row r="7" spans="1:12" ht="36.75" customHeight="1" x14ac:dyDescent="0.25">
      <c r="A7" s="258"/>
      <c r="B7" s="259" t="s">
        <v>61</v>
      </c>
      <c r="C7" s="260" t="s">
        <v>62</v>
      </c>
      <c r="D7" s="261" t="s">
        <v>63</v>
      </c>
      <c r="E7" s="262" t="s">
        <v>10</v>
      </c>
      <c r="F7" s="263" t="s">
        <v>13</v>
      </c>
      <c r="G7" s="264" t="s">
        <v>64</v>
      </c>
      <c r="H7" s="265" t="s">
        <v>65</v>
      </c>
      <c r="I7" s="266" t="s">
        <v>66</v>
      </c>
      <c r="J7" s="331"/>
      <c r="K7" s="268"/>
      <c r="L7" s="268"/>
    </row>
    <row r="8" spans="1:12" ht="24" customHeight="1" x14ac:dyDescent="0.25">
      <c r="B8" s="453" t="s">
        <v>67</v>
      </c>
      <c r="C8" s="449" t="s">
        <v>102</v>
      </c>
      <c r="D8" s="270" t="str">
        <f>'Insumos '!B10</f>
        <v>Coordenador Geral</v>
      </c>
      <c r="E8" s="271" t="s">
        <v>16</v>
      </c>
      <c r="F8" s="272">
        <f>'Insumos '!H10</f>
        <v>0</v>
      </c>
      <c r="G8" s="273">
        <v>6</v>
      </c>
      <c r="H8" s="184">
        <f t="shared" ref="H8:H49" si="0">ROUND((F8*G8),2)</f>
        <v>0</v>
      </c>
      <c r="I8" s="451">
        <f>SUM(H8:H11)</f>
        <v>0</v>
      </c>
      <c r="J8" s="289"/>
    </row>
    <row r="9" spans="1:12" ht="24" customHeight="1" x14ac:dyDescent="0.25">
      <c r="B9" s="453"/>
      <c r="C9" s="449"/>
      <c r="D9" s="275" t="str">
        <f>'Insumos '!B11</f>
        <v>Arquiteto Sênior</v>
      </c>
      <c r="E9" s="271" t="s">
        <v>16</v>
      </c>
      <c r="F9" s="272">
        <f>'Insumos '!H11</f>
        <v>0</v>
      </c>
      <c r="G9" s="276">
        <v>12</v>
      </c>
      <c r="H9" s="184">
        <f t="shared" si="0"/>
        <v>0</v>
      </c>
      <c r="I9" s="451"/>
      <c r="J9" s="289"/>
    </row>
    <row r="10" spans="1:12" ht="24" customHeight="1" x14ac:dyDescent="0.25">
      <c r="B10" s="453"/>
      <c r="C10" s="449"/>
      <c r="D10" s="275" t="str">
        <f>'Insumos '!B12</f>
        <v>Arquiteto Pleno</v>
      </c>
      <c r="E10" s="271" t="s">
        <v>16</v>
      </c>
      <c r="F10" s="272">
        <f>'Insumos '!H12</f>
        <v>0</v>
      </c>
      <c r="G10" s="276">
        <v>15</v>
      </c>
      <c r="H10" s="184">
        <f t="shared" si="0"/>
        <v>0</v>
      </c>
      <c r="I10" s="451"/>
      <c r="J10" s="289"/>
    </row>
    <row r="11" spans="1:12" ht="24" customHeight="1" x14ac:dyDescent="0.25">
      <c r="B11" s="453"/>
      <c r="C11" s="449"/>
      <c r="D11" s="278" t="str">
        <f>'Insumos '!B17</f>
        <v>Digitador</v>
      </c>
      <c r="E11" s="271" t="s">
        <v>16</v>
      </c>
      <c r="F11" s="272">
        <f>'Insumos '!H17</f>
        <v>0</v>
      </c>
      <c r="G11" s="279">
        <v>12</v>
      </c>
      <c r="H11" s="184">
        <f t="shared" si="0"/>
        <v>0</v>
      </c>
      <c r="I11" s="451"/>
      <c r="J11" s="289"/>
    </row>
    <row r="12" spans="1:12" ht="24" customHeight="1" x14ac:dyDescent="0.25">
      <c r="B12" s="453"/>
      <c r="C12" s="447" t="s">
        <v>69</v>
      </c>
      <c r="D12" s="282" t="str">
        <f>'Insumos '!B10</f>
        <v>Coordenador Geral</v>
      </c>
      <c r="E12" s="283" t="s">
        <v>16</v>
      </c>
      <c r="F12" s="284">
        <f>'Insumos '!H10</f>
        <v>0</v>
      </c>
      <c r="G12" s="285">
        <v>1</v>
      </c>
      <c r="H12" s="195">
        <f t="shared" si="0"/>
        <v>0</v>
      </c>
      <c r="I12" s="454">
        <f>SUM(H12:H16)</f>
        <v>0</v>
      </c>
      <c r="J12" s="289"/>
    </row>
    <row r="13" spans="1:12" ht="24" customHeight="1" x14ac:dyDescent="0.25">
      <c r="B13" s="453"/>
      <c r="C13" s="447"/>
      <c r="D13" s="282" t="str">
        <f>D9</f>
        <v>Arquiteto Sênior</v>
      </c>
      <c r="E13" s="287" t="s">
        <v>16</v>
      </c>
      <c r="F13" s="288">
        <f>'Insumos '!H11</f>
        <v>0</v>
      </c>
      <c r="G13" s="285">
        <v>2</v>
      </c>
      <c r="H13" s="195">
        <f t="shared" si="0"/>
        <v>0</v>
      </c>
      <c r="I13" s="454"/>
      <c r="J13" s="289"/>
    </row>
    <row r="14" spans="1:12" ht="24" customHeight="1" x14ac:dyDescent="0.25">
      <c r="B14" s="453"/>
      <c r="C14" s="447"/>
      <c r="D14" s="282" t="str">
        <f>'Insumos '!B14</f>
        <v>Advogado Sênior</v>
      </c>
      <c r="E14" s="287" t="s">
        <v>16</v>
      </c>
      <c r="F14" s="288">
        <f>'Insumos '!H14</f>
        <v>0</v>
      </c>
      <c r="G14" s="285">
        <v>3</v>
      </c>
      <c r="H14" s="195">
        <f t="shared" si="0"/>
        <v>0</v>
      </c>
      <c r="I14" s="454"/>
      <c r="J14" s="289"/>
    </row>
    <row r="15" spans="1:12" ht="24" customHeight="1" x14ac:dyDescent="0.25">
      <c r="B15" s="453"/>
      <c r="C15" s="447"/>
      <c r="D15" s="282" t="str">
        <f>D10</f>
        <v>Arquiteto Pleno</v>
      </c>
      <c r="E15" s="287" t="s">
        <v>16</v>
      </c>
      <c r="F15" s="288">
        <f>'Insumos '!H12</f>
        <v>0</v>
      </c>
      <c r="G15" s="285">
        <v>4</v>
      </c>
      <c r="H15" s="195">
        <f t="shared" si="0"/>
        <v>0</v>
      </c>
      <c r="I15" s="454"/>
      <c r="J15" s="289"/>
    </row>
    <row r="16" spans="1:12" ht="24" customHeight="1" x14ac:dyDescent="0.25">
      <c r="B16" s="453"/>
      <c r="C16" s="447"/>
      <c r="D16" s="290" t="str">
        <f>'Insumos '!B15</f>
        <v>Auxiliar de Serviços Gerais</v>
      </c>
      <c r="E16" s="287" t="s">
        <v>16</v>
      </c>
      <c r="F16" s="288">
        <f>'Insumos '!H15</f>
        <v>0</v>
      </c>
      <c r="G16" s="285">
        <v>4</v>
      </c>
      <c r="H16" s="195">
        <f t="shared" si="0"/>
        <v>0</v>
      </c>
      <c r="I16" s="454"/>
      <c r="J16" s="289"/>
    </row>
    <row r="17" spans="2:14" ht="24" customHeight="1" x14ac:dyDescent="0.25">
      <c r="B17" s="453"/>
      <c r="C17" s="449" t="s">
        <v>70</v>
      </c>
      <c r="D17" s="275" t="str">
        <f>'Insumos '!B10</f>
        <v>Coordenador Geral</v>
      </c>
      <c r="E17" s="271" t="s">
        <v>16</v>
      </c>
      <c r="F17" s="272">
        <f>'Insumos '!H10</f>
        <v>0</v>
      </c>
      <c r="G17" s="276">
        <v>2</v>
      </c>
      <c r="H17" s="184">
        <f t="shared" si="0"/>
        <v>0</v>
      </c>
      <c r="I17" s="451">
        <f>SUM(H17:H20)</f>
        <v>0</v>
      </c>
      <c r="J17" s="289"/>
    </row>
    <row r="18" spans="2:14" ht="23.25" customHeight="1" x14ac:dyDescent="0.25">
      <c r="B18" s="453"/>
      <c r="C18" s="449"/>
      <c r="D18" s="275" t="str">
        <f>D9</f>
        <v>Arquiteto Sênior</v>
      </c>
      <c r="E18" s="271" t="s">
        <v>16</v>
      </c>
      <c r="F18" s="272">
        <f>'Insumos '!H11</f>
        <v>0</v>
      </c>
      <c r="G18" s="276">
        <v>7</v>
      </c>
      <c r="H18" s="184">
        <f t="shared" si="0"/>
        <v>0</v>
      </c>
      <c r="I18" s="451"/>
      <c r="J18" s="289"/>
      <c r="N18" s="337"/>
    </row>
    <row r="19" spans="2:14" ht="23.25" customHeight="1" x14ac:dyDescent="0.25">
      <c r="B19" s="453"/>
      <c r="C19" s="449"/>
      <c r="D19" s="275" t="str">
        <f>D14</f>
        <v>Advogado Sênior</v>
      </c>
      <c r="E19" s="271" t="s">
        <v>16</v>
      </c>
      <c r="F19" s="272">
        <f>'Insumos '!H14</f>
        <v>0</v>
      </c>
      <c r="G19" s="276">
        <v>12</v>
      </c>
      <c r="H19" s="184">
        <f t="shared" si="0"/>
        <v>0</v>
      </c>
      <c r="I19" s="451"/>
      <c r="J19" s="289"/>
    </row>
    <row r="20" spans="2:14" ht="23.25" customHeight="1" x14ac:dyDescent="0.25">
      <c r="B20" s="453"/>
      <c r="C20" s="449"/>
      <c r="D20" s="275" t="str">
        <f>D11</f>
        <v>Digitador</v>
      </c>
      <c r="E20" s="271" t="s">
        <v>16</v>
      </c>
      <c r="F20" s="272">
        <f>'Insumos '!H17</f>
        <v>0</v>
      </c>
      <c r="G20" s="276">
        <v>8</v>
      </c>
      <c r="H20" s="184">
        <f t="shared" si="0"/>
        <v>0</v>
      </c>
      <c r="I20" s="451"/>
      <c r="J20" s="289"/>
    </row>
    <row r="21" spans="2:14" ht="47.25" customHeight="1" x14ac:dyDescent="0.25">
      <c r="B21" s="453"/>
      <c r="C21" s="281" t="s">
        <v>71</v>
      </c>
      <c r="D21" s="282" t="str">
        <f>'Insumos '!B20</f>
        <v>Levantamento Planialtimétrico Cadastral</v>
      </c>
      <c r="E21" s="287" t="s">
        <v>37</v>
      </c>
      <c r="F21" s="288">
        <f>'Insumos '!H20</f>
        <v>0</v>
      </c>
      <c r="G21" s="292">
        <v>6702</v>
      </c>
      <c r="H21" s="195">
        <f t="shared" si="0"/>
        <v>0</v>
      </c>
      <c r="I21" s="293">
        <f>SUM(H21)</f>
        <v>0</v>
      </c>
      <c r="J21" s="289"/>
    </row>
    <row r="22" spans="2:14" ht="30" customHeight="1" x14ac:dyDescent="0.25">
      <c r="B22" s="453"/>
      <c r="C22" s="449" t="s">
        <v>72</v>
      </c>
      <c r="D22" s="270" t="str">
        <f>'Insumos '!B10</f>
        <v>Coordenador Geral</v>
      </c>
      <c r="E22" s="295" t="s">
        <v>16</v>
      </c>
      <c r="F22" s="296">
        <f>'Insumos '!H10</f>
        <v>0</v>
      </c>
      <c r="G22" s="273">
        <v>2</v>
      </c>
      <c r="H22" s="184">
        <f t="shared" si="0"/>
        <v>0</v>
      </c>
      <c r="I22" s="451">
        <f>SUM(H22:H25)</f>
        <v>0</v>
      </c>
      <c r="J22" s="289"/>
    </row>
    <row r="23" spans="2:14" ht="30" customHeight="1" x14ac:dyDescent="0.25">
      <c r="B23" s="453"/>
      <c r="C23" s="449"/>
      <c r="D23" s="275" t="str">
        <f>D9</f>
        <v>Arquiteto Sênior</v>
      </c>
      <c r="E23" s="271" t="s">
        <v>16</v>
      </c>
      <c r="F23" s="272">
        <f>'Insumos '!H11</f>
        <v>0</v>
      </c>
      <c r="G23" s="276">
        <v>8</v>
      </c>
      <c r="H23" s="184">
        <f t="shared" si="0"/>
        <v>0</v>
      </c>
      <c r="I23" s="451"/>
      <c r="J23" s="289"/>
    </row>
    <row r="24" spans="2:14" ht="30" customHeight="1" x14ac:dyDescent="0.25">
      <c r="B24" s="453"/>
      <c r="C24" s="449"/>
      <c r="D24" s="275" t="str">
        <f>D14</f>
        <v>Advogado Sênior</v>
      </c>
      <c r="E24" s="271" t="s">
        <v>16</v>
      </c>
      <c r="F24" s="272">
        <f>'Insumos '!H14</f>
        <v>0</v>
      </c>
      <c r="G24" s="276">
        <v>11</v>
      </c>
      <c r="H24" s="184">
        <f t="shared" si="0"/>
        <v>0</v>
      </c>
      <c r="I24" s="451"/>
      <c r="J24" s="289"/>
    </row>
    <row r="25" spans="2:14" ht="24" customHeight="1" x14ac:dyDescent="0.25">
      <c r="B25" s="453"/>
      <c r="C25" s="449"/>
      <c r="D25" s="275" t="str">
        <f>D11</f>
        <v>Digitador</v>
      </c>
      <c r="E25" s="271" t="s">
        <v>16</v>
      </c>
      <c r="F25" s="272">
        <f>'Insumos '!H17</f>
        <v>0</v>
      </c>
      <c r="G25" s="276">
        <v>8</v>
      </c>
      <c r="H25" s="184">
        <f t="shared" si="0"/>
        <v>0</v>
      </c>
      <c r="I25" s="451"/>
      <c r="J25" s="289"/>
    </row>
    <row r="26" spans="2:14" ht="24" customHeight="1" x14ac:dyDescent="0.25">
      <c r="B26" s="453"/>
      <c r="C26" s="447" t="s">
        <v>73</v>
      </c>
      <c r="D26" s="297" t="str">
        <f>'Insumos '!B10</f>
        <v>Coordenador Geral</v>
      </c>
      <c r="E26" s="283" t="s">
        <v>16</v>
      </c>
      <c r="F26" s="284">
        <f>'Insumos '!H10</f>
        <v>0</v>
      </c>
      <c r="G26" s="298">
        <v>1</v>
      </c>
      <c r="H26" s="195">
        <f t="shared" si="0"/>
        <v>0</v>
      </c>
      <c r="I26" s="454">
        <f>SUM(H26:H30)</f>
        <v>0</v>
      </c>
      <c r="J26" s="289"/>
    </row>
    <row r="27" spans="2:14" ht="24" customHeight="1" x14ac:dyDescent="0.25">
      <c r="B27" s="453"/>
      <c r="C27" s="447"/>
      <c r="D27" s="282" t="str">
        <f>D9</f>
        <v>Arquiteto Sênior</v>
      </c>
      <c r="E27" s="287" t="s">
        <v>16</v>
      </c>
      <c r="F27" s="288">
        <f>'Insumos '!H11</f>
        <v>0</v>
      </c>
      <c r="G27" s="285">
        <v>2</v>
      </c>
      <c r="H27" s="195">
        <f t="shared" si="0"/>
        <v>0</v>
      </c>
      <c r="I27" s="454"/>
      <c r="J27" s="289"/>
    </row>
    <row r="28" spans="2:14" ht="24" customHeight="1" x14ac:dyDescent="0.25">
      <c r="B28" s="453"/>
      <c r="C28" s="447"/>
      <c r="D28" s="282" t="str">
        <f>D24</f>
        <v>Advogado Sênior</v>
      </c>
      <c r="E28" s="287" t="s">
        <v>16</v>
      </c>
      <c r="F28" s="288">
        <f>'Insumos '!H14</f>
        <v>0</v>
      </c>
      <c r="G28" s="285">
        <v>3</v>
      </c>
      <c r="H28" s="195">
        <f t="shared" si="0"/>
        <v>0</v>
      </c>
      <c r="I28" s="454"/>
      <c r="J28" s="289"/>
    </row>
    <row r="29" spans="2:14" ht="24" customHeight="1" x14ac:dyDescent="0.25">
      <c r="B29" s="453"/>
      <c r="C29" s="447"/>
      <c r="D29" s="282" t="str">
        <f>D16</f>
        <v>Auxiliar de Serviços Gerais</v>
      </c>
      <c r="E29" s="287" t="s">
        <v>16</v>
      </c>
      <c r="F29" s="288">
        <f>'Insumos '!H15</f>
        <v>0</v>
      </c>
      <c r="G29" s="285">
        <v>2</v>
      </c>
      <c r="H29" s="195">
        <f t="shared" si="0"/>
        <v>0</v>
      </c>
      <c r="I29" s="454"/>
      <c r="J29" s="289"/>
    </row>
    <row r="30" spans="2:14" ht="24" customHeight="1" x14ac:dyDescent="0.25">
      <c r="B30" s="453"/>
      <c r="C30" s="447"/>
      <c r="D30" s="290" t="str">
        <f>D25</f>
        <v>Digitador</v>
      </c>
      <c r="E30" s="299" t="s">
        <v>16</v>
      </c>
      <c r="F30" s="300">
        <f>'Insumos '!H17</f>
        <v>0</v>
      </c>
      <c r="G30" s="301">
        <v>4</v>
      </c>
      <c r="H30" s="195">
        <f t="shared" si="0"/>
        <v>0</v>
      </c>
      <c r="I30" s="454"/>
      <c r="J30" s="289"/>
    </row>
    <row r="31" spans="2:14" ht="24" customHeight="1" x14ac:dyDescent="0.25">
      <c r="B31" s="453"/>
      <c r="C31" s="449" t="s">
        <v>74</v>
      </c>
      <c r="D31" s="275" t="str">
        <f>'Insumos '!B10</f>
        <v>Coordenador Geral</v>
      </c>
      <c r="E31" s="271" t="s">
        <v>16</v>
      </c>
      <c r="F31" s="272">
        <f>'Insumos '!H10</f>
        <v>0</v>
      </c>
      <c r="G31" s="276">
        <v>1</v>
      </c>
      <c r="H31" s="184">
        <f t="shared" si="0"/>
        <v>0</v>
      </c>
      <c r="I31" s="451">
        <f>SUM(H31:H35)</f>
        <v>0</v>
      </c>
      <c r="J31" s="289"/>
      <c r="N31" s="302"/>
    </row>
    <row r="32" spans="2:14" ht="24" customHeight="1" x14ac:dyDescent="0.25">
      <c r="B32" s="453"/>
      <c r="C32" s="449"/>
      <c r="D32" s="275" t="str">
        <f>D9</f>
        <v>Arquiteto Sênior</v>
      </c>
      <c r="E32" s="271" t="s">
        <v>16</v>
      </c>
      <c r="F32" s="272">
        <f>'Insumos '!H11</f>
        <v>0</v>
      </c>
      <c r="G32" s="276">
        <v>2</v>
      </c>
      <c r="H32" s="184">
        <f t="shared" si="0"/>
        <v>0</v>
      </c>
      <c r="I32" s="451"/>
      <c r="J32" s="289"/>
      <c r="N32" s="302"/>
    </row>
    <row r="33" spans="2:14" ht="24" customHeight="1" x14ac:dyDescent="0.25">
      <c r="B33" s="453"/>
      <c r="C33" s="449"/>
      <c r="D33" s="275" t="str">
        <f>D28</f>
        <v>Advogado Sênior</v>
      </c>
      <c r="E33" s="271" t="s">
        <v>16</v>
      </c>
      <c r="F33" s="272">
        <f>'Insumos '!H14</f>
        <v>0</v>
      </c>
      <c r="G33" s="276">
        <v>6</v>
      </c>
      <c r="H33" s="184">
        <f t="shared" si="0"/>
        <v>0</v>
      </c>
      <c r="I33" s="451"/>
      <c r="J33" s="289"/>
      <c r="N33" s="302"/>
    </row>
    <row r="34" spans="2:14" ht="24" customHeight="1" x14ac:dyDescent="0.25">
      <c r="B34" s="453"/>
      <c r="C34" s="449"/>
      <c r="D34" s="275" t="str">
        <f>'Insumos '!B16</f>
        <v>Assistente Social Pleno</v>
      </c>
      <c r="E34" s="271" t="s">
        <v>16</v>
      </c>
      <c r="F34" s="272">
        <f>'Insumos '!H16</f>
        <v>0</v>
      </c>
      <c r="G34" s="276">
        <v>12</v>
      </c>
      <c r="H34" s="184">
        <f t="shared" si="0"/>
        <v>0</v>
      </c>
      <c r="I34" s="451"/>
      <c r="J34" s="289"/>
      <c r="N34" s="302"/>
    </row>
    <row r="35" spans="2:14" ht="24" customHeight="1" x14ac:dyDescent="0.25">
      <c r="B35" s="453"/>
      <c r="C35" s="449"/>
      <c r="D35" s="275" t="str">
        <f>D30</f>
        <v>Digitador</v>
      </c>
      <c r="E35" s="271" t="s">
        <v>16</v>
      </c>
      <c r="F35" s="272">
        <f>'Insumos '!H17</f>
        <v>0</v>
      </c>
      <c r="G35" s="276">
        <v>5</v>
      </c>
      <c r="H35" s="184">
        <f t="shared" si="0"/>
        <v>0</v>
      </c>
      <c r="I35" s="451"/>
      <c r="J35" s="289"/>
      <c r="N35" s="302"/>
    </row>
    <row r="36" spans="2:14" ht="24" customHeight="1" x14ac:dyDescent="0.25">
      <c r="B36" s="453"/>
      <c r="C36" s="447" t="s">
        <v>75</v>
      </c>
      <c r="D36" s="297" t="str">
        <f>'Insumos '!B10</f>
        <v>Coordenador Geral</v>
      </c>
      <c r="E36" s="283" t="s">
        <v>16</v>
      </c>
      <c r="F36" s="284">
        <f>'Insumos '!H10</f>
        <v>0</v>
      </c>
      <c r="G36" s="298">
        <v>3</v>
      </c>
      <c r="H36" s="195">
        <f t="shared" si="0"/>
        <v>0</v>
      </c>
      <c r="I36" s="448">
        <f>SUM(H36:H39)</f>
        <v>0</v>
      </c>
      <c r="J36" s="289"/>
    </row>
    <row r="37" spans="2:14" ht="24" customHeight="1" x14ac:dyDescent="0.25">
      <c r="B37" s="453"/>
      <c r="C37" s="447"/>
      <c r="D37" s="282" t="str">
        <f>D9</f>
        <v>Arquiteto Sênior</v>
      </c>
      <c r="E37" s="287" t="s">
        <v>16</v>
      </c>
      <c r="F37" s="288">
        <f>'Insumos '!H11</f>
        <v>0</v>
      </c>
      <c r="G37" s="285">
        <v>10</v>
      </c>
      <c r="H37" s="195">
        <f t="shared" si="0"/>
        <v>0</v>
      </c>
      <c r="I37" s="448"/>
      <c r="J37" s="289"/>
    </row>
    <row r="38" spans="2:14" ht="24" customHeight="1" x14ac:dyDescent="0.25">
      <c r="B38" s="453"/>
      <c r="C38" s="447"/>
      <c r="D38" s="282" t="str">
        <f>'Insumos '!B13</f>
        <v>Desenhista Projetista</v>
      </c>
      <c r="E38" s="287" t="s">
        <v>16</v>
      </c>
      <c r="F38" s="288">
        <f>'Insumos '!H13</f>
        <v>0</v>
      </c>
      <c r="G38" s="285">
        <v>21</v>
      </c>
      <c r="H38" s="195">
        <f t="shared" si="0"/>
        <v>0</v>
      </c>
      <c r="I38" s="448"/>
      <c r="J38" s="289"/>
    </row>
    <row r="39" spans="2:14" ht="24" customHeight="1" x14ac:dyDescent="0.25">
      <c r="B39" s="453"/>
      <c r="C39" s="447"/>
      <c r="D39" s="290" t="str">
        <f>D34</f>
        <v>Assistente Social Pleno</v>
      </c>
      <c r="E39" s="287" t="s">
        <v>16</v>
      </c>
      <c r="F39" s="288">
        <f>'Insumos '!H16</f>
        <v>0</v>
      </c>
      <c r="G39" s="301">
        <v>42</v>
      </c>
      <c r="H39" s="195">
        <f t="shared" si="0"/>
        <v>0</v>
      </c>
      <c r="I39" s="448"/>
      <c r="J39" s="289"/>
    </row>
    <row r="40" spans="2:14" ht="24" customHeight="1" x14ac:dyDescent="0.25">
      <c r="B40" s="453"/>
      <c r="C40" s="449" t="s">
        <v>76</v>
      </c>
      <c r="D40" s="275" t="str">
        <f>'Insumos '!B10</f>
        <v>Coordenador Geral</v>
      </c>
      <c r="E40" s="295" t="s">
        <v>16</v>
      </c>
      <c r="F40" s="296">
        <f>'Insumos '!H10</f>
        <v>0</v>
      </c>
      <c r="G40" s="276">
        <v>3</v>
      </c>
      <c r="H40" s="184">
        <f t="shared" si="0"/>
        <v>0</v>
      </c>
      <c r="I40" s="451">
        <f>SUM(H40:H44)</f>
        <v>0</v>
      </c>
      <c r="J40" s="289"/>
    </row>
    <row r="41" spans="2:14" ht="24" customHeight="1" x14ac:dyDescent="0.25">
      <c r="B41" s="453"/>
      <c r="C41" s="449"/>
      <c r="D41" s="275" t="str">
        <f>D9</f>
        <v>Arquiteto Sênior</v>
      </c>
      <c r="E41" s="271" t="s">
        <v>16</v>
      </c>
      <c r="F41" s="272">
        <f>'Insumos '!H11</f>
        <v>0</v>
      </c>
      <c r="G41" s="276">
        <v>12</v>
      </c>
      <c r="H41" s="184">
        <f t="shared" si="0"/>
        <v>0</v>
      </c>
      <c r="I41" s="451"/>
      <c r="J41" s="289"/>
    </row>
    <row r="42" spans="2:14" ht="24" customHeight="1" x14ac:dyDescent="0.25">
      <c r="B42" s="453"/>
      <c r="C42" s="449"/>
      <c r="D42" s="275" t="str">
        <f>D33</f>
        <v>Advogado Sênior</v>
      </c>
      <c r="E42" s="271" t="s">
        <v>16</v>
      </c>
      <c r="F42" s="272">
        <f>'Insumos '!H14</f>
        <v>0</v>
      </c>
      <c r="G42" s="276">
        <v>25</v>
      </c>
      <c r="H42" s="184">
        <f t="shared" si="0"/>
        <v>0</v>
      </c>
      <c r="I42" s="451"/>
      <c r="J42" s="289"/>
    </row>
    <row r="43" spans="2:14" ht="24" customHeight="1" x14ac:dyDescent="0.25">
      <c r="B43" s="453"/>
      <c r="C43" s="449"/>
      <c r="D43" s="275" t="str">
        <f>D39</f>
        <v>Assistente Social Pleno</v>
      </c>
      <c r="E43" s="271" t="s">
        <v>16</v>
      </c>
      <c r="F43" s="272">
        <f>'Insumos '!H16</f>
        <v>0</v>
      </c>
      <c r="G43" s="276">
        <v>33</v>
      </c>
      <c r="H43" s="184">
        <f t="shared" si="0"/>
        <v>0</v>
      </c>
      <c r="I43" s="451"/>
      <c r="J43" s="289"/>
    </row>
    <row r="44" spans="2:14" ht="24" customHeight="1" x14ac:dyDescent="0.25">
      <c r="B44" s="453"/>
      <c r="C44" s="449"/>
      <c r="D44" s="278" t="str">
        <f>D35</f>
        <v>Digitador</v>
      </c>
      <c r="E44" s="271" t="s">
        <v>16</v>
      </c>
      <c r="F44" s="303">
        <f>'Insumos '!H17</f>
        <v>0</v>
      </c>
      <c r="G44" s="279">
        <v>41</v>
      </c>
      <c r="H44" s="184">
        <f t="shared" si="0"/>
        <v>0</v>
      </c>
      <c r="I44" s="451"/>
      <c r="J44" s="289"/>
    </row>
    <row r="45" spans="2:14" ht="24" customHeight="1" x14ac:dyDescent="0.25">
      <c r="B45" s="453"/>
      <c r="C45" s="447" t="s">
        <v>77</v>
      </c>
      <c r="D45" s="282" t="str">
        <f>'Insumos '!B10</f>
        <v>Coordenador Geral</v>
      </c>
      <c r="E45" s="283" t="s">
        <v>16</v>
      </c>
      <c r="F45" s="288">
        <f>'Insumos '!H10</f>
        <v>0</v>
      </c>
      <c r="G45" s="285">
        <v>3</v>
      </c>
      <c r="H45" s="195">
        <f t="shared" si="0"/>
        <v>0</v>
      </c>
      <c r="I45" s="448">
        <f>SUM(H45:H49)</f>
        <v>0</v>
      </c>
      <c r="J45" s="289"/>
    </row>
    <row r="46" spans="2:14" ht="24" customHeight="1" x14ac:dyDescent="0.25">
      <c r="B46" s="453"/>
      <c r="C46" s="447"/>
      <c r="D46" s="282" t="str">
        <f>D9</f>
        <v>Arquiteto Sênior</v>
      </c>
      <c r="E46" s="287" t="s">
        <v>16</v>
      </c>
      <c r="F46" s="288">
        <f>'Insumos '!H11</f>
        <v>0</v>
      </c>
      <c r="G46" s="285">
        <v>12</v>
      </c>
      <c r="H46" s="195">
        <f t="shared" si="0"/>
        <v>0</v>
      </c>
      <c r="I46" s="448"/>
      <c r="J46" s="289"/>
    </row>
    <row r="47" spans="2:14" ht="24" customHeight="1" x14ac:dyDescent="0.25">
      <c r="B47" s="453"/>
      <c r="C47" s="447"/>
      <c r="D47" s="282" t="str">
        <f>D10</f>
        <v>Arquiteto Pleno</v>
      </c>
      <c r="E47" s="287" t="s">
        <v>16</v>
      </c>
      <c r="F47" s="288">
        <f>'Insumos '!H12</f>
        <v>0</v>
      </c>
      <c r="G47" s="285">
        <v>21</v>
      </c>
      <c r="H47" s="195">
        <f t="shared" si="0"/>
        <v>0</v>
      </c>
      <c r="I47" s="448"/>
      <c r="J47" s="289"/>
    </row>
    <row r="48" spans="2:14" ht="24" customHeight="1" x14ac:dyDescent="0.25">
      <c r="B48" s="453"/>
      <c r="C48" s="447"/>
      <c r="D48" s="282" t="str">
        <f>D38</f>
        <v>Desenhista Projetista</v>
      </c>
      <c r="E48" s="287" t="s">
        <v>16</v>
      </c>
      <c r="F48" s="288">
        <f>'Insumos '!H13</f>
        <v>0</v>
      </c>
      <c r="G48" s="285">
        <v>21</v>
      </c>
      <c r="H48" s="195">
        <f t="shared" si="0"/>
        <v>0</v>
      </c>
      <c r="I48" s="448"/>
      <c r="J48" s="289"/>
    </row>
    <row r="49" spans="2:14" ht="24" customHeight="1" x14ac:dyDescent="0.25">
      <c r="B49" s="453"/>
      <c r="C49" s="447"/>
      <c r="D49" s="290" t="str">
        <f>D44</f>
        <v>Digitador</v>
      </c>
      <c r="E49" s="299" t="s">
        <v>16</v>
      </c>
      <c r="F49" s="300">
        <f>'Insumos '!H17</f>
        <v>0</v>
      </c>
      <c r="G49" s="301">
        <v>12</v>
      </c>
      <c r="H49" s="195">
        <f t="shared" si="0"/>
        <v>0</v>
      </c>
      <c r="I49" s="448"/>
      <c r="J49" s="289"/>
    </row>
    <row r="50" spans="2:14" ht="24" customHeight="1" x14ac:dyDescent="0.25">
      <c r="B50" s="453"/>
      <c r="C50" s="304" t="s">
        <v>78</v>
      </c>
      <c r="D50" s="305"/>
      <c r="E50" s="305"/>
      <c r="F50" s="305"/>
      <c r="G50" s="305"/>
      <c r="H50" s="304"/>
      <c r="I50" s="306">
        <f>SUM(I8:I49)</f>
        <v>0</v>
      </c>
      <c r="J50" s="332"/>
    </row>
    <row r="51" spans="2:14" ht="24" customHeight="1" x14ac:dyDescent="0.25">
      <c r="B51" s="453" t="s">
        <v>79</v>
      </c>
      <c r="C51" s="447" t="s">
        <v>80</v>
      </c>
      <c r="D51" s="308" t="str">
        <f>'Insumos '!B10</f>
        <v>Coordenador Geral</v>
      </c>
      <c r="E51" s="281" t="s">
        <v>16</v>
      </c>
      <c r="F51" s="284">
        <f>'Insumos '!H10</f>
        <v>0</v>
      </c>
      <c r="G51" s="283">
        <v>1</v>
      </c>
      <c r="H51" s="195">
        <f t="shared" ref="H51:H85" si="1">ROUND((F51*G51),2)</f>
        <v>0</v>
      </c>
      <c r="I51" s="445">
        <f>SUM(H51:H56)</f>
        <v>0</v>
      </c>
      <c r="J51" s="289"/>
      <c r="N51" s="309"/>
    </row>
    <row r="52" spans="2:14" ht="24" customHeight="1" x14ac:dyDescent="0.25">
      <c r="B52" s="453"/>
      <c r="C52" s="447"/>
      <c r="D52" s="282" t="str">
        <f>D9</f>
        <v>Arquiteto Sênior</v>
      </c>
      <c r="E52" s="287" t="s">
        <v>16</v>
      </c>
      <c r="F52" s="288">
        <f>'Insumos '!H11</f>
        <v>0</v>
      </c>
      <c r="G52" s="285">
        <v>4</v>
      </c>
      <c r="H52" s="195">
        <f t="shared" si="1"/>
        <v>0</v>
      </c>
      <c r="I52" s="445"/>
      <c r="J52" s="289"/>
      <c r="N52" s="302"/>
    </row>
    <row r="53" spans="2:14" ht="24" customHeight="1" x14ac:dyDescent="0.25">
      <c r="B53" s="453"/>
      <c r="C53" s="447"/>
      <c r="D53" s="282" t="str">
        <f>D42</f>
        <v>Advogado Sênior</v>
      </c>
      <c r="E53" s="287" t="s">
        <v>16</v>
      </c>
      <c r="F53" s="288">
        <f>'Insumos '!H14</f>
        <v>0</v>
      </c>
      <c r="G53" s="285">
        <v>3</v>
      </c>
      <c r="H53" s="195">
        <f t="shared" si="1"/>
        <v>0</v>
      </c>
      <c r="I53" s="445"/>
      <c r="J53" s="289"/>
      <c r="N53" s="302"/>
    </row>
    <row r="54" spans="2:14" ht="24" customHeight="1" x14ac:dyDescent="0.25">
      <c r="B54" s="453"/>
      <c r="C54" s="447"/>
      <c r="D54" s="282" t="str">
        <f>D10</f>
        <v>Arquiteto Pleno</v>
      </c>
      <c r="E54" s="287" t="s">
        <v>16</v>
      </c>
      <c r="F54" s="288">
        <f>'Insumos '!H12</f>
        <v>0</v>
      </c>
      <c r="G54" s="285">
        <v>6</v>
      </c>
      <c r="H54" s="195">
        <f t="shared" si="1"/>
        <v>0</v>
      </c>
      <c r="I54" s="445"/>
      <c r="J54" s="289"/>
      <c r="N54" s="302"/>
    </row>
    <row r="55" spans="2:14" ht="24" customHeight="1" x14ac:dyDescent="0.25">
      <c r="B55" s="453"/>
      <c r="C55" s="447"/>
      <c r="D55" s="282" t="str">
        <f>D16</f>
        <v>Auxiliar de Serviços Gerais</v>
      </c>
      <c r="E55" s="287" t="s">
        <v>16</v>
      </c>
      <c r="F55" s="288">
        <f>'Insumos '!H15</f>
        <v>0</v>
      </c>
      <c r="G55" s="285">
        <v>4</v>
      </c>
      <c r="H55" s="195">
        <f t="shared" si="1"/>
        <v>0</v>
      </c>
      <c r="I55" s="445"/>
      <c r="J55" s="289"/>
      <c r="N55" s="302"/>
    </row>
    <row r="56" spans="2:14" ht="24" customHeight="1" x14ac:dyDescent="0.25">
      <c r="B56" s="453"/>
      <c r="C56" s="447"/>
      <c r="D56" s="290" t="str">
        <f>D49</f>
        <v>Digitador</v>
      </c>
      <c r="E56" s="299" t="s">
        <v>16</v>
      </c>
      <c r="F56" s="300">
        <f>'Insumos '!H17</f>
        <v>0</v>
      </c>
      <c r="G56" s="301">
        <v>4</v>
      </c>
      <c r="H56" s="195">
        <f t="shared" si="1"/>
        <v>0</v>
      </c>
      <c r="I56" s="445"/>
      <c r="J56" s="289"/>
      <c r="N56" s="302"/>
    </row>
    <row r="57" spans="2:14" ht="24" customHeight="1" x14ac:dyDescent="0.25">
      <c r="B57" s="453"/>
      <c r="C57" s="449" t="s">
        <v>81</v>
      </c>
      <c r="D57" s="275" t="str">
        <f>'Insumos '!B10</f>
        <v>Coordenador Geral</v>
      </c>
      <c r="E57" s="271" t="s">
        <v>16</v>
      </c>
      <c r="F57" s="272">
        <f>'Insumos '!H10</f>
        <v>0</v>
      </c>
      <c r="G57" s="276">
        <v>1</v>
      </c>
      <c r="H57" s="184">
        <f t="shared" si="1"/>
        <v>0</v>
      </c>
      <c r="I57" s="451">
        <f>SUM(H57:H61)</f>
        <v>0</v>
      </c>
      <c r="J57" s="289"/>
      <c r="N57" s="302"/>
    </row>
    <row r="58" spans="2:14" ht="24" customHeight="1" x14ac:dyDescent="0.25">
      <c r="B58" s="453"/>
      <c r="C58" s="449"/>
      <c r="D58" s="275" t="str">
        <f>D9</f>
        <v>Arquiteto Sênior</v>
      </c>
      <c r="E58" s="271" t="s">
        <v>16</v>
      </c>
      <c r="F58" s="272">
        <f>'Insumos '!H11</f>
        <v>0</v>
      </c>
      <c r="G58" s="276">
        <v>4</v>
      </c>
      <c r="H58" s="184">
        <f t="shared" si="1"/>
        <v>0</v>
      </c>
      <c r="I58" s="451"/>
      <c r="J58" s="289"/>
      <c r="N58" s="302"/>
    </row>
    <row r="59" spans="2:14" ht="24" customHeight="1" x14ac:dyDescent="0.25">
      <c r="B59" s="453"/>
      <c r="C59" s="449"/>
      <c r="D59" s="275" t="str">
        <f>D10</f>
        <v>Arquiteto Pleno</v>
      </c>
      <c r="E59" s="269" t="s">
        <v>16</v>
      </c>
      <c r="F59" s="272">
        <f>'Insumos '!H12</f>
        <v>0</v>
      </c>
      <c r="G59" s="269">
        <v>6</v>
      </c>
      <c r="H59" s="184">
        <f t="shared" si="1"/>
        <v>0</v>
      </c>
      <c r="I59" s="451"/>
      <c r="J59" s="289"/>
      <c r="N59" s="310"/>
    </row>
    <row r="60" spans="2:14" ht="24" customHeight="1" x14ac:dyDescent="0.25">
      <c r="B60" s="453"/>
      <c r="C60" s="449"/>
      <c r="D60" s="275" t="str">
        <f>D55</f>
        <v>Auxiliar de Serviços Gerais</v>
      </c>
      <c r="E60" s="271" t="s">
        <v>16</v>
      </c>
      <c r="F60" s="272">
        <f>'Insumos '!H15</f>
        <v>0</v>
      </c>
      <c r="G60" s="276">
        <v>4</v>
      </c>
      <c r="H60" s="184">
        <f t="shared" si="1"/>
        <v>0</v>
      </c>
      <c r="I60" s="451"/>
      <c r="J60" s="289"/>
      <c r="N60" s="302"/>
    </row>
    <row r="61" spans="2:14" ht="24" customHeight="1" x14ac:dyDescent="0.25">
      <c r="B61" s="453"/>
      <c r="C61" s="449"/>
      <c r="D61" s="275" t="str">
        <f>D56</f>
        <v>Digitador</v>
      </c>
      <c r="E61" s="271" t="s">
        <v>16</v>
      </c>
      <c r="F61" s="272">
        <f>'Insumos '!H17</f>
        <v>0</v>
      </c>
      <c r="G61" s="276">
        <v>5</v>
      </c>
      <c r="H61" s="184">
        <f t="shared" si="1"/>
        <v>0</v>
      </c>
      <c r="I61" s="451"/>
      <c r="J61" s="289"/>
      <c r="N61" s="302"/>
    </row>
    <row r="62" spans="2:14" ht="24" customHeight="1" x14ac:dyDescent="0.25">
      <c r="B62" s="453"/>
      <c r="C62" s="447" t="s">
        <v>82</v>
      </c>
      <c r="D62" s="297" t="str">
        <f>'Insumos '!B10</f>
        <v>Coordenador Geral</v>
      </c>
      <c r="E62" s="283" t="s">
        <v>16</v>
      </c>
      <c r="F62" s="284">
        <f>'Insumos '!H10</f>
        <v>0</v>
      </c>
      <c r="G62" s="298">
        <v>4</v>
      </c>
      <c r="H62" s="195">
        <f t="shared" si="1"/>
        <v>0</v>
      </c>
      <c r="I62" s="454">
        <f>SUM(H62:H64)</f>
        <v>0</v>
      </c>
      <c r="J62" s="289"/>
    </row>
    <row r="63" spans="2:14" ht="24" customHeight="1" x14ac:dyDescent="0.25">
      <c r="B63" s="453"/>
      <c r="C63" s="447"/>
      <c r="D63" s="282" t="str">
        <f>D9</f>
        <v>Arquiteto Sênior</v>
      </c>
      <c r="E63" s="281" t="s">
        <v>16</v>
      </c>
      <c r="F63" s="288">
        <f>'Insumos '!H11</f>
        <v>0</v>
      </c>
      <c r="G63" s="281">
        <v>16</v>
      </c>
      <c r="H63" s="195">
        <f t="shared" si="1"/>
        <v>0</v>
      </c>
      <c r="I63" s="454"/>
      <c r="J63" s="289"/>
    </row>
    <row r="64" spans="2:14" ht="24" customHeight="1" x14ac:dyDescent="0.25">
      <c r="B64" s="453"/>
      <c r="C64" s="447"/>
      <c r="D64" s="290" t="str">
        <f>D48</f>
        <v>Desenhista Projetista</v>
      </c>
      <c r="E64" s="299" t="s">
        <v>16</v>
      </c>
      <c r="F64" s="300">
        <f>'Insumos '!H13</f>
        <v>0</v>
      </c>
      <c r="G64" s="301">
        <v>16</v>
      </c>
      <c r="H64" s="195">
        <f t="shared" si="1"/>
        <v>0</v>
      </c>
      <c r="I64" s="454"/>
      <c r="J64" s="289"/>
    </row>
    <row r="65" spans="2:10" ht="24" customHeight="1" x14ac:dyDescent="0.25">
      <c r="B65" s="453"/>
      <c r="C65" s="449" t="s">
        <v>83</v>
      </c>
      <c r="D65" s="275" t="str">
        <f>'Insumos '!B10</f>
        <v>Coordenador Geral</v>
      </c>
      <c r="E65" s="271" t="s">
        <v>16</v>
      </c>
      <c r="F65" s="272">
        <f>'Insumos '!H10</f>
        <v>0</v>
      </c>
      <c r="G65" s="276">
        <v>3</v>
      </c>
      <c r="H65" s="184">
        <f t="shared" si="1"/>
        <v>0</v>
      </c>
      <c r="I65" s="451">
        <f>SUM(H65:H67)</f>
        <v>0</v>
      </c>
      <c r="J65" s="289"/>
    </row>
    <row r="66" spans="2:10" ht="24" customHeight="1" x14ac:dyDescent="0.25">
      <c r="B66" s="453"/>
      <c r="C66" s="449"/>
      <c r="D66" s="275" t="str">
        <f>D9</f>
        <v>Arquiteto Sênior</v>
      </c>
      <c r="E66" s="271" t="s">
        <v>16</v>
      </c>
      <c r="F66" s="272">
        <f>'Insumos '!H11</f>
        <v>0</v>
      </c>
      <c r="G66" s="276">
        <v>11</v>
      </c>
      <c r="H66" s="184">
        <f t="shared" si="1"/>
        <v>0</v>
      </c>
      <c r="I66" s="451"/>
      <c r="J66" s="289"/>
    </row>
    <row r="67" spans="2:10" ht="24" customHeight="1" x14ac:dyDescent="0.25">
      <c r="B67" s="453"/>
      <c r="C67" s="449"/>
      <c r="D67" s="275" t="str">
        <f>D64</f>
        <v>Desenhista Projetista</v>
      </c>
      <c r="E67" s="271" t="s">
        <v>16</v>
      </c>
      <c r="F67" s="272">
        <f>'Insumos '!H13</f>
        <v>0</v>
      </c>
      <c r="G67" s="276">
        <v>11</v>
      </c>
      <c r="H67" s="184">
        <f t="shared" si="1"/>
        <v>0</v>
      </c>
      <c r="I67" s="451"/>
      <c r="J67" s="289"/>
    </row>
    <row r="68" spans="2:10" ht="24" customHeight="1" x14ac:dyDescent="0.25">
      <c r="B68" s="453"/>
      <c r="C68" s="447" t="s">
        <v>84</v>
      </c>
      <c r="D68" s="297" t="str">
        <f>'Insumos '!B10</f>
        <v>Coordenador Geral</v>
      </c>
      <c r="E68" s="283" t="s">
        <v>16</v>
      </c>
      <c r="F68" s="284">
        <f>'Insumos '!H10</f>
        <v>0</v>
      </c>
      <c r="G68" s="298">
        <v>3</v>
      </c>
      <c r="H68" s="195">
        <f t="shared" si="1"/>
        <v>0</v>
      </c>
      <c r="I68" s="454">
        <f>SUM(H68:H71)</f>
        <v>0</v>
      </c>
      <c r="J68" s="289"/>
    </row>
    <row r="69" spans="2:10" ht="24" customHeight="1" x14ac:dyDescent="0.25">
      <c r="B69" s="453"/>
      <c r="C69" s="447"/>
      <c r="D69" s="282" t="str">
        <f>D9</f>
        <v>Arquiteto Sênior</v>
      </c>
      <c r="E69" s="287" t="s">
        <v>16</v>
      </c>
      <c r="F69" s="288">
        <f>'Insumos '!H11</f>
        <v>0</v>
      </c>
      <c r="G69" s="285">
        <v>12</v>
      </c>
      <c r="H69" s="195">
        <f t="shared" si="1"/>
        <v>0</v>
      </c>
      <c r="I69" s="454"/>
      <c r="J69" s="289"/>
    </row>
    <row r="70" spans="2:10" ht="24" customHeight="1" x14ac:dyDescent="0.25">
      <c r="B70" s="453"/>
      <c r="C70" s="447"/>
      <c r="D70" s="282" t="str">
        <f>D10</f>
        <v>Arquiteto Pleno</v>
      </c>
      <c r="E70" s="287" t="s">
        <v>16</v>
      </c>
      <c r="F70" s="288">
        <f>'Insumos '!H12</f>
        <v>0</v>
      </c>
      <c r="G70" s="285">
        <v>26</v>
      </c>
      <c r="H70" s="195">
        <f t="shared" si="1"/>
        <v>0</v>
      </c>
      <c r="I70" s="454"/>
      <c r="J70" s="289"/>
    </row>
    <row r="71" spans="2:10" ht="24" customHeight="1" x14ac:dyDescent="0.25">
      <c r="B71" s="453"/>
      <c r="C71" s="447"/>
      <c r="D71" s="282" t="str">
        <f>D61</f>
        <v>Digitador</v>
      </c>
      <c r="E71" s="287" t="s">
        <v>16</v>
      </c>
      <c r="F71" s="288">
        <f>'Insumos '!H17</f>
        <v>0</v>
      </c>
      <c r="G71" s="285">
        <v>17</v>
      </c>
      <c r="H71" s="195">
        <f t="shared" si="1"/>
        <v>0</v>
      </c>
      <c r="I71" s="454"/>
      <c r="J71" s="289"/>
    </row>
    <row r="72" spans="2:10" ht="24" customHeight="1" x14ac:dyDescent="0.25">
      <c r="B72" s="453"/>
      <c r="C72" s="449" t="s">
        <v>85</v>
      </c>
      <c r="D72" s="270" t="str">
        <f>'Insumos '!B10</f>
        <v>Coordenador Geral</v>
      </c>
      <c r="E72" s="295" t="s">
        <v>16</v>
      </c>
      <c r="F72" s="296">
        <f>'Insumos '!H10</f>
        <v>0</v>
      </c>
      <c r="G72" s="273">
        <v>2</v>
      </c>
      <c r="H72" s="184">
        <f t="shared" si="1"/>
        <v>0</v>
      </c>
      <c r="I72" s="451">
        <f>SUM(H72:H76)</f>
        <v>0</v>
      </c>
      <c r="J72" s="289"/>
    </row>
    <row r="73" spans="2:10" ht="24" customHeight="1" x14ac:dyDescent="0.25">
      <c r="B73" s="453"/>
      <c r="C73" s="449"/>
      <c r="D73" s="275" t="str">
        <f>D9</f>
        <v>Arquiteto Sênior</v>
      </c>
      <c r="E73" s="271" t="s">
        <v>16</v>
      </c>
      <c r="F73" s="272">
        <f>'Insumos '!H11</f>
        <v>0</v>
      </c>
      <c r="G73" s="276">
        <v>10</v>
      </c>
      <c r="H73" s="184">
        <f t="shared" si="1"/>
        <v>0</v>
      </c>
      <c r="I73" s="451"/>
      <c r="J73" s="289"/>
    </row>
    <row r="74" spans="2:10" ht="24" customHeight="1" x14ac:dyDescent="0.25">
      <c r="B74" s="453"/>
      <c r="C74" s="449"/>
      <c r="D74" s="275" t="str">
        <f>D53</f>
        <v>Advogado Sênior</v>
      </c>
      <c r="E74" s="271" t="s">
        <v>16</v>
      </c>
      <c r="F74" s="272">
        <f>'Insumos '!H14</f>
        <v>0</v>
      </c>
      <c r="G74" s="276">
        <v>25</v>
      </c>
      <c r="H74" s="184">
        <f t="shared" si="1"/>
        <v>0</v>
      </c>
      <c r="I74" s="451"/>
      <c r="J74" s="289"/>
    </row>
    <row r="75" spans="2:10" ht="24" customHeight="1" x14ac:dyDescent="0.25">
      <c r="B75" s="453"/>
      <c r="C75" s="449"/>
      <c r="D75" s="275" t="str">
        <f>D43</f>
        <v>Assistente Social Pleno</v>
      </c>
      <c r="E75" s="271" t="s">
        <v>16</v>
      </c>
      <c r="F75" s="272">
        <f>'Insumos '!H16</f>
        <v>0</v>
      </c>
      <c r="G75" s="276">
        <v>25</v>
      </c>
      <c r="H75" s="184">
        <f t="shared" si="1"/>
        <v>0</v>
      </c>
      <c r="I75" s="451"/>
      <c r="J75" s="289"/>
    </row>
    <row r="76" spans="2:10" ht="24" customHeight="1" x14ac:dyDescent="0.25">
      <c r="B76" s="453"/>
      <c r="C76" s="449"/>
      <c r="D76" s="311" t="str">
        <f>D71</f>
        <v>Digitador</v>
      </c>
      <c r="E76" s="269" t="s">
        <v>16</v>
      </c>
      <c r="F76" s="303">
        <f>'Insumos '!H17</f>
        <v>0</v>
      </c>
      <c r="G76" s="312">
        <v>8</v>
      </c>
      <c r="H76" s="184">
        <f t="shared" si="1"/>
        <v>0</v>
      </c>
      <c r="I76" s="451"/>
      <c r="J76" s="289"/>
    </row>
    <row r="77" spans="2:10" ht="24" customHeight="1" x14ac:dyDescent="0.25">
      <c r="B77" s="453"/>
      <c r="C77" s="447" t="s">
        <v>86</v>
      </c>
      <c r="D77" s="313" t="str">
        <f>'Insumos '!B10</f>
        <v>Coordenador Geral</v>
      </c>
      <c r="E77" s="314" t="s">
        <v>16</v>
      </c>
      <c r="F77" s="288">
        <f>'Insumos '!H10</f>
        <v>0</v>
      </c>
      <c r="G77" s="281">
        <v>1</v>
      </c>
      <c r="H77" s="195">
        <f t="shared" si="1"/>
        <v>0</v>
      </c>
      <c r="I77" s="448">
        <f>SUM(H77:H81)</f>
        <v>0</v>
      </c>
      <c r="J77" s="289"/>
    </row>
    <row r="78" spans="2:10" ht="24" customHeight="1" x14ac:dyDescent="0.25">
      <c r="B78" s="453"/>
      <c r="C78" s="447"/>
      <c r="D78" s="282" t="str">
        <f>D9</f>
        <v>Arquiteto Sênior</v>
      </c>
      <c r="E78" s="287" t="s">
        <v>16</v>
      </c>
      <c r="F78" s="288">
        <f>'Insumos '!H11</f>
        <v>0</v>
      </c>
      <c r="G78" s="285">
        <v>2</v>
      </c>
      <c r="H78" s="195">
        <f t="shared" si="1"/>
        <v>0</v>
      </c>
      <c r="I78" s="448"/>
      <c r="J78" s="289"/>
    </row>
    <row r="79" spans="2:10" ht="24" customHeight="1" x14ac:dyDescent="0.25">
      <c r="B79" s="453"/>
      <c r="C79" s="447"/>
      <c r="D79" s="282" t="str">
        <f>D74</f>
        <v>Advogado Sênior</v>
      </c>
      <c r="E79" s="287" t="s">
        <v>16</v>
      </c>
      <c r="F79" s="288">
        <f>'Insumos '!H14</f>
        <v>0</v>
      </c>
      <c r="G79" s="285">
        <v>4</v>
      </c>
      <c r="H79" s="195">
        <f t="shared" si="1"/>
        <v>0</v>
      </c>
      <c r="I79" s="448"/>
      <c r="J79" s="289"/>
    </row>
    <row r="80" spans="2:10" ht="22.5" customHeight="1" x14ac:dyDescent="0.25">
      <c r="B80" s="453"/>
      <c r="C80" s="447"/>
      <c r="D80" s="313" t="str">
        <f>D75</f>
        <v>Assistente Social Pleno</v>
      </c>
      <c r="E80" s="281" t="s">
        <v>16</v>
      </c>
      <c r="F80" s="288">
        <f>'Insumos '!H16</f>
        <v>0</v>
      </c>
      <c r="G80" s="281">
        <v>8</v>
      </c>
      <c r="H80" s="195">
        <f t="shared" si="1"/>
        <v>0</v>
      </c>
      <c r="I80" s="448"/>
      <c r="J80" s="289"/>
    </row>
    <row r="81" spans="2:14" ht="24" customHeight="1" x14ac:dyDescent="0.25">
      <c r="B81" s="453"/>
      <c r="C81" s="447"/>
      <c r="D81" s="282" t="str">
        <f>D76</f>
        <v>Digitador</v>
      </c>
      <c r="E81" s="299" t="s">
        <v>16</v>
      </c>
      <c r="F81" s="300">
        <f>'Insumos '!H17</f>
        <v>0</v>
      </c>
      <c r="G81" s="301">
        <v>8</v>
      </c>
      <c r="H81" s="195">
        <f t="shared" si="1"/>
        <v>0</v>
      </c>
      <c r="I81" s="448"/>
      <c r="J81" s="289"/>
    </row>
    <row r="82" spans="2:14" ht="24" customHeight="1" x14ac:dyDescent="0.25">
      <c r="B82" s="453"/>
      <c r="C82" s="449" t="s">
        <v>87</v>
      </c>
      <c r="D82" s="270" t="str">
        <f>'Insumos '!B10</f>
        <v>Coordenador Geral</v>
      </c>
      <c r="E82" s="271" t="s">
        <v>16</v>
      </c>
      <c r="F82" s="272">
        <f>'Insumos '!H10</f>
        <v>0</v>
      </c>
      <c r="G82" s="276">
        <v>1</v>
      </c>
      <c r="H82" s="184">
        <f t="shared" si="1"/>
        <v>0</v>
      </c>
      <c r="I82" s="451">
        <f>SUM(H82:H85)</f>
        <v>0</v>
      </c>
      <c r="J82" s="289"/>
      <c r="N82" s="302"/>
    </row>
    <row r="83" spans="2:14" ht="24" customHeight="1" x14ac:dyDescent="0.25">
      <c r="B83" s="453"/>
      <c r="C83" s="449"/>
      <c r="D83" s="275" t="str">
        <f>D9</f>
        <v>Arquiteto Sênior</v>
      </c>
      <c r="E83" s="271" t="s">
        <v>16</v>
      </c>
      <c r="F83" s="272">
        <f>'Insumos '!H11</f>
        <v>0</v>
      </c>
      <c r="G83" s="276">
        <v>3</v>
      </c>
      <c r="H83" s="184">
        <f t="shared" si="1"/>
        <v>0</v>
      </c>
      <c r="I83" s="451"/>
      <c r="J83" s="289"/>
      <c r="N83" s="302"/>
    </row>
    <row r="84" spans="2:14" ht="24" customHeight="1" x14ac:dyDescent="0.25">
      <c r="B84" s="453"/>
      <c r="C84" s="449"/>
      <c r="D84" s="275" t="str">
        <f>D10</f>
        <v>Arquiteto Pleno</v>
      </c>
      <c r="E84" s="271" t="s">
        <v>16</v>
      </c>
      <c r="F84" s="272">
        <f>'Insumos '!H12</f>
        <v>0</v>
      </c>
      <c r="G84" s="276">
        <v>9</v>
      </c>
      <c r="H84" s="184">
        <f t="shared" si="1"/>
        <v>0</v>
      </c>
      <c r="I84" s="451"/>
      <c r="J84" s="289"/>
      <c r="N84" s="302"/>
    </row>
    <row r="85" spans="2:14" ht="24" customHeight="1" x14ac:dyDescent="0.25">
      <c r="B85" s="453"/>
      <c r="C85" s="449"/>
      <c r="D85" s="278" t="str">
        <f>D81</f>
        <v>Digitador</v>
      </c>
      <c r="E85" s="312" t="s">
        <v>16</v>
      </c>
      <c r="F85" s="303">
        <f>'Insumos '!H17</f>
        <v>0</v>
      </c>
      <c r="G85" s="279">
        <v>5</v>
      </c>
      <c r="H85" s="184">
        <f t="shared" si="1"/>
        <v>0</v>
      </c>
      <c r="I85" s="451"/>
      <c r="J85" s="289"/>
      <c r="N85" s="302"/>
    </row>
    <row r="86" spans="2:14" ht="24" customHeight="1" x14ac:dyDescent="0.25">
      <c r="B86" s="453"/>
      <c r="C86" s="304" t="s">
        <v>88</v>
      </c>
      <c r="D86" s="304"/>
      <c r="E86" s="304"/>
      <c r="F86" s="304"/>
      <c r="G86" s="304"/>
      <c r="H86" s="304"/>
      <c r="I86" s="306">
        <f>SUM(I51:I85)</f>
        <v>0</v>
      </c>
      <c r="J86" s="332"/>
    </row>
    <row r="87" spans="2:14" ht="27" customHeight="1" x14ac:dyDescent="0.25">
      <c r="B87" s="443" t="s">
        <v>89</v>
      </c>
      <c r="C87" s="444" t="s">
        <v>90</v>
      </c>
      <c r="D87" s="308" t="str">
        <f>'Insumos '!B10</f>
        <v>Coordenador Geral</v>
      </c>
      <c r="E87" s="314" t="s">
        <v>16</v>
      </c>
      <c r="F87" s="284">
        <f>'Insumos '!H10</f>
        <v>0</v>
      </c>
      <c r="G87" s="283">
        <v>4</v>
      </c>
      <c r="H87" s="195">
        <f>ROUND((F87*G87),2)</f>
        <v>0</v>
      </c>
      <c r="I87" s="445">
        <f>SUM(H87:H89)</f>
        <v>0</v>
      </c>
      <c r="J87" s="289"/>
    </row>
    <row r="88" spans="2:14" ht="27" customHeight="1" x14ac:dyDescent="0.25">
      <c r="B88" s="443"/>
      <c r="C88" s="444"/>
      <c r="D88" s="313" t="str">
        <f>D9</f>
        <v>Arquiteto Sênior</v>
      </c>
      <c r="E88" s="281" t="s">
        <v>16</v>
      </c>
      <c r="F88" s="288">
        <f>'Insumos '!H11</f>
        <v>0</v>
      </c>
      <c r="G88" s="281">
        <v>17</v>
      </c>
      <c r="H88" s="195">
        <f>ROUND((F88*G88),2)</f>
        <v>0</v>
      </c>
      <c r="I88" s="445"/>
      <c r="J88" s="289"/>
    </row>
    <row r="89" spans="2:14" ht="27" customHeight="1" x14ac:dyDescent="0.25">
      <c r="B89" s="443"/>
      <c r="C89" s="444"/>
      <c r="D89" s="290" t="str">
        <f>D85</f>
        <v>Digitador</v>
      </c>
      <c r="E89" s="299" t="s">
        <v>16</v>
      </c>
      <c r="F89" s="300">
        <f>'Insumos '!H17</f>
        <v>0</v>
      </c>
      <c r="G89" s="301">
        <v>17</v>
      </c>
      <c r="H89" s="195">
        <f>ROUND((F89*G89),2)</f>
        <v>0</v>
      </c>
      <c r="I89" s="445"/>
      <c r="J89" s="289"/>
    </row>
    <row r="90" spans="2:14" ht="24" customHeight="1" x14ac:dyDescent="0.25">
      <c r="B90" s="443"/>
      <c r="C90" s="315" t="s">
        <v>91</v>
      </c>
      <c r="D90" s="315"/>
      <c r="E90" s="315"/>
      <c r="F90" s="315"/>
      <c r="G90" s="315"/>
      <c r="H90" s="315"/>
      <c r="I90" s="306">
        <f>SUM(I87)</f>
        <v>0</v>
      </c>
      <c r="J90" s="332"/>
    </row>
    <row r="91" spans="2:14" ht="24" customHeight="1" x14ac:dyDescent="0.25">
      <c r="B91" s="446" t="s">
        <v>92</v>
      </c>
      <c r="C91" s="447" t="s">
        <v>93</v>
      </c>
      <c r="D91" s="313" t="str">
        <f>'Insumos '!B10</f>
        <v>Coordenador Geral</v>
      </c>
      <c r="E91" s="281" t="s">
        <v>16</v>
      </c>
      <c r="F91" s="288">
        <f>'Insumos '!H10</f>
        <v>0</v>
      </c>
      <c r="G91" s="281">
        <v>1</v>
      </c>
      <c r="H91" s="195">
        <f t="shared" ref="H91:H116" si="2">ROUND((F91*G91),2)</f>
        <v>0</v>
      </c>
      <c r="I91" s="448">
        <f>SUM(H91:H95)</f>
        <v>0</v>
      </c>
      <c r="J91" s="289"/>
      <c r="N91" s="310"/>
    </row>
    <row r="92" spans="2:14" ht="24" customHeight="1" x14ac:dyDescent="0.25">
      <c r="B92" s="446"/>
      <c r="C92" s="447"/>
      <c r="D92" s="282" t="str">
        <f>D9</f>
        <v>Arquiteto Sênior</v>
      </c>
      <c r="E92" s="287" t="s">
        <v>16</v>
      </c>
      <c r="F92" s="288">
        <f>'Insumos '!H11</f>
        <v>0</v>
      </c>
      <c r="G92" s="285">
        <v>2</v>
      </c>
      <c r="H92" s="195">
        <f t="shared" si="2"/>
        <v>0</v>
      </c>
      <c r="I92" s="448"/>
      <c r="J92" s="289"/>
      <c r="N92" s="302"/>
    </row>
    <row r="93" spans="2:14" ht="24" customHeight="1" x14ac:dyDescent="0.25">
      <c r="B93" s="446"/>
      <c r="C93" s="447"/>
      <c r="D93" s="282" t="str">
        <f>D10</f>
        <v>Arquiteto Pleno</v>
      </c>
      <c r="E93" s="287" t="s">
        <v>16</v>
      </c>
      <c r="F93" s="288">
        <f>'Insumos '!H12</f>
        <v>0</v>
      </c>
      <c r="G93" s="285">
        <v>3</v>
      </c>
      <c r="H93" s="195">
        <f t="shared" si="2"/>
        <v>0</v>
      </c>
      <c r="I93" s="448"/>
      <c r="J93" s="289"/>
      <c r="N93" s="302"/>
    </row>
    <row r="94" spans="2:14" ht="24" customHeight="1" x14ac:dyDescent="0.25">
      <c r="B94" s="446"/>
      <c r="C94" s="447"/>
      <c r="D94" s="282" t="str">
        <f>D60</f>
        <v>Auxiliar de Serviços Gerais</v>
      </c>
      <c r="E94" s="287" t="s">
        <v>16</v>
      </c>
      <c r="F94" s="288">
        <f>'Insumos '!H15</f>
        <v>0</v>
      </c>
      <c r="G94" s="285">
        <v>2</v>
      </c>
      <c r="H94" s="195">
        <f t="shared" si="2"/>
        <v>0</v>
      </c>
      <c r="I94" s="448"/>
      <c r="J94" s="289"/>
      <c r="N94" s="302"/>
    </row>
    <row r="95" spans="2:14" ht="24" customHeight="1" x14ac:dyDescent="0.25">
      <c r="B95" s="446"/>
      <c r="C95" s="447"/>
      <c r="D95" s="316" t="str">
        <f>D89</f>
        <v>Digitador</v>
      </c>
      <c r="E95" s="317" t="s">
        <v>16</v>
      </c>
      <c r="F95" s="300">
        <f>'Insumos '!H17</f>
        <v>0</v>
      </c>
      <c r="G95" s="281">
        <v>4</v>
      </c>
      <c r="H95" s="195">
        <f t="shared" si="2"/>
        <v>0</v>
      </c>
      <c r="I95" s="448"/>
      <c r="J95" s="289"/>
      <c r="N95" s="310"/>
    </row>
    <row r="96" spans="2:14" ht="24" customHeight="1" x14ac:dyDescent="0.25">
      <c r="B96" s="446"/>
      <c r="C96" s="449" t="s">
        <v>94</v>
      </c>
      <c r="D96" s="318" t="str">
        <f>'Insumos '!B10</f>
        <v>Coordenador Geral</v>
      </c>
      <c r="E96" s="269" t="s">
        <v>16</v>
      </c>
      <c r="F96" s="272">
        <f>'Insumos '!H10</f>
        <v>0</v>
      </c>
      <c r="G96" s="295">
        <v>2</v>
      </c>
      <c r="H96" s="184">
        <f t="shared" si="2"/>
        <v>0</v>
      </c>
      <c r="I96" s="450">
        <f>SUM(H96:H98)</f>
        <v>0</v>
      </c>
      <c r="J96" s="289"/>
    </row>
    <row r="97" spans="2:10" ht="24" customHeight="1" x14ac:dyDescent="0.25">
      <c r="B97" s="446"/>
      <c r="C97" s="449"/>
      <c r="D97" s="275" t="str">
        <f>D9</f>
        <v>Arquiteto Sênior</v>
      </c>
      <c r="E97" s="271" t="s">
        <v>16</v>
      </c>
      <c r="F97" s="272">
        <f>'Insumos '!H11</f>
        <v>0</v>
      </c>
      <c r="G97" s="276">
        <v>6</v>
      </c>
      <c r="H97" s="184">
        <f t="shared" si="2"/>
        <v>0</v>
      </c>
      <c r="I97" s="450"/>
      <c r="J97" s="289"/>
    </row>
    <row r="98" spans="2:10" ht="24" customHeight="1" x14ac:dyDescent="0.25">
      <c r="B98" s="446"/>
      <c r="C98" s="449"/>
      <c r="D98" s="278" t="str">
        <f>D95</f>
        <v>Digitador</v>
      </c>
      <c r="E98" s="312" t="s">
        <v>16</v>
      </c>
      <c r="F98" s="303">
        <f>'Insumos '!H17</f>
        <v>0</v>
      </c>
      <c r="G98" s="276">
        <v>5</v>
      </c>
      <c r="H98" s="184">
        <f t="shared" si="2"/>
        <v>0</v>
      </c>
      <c r="I98" s="450"/>
      <c r="J98" s="289"/>
    </row>
    <row r="99" spans="2:10" ht="24" customHeight="1" x14ac:dyDescent="0.25">
      <c r="B99" s="446"/>
      <c r="C99" s="447" t="s">
        <v>95</v>
      </c>
      <c r="D99" s="313" t="s">
        <v>14</v>
      </c>
      <c r="E99" s="281" t="s">
        <v>16</v>
      </c>
      <c r="F99" s="288">
        <f>'Insumos '!H10</f>
        <v>0</v>
      </c>
      <c r="G99" s="283">
        <v>10</v>
      </c>
      <c r="H99" s="195">
        <f t="shared" si="2"/>
        <v>0</v>
      </c>
      <c r="I99" s="448">
        <f>SUM(H99:H104)</f>
        <v>0</v>
      </c>
      <c r="J99" s="289"/>
    </row>
    <row r="100" spans="2:10" ht="24" customHeight="1" x14ac:dyDescent="0.25">
      <c r="B100" s="446"/>
      <c r="C100" s="447"/>
      <c r="D100" s="282" t="s">
        <v>17</v>
      </c>
      <c r="E100" s="287" t="s">
        <v>16</v>
      </c>
      <c r="F100" s="288">
        <f>'Insumos '!H11</f>
        <v>0</v>
      </c>
      <c r="G100" s="285">
        <v>15</v>
      </c>
      <c r="H100" s="195">
        <f t="shared" si="2"/>
        <v>0</v>
      </c>
      <c r="I100" s="448"/>
      <c r="J100" s="289"/>
    </row>
    <row r="101" spans="2:10" ht="24" customHeight="1" x14ac:dyDescent="0.25">
      <c r="B101" s="446"/>
      <c r="C101" s="447"/>
      <c r="D101" s="290" t="str">
        <f>D14</f>
        <v>Advogado Sênior</v>
      </c>
      <c r="E101" s="287" t="s">
        <v>16</v>
      </c>
      <c r="F101" s="206">
        <f>'Insumos '!H14</f>
        <v>0</v>
      </c>
      <c r="G101" s="301">
        <v>5</v>
      </c>
      <c r="H101" s="195">
        <f t="shared" si="2"/>
        <v>0</v>
      </c>
      <c r="I101" s="448"/>
      <c r="J101" s="289"/>
    </row>
    <row r="102" spans="2:10" ht="24" customHeight="1" x14ac:dyDescent="0.25">
      <c r="B102" s="446"/>
      <c r="C102" s="447"/>
      <c r="D102" s="290" t="str">
        <f>D10</f>
        <v>Arquiteto Pleno</v>
      </c>
      <c r="E102" s="287" t="s">
        <v>16</v>
      </c>
      <c r="F102" s="206">
        <f>'Insumos '!H12</f>
        <v>0</v>
      </c>
      <c r="G102" s="301">
        <v>25</v>
      </c>
      <c r="H102" s="195">
        <f t="shared" si="2"/>
        <v>0</v>
      </c>
      <c r="I102" s="448"/>
      <c r="J102" s="289"/>
    </row>
    <row r="103" spans="2:10" ht="24" customHeight="1" x14ac:dyDescent="0.25">
      <c r="B103" s="446"/>
      <c r="C103" s="447"/>
      <c r="D103" s="290" t="str">
        <f>D34</f>
        <v>Assistente Social Pleno</v>
      </c>
      <c r="E103" s="287" t="s">
        <v>16</v>
      </c>
      <c r="F103" s="206">
        <f>'Insumos '!H16</f>
        <v>0</v>
      </c>
      <c r="G103" s="301">
        <v>25</v>
      </c>
      <c r="H103" s="195">
        <f t="shared" si="2"/>
        <v>0</v>
      </c>
      <c r="I103" s="448"/>
      <c r="J103" s="289"/>
    </row>
    <row r="104" spans="2:10" ht="24" customHeight="1" x14ac:dyDescent="0.25">
      <c r="B104" s="446"/>
      <c r="C104" s="447"/>
      <c r="D104" s="290" t="str">
        <f>D98</f>
        <v>Digitador</v>
      </c>
      <c r="E104" s="299" t="s">
        <v>16</v>
      </c>
      <c r="F104" s="206">
        <f>'Insumos '!H17</f>
        <v>0</v>
      </c>
      <c r="G104" s="301">
        <v>10</v>
      </c>
      <c r="H104" s="195">
        <f t="shared" si="2"/>
        <v>0</v>
      </c>
      <c r="I104" s="448"/>
      <c r="J104" s="289"/>
    </row>
    <row r="105" spans="2:10" ht="24" customHeight="1" x14ac:dyDescent="0.25">
      <c r="B105" s="446"/>
      <c r="C105" s="449" t="s">
        <v>96</v>
      </c>
      <c r="D105" s="318" t="s">
        <v>14</v>
      </c>
      <c r="E105" s="269" t="s">
        <v>16</v>
      </c>
      <c r="F105" s="182">
        <f>'Insumos '!H10</f>
        <v>0</v>
      </c>
      <c r="G105" s="269">
        <v>3</v>
      </c>
      <c r="H105" s="184">
        <f t="shared" si="2"/>
        <v>0</v>
      </c>
      <c r="I105" s="451">
        <f>H105+H106+H107+H108+H109+H110</f>
        <v>0</v>
      </c>
      <c r="J105" s="289"/>
    </row>
    <row r="106" spans="2:10" ht="24" customHeight="1" x14ac:dyDescent="0.25">
      <c r="B106" s="446"/>
      <c r="C106" s="449"/>
      <c r="D106" s="275" t="s">
        <v>17</v>
      </c>
      <c r="E106" s="271" t="s">
        <v>16</v>
      </c>
      <c r="F106" s="182">
        <f>'Insumos '!H11</f>
        <v>0</v>
      </c>
      <c r="G106" s="276">
        <v>6</v>
      </c>
      <c r="H106" s="184">
        <f t="shared" si="2"/>
        <v>0</v>
      </c>
      <c r="I106" s="451"/>
      <c r="J106" s="289"/>
    </row>
    <row r="107" spans="2:10" ht="24" customHeight="1" x14ac:dyDescent="0.25">
      <c r="B107" s="446"/>
      <c r="C107" s="449"/>
      <c r="D107" s="278" t="s">
        <v>24</v>
      </c>
      <c r="E107" s="271" t="s">
        <v>16</v>
      </c>
      <c r="F107" s="182">
        <f>'Insumos '!H14</f>
        <v>0</v>
      </c>
      <c r="G107" s="276">
        <v>7</v>
      </c>
      <c r="H107" s="184">
        <f t="shared" si="2"/>
        <v>0</v>
      </c>
      <c r="I107" s="451"/>
      <c r="J107" s="289"/>
    </row>
    <row r="108" spans="2:10" ht="24" customHeight="1" x14ac:dyDescent="0.25">
      <c r="B108" s="446"/>
      <c r="C108" s="449"/>
      <c r="D108" s="278" t="s">
        <v>20</v>
      </c>
      <c r="E108" s="271" t="s">
        <v>16</v>
      </c>
      <c r="F108" s="209">
        <f>'Insumos '!H12</f>
        <v>0</v>
      </c>
      <c r="G108" s="276">
        <v>9</v>
      </c>
      <c r="H108" s="184">
        <f t="shared" si="2"/>
        <v>0</v>
      </c>
      <c r="I108" s="451"/>
      <c r="J108" s="289"/>
    </row>
    <row r="109" spans="2:10" ht="24" customHeight="1" x14ac:dyDescent="0.25">
      <c r="B109" s="446"/>
      <c r="C109" s="449"/>
      <c r="D109" s="278" t="s">
        <v>29</v>
      </c>
      <c r="E109" s="271" t="s">
        <v>16</v>
      </c>
      <c r="F109" s="209">
        <f>'Insumos '!H16</f>
        <v>0</v>
      </c>
      <c r="G109" s="276">
        <v>17</v>
      </c>
      <c r="H109" s="184">
        <f t="shared" si="2"/>
        <v>0</v>
      </c>
      <c r="I109" s="451"/>
      <c r="J109" s="289"/>
    </row>
    <row r="110" spans="2:10" ht="24" customHeight="1" x14ac:dyDescent="0.25">
      <c r="B110" s="446"/>
      <c r="C110" s="449"/>
      <c r="D110" s="278" t="str">
        <f>D104</f>
        <v>Digitador</v>
      </c>
      <c r="E110" s="312" t="s">
        <v>16</v>
      </c>
      <c r="F110" s="209">
        <f>'Insumos '!H17</f>
        <v>0</v>
      </c>
      <c r="G110" s="276">
        <v>8</v>
      </c>
      <c r="H110" s="184">
        <f t="shared" si="2"/>
        <v>0</v>
      </c>
      <c r="I110" s="451"/>
      <c r="J110" s="289"/>
    </row>
    <row r="111" spans="2:10" ht="24" customHeight="1" x14ac:dyDescent="0.25">
      <c r="B111" s="446"/>
      <c r="C111" s="447" t="s">
        <v>97</v>
      </c>
      <c r="D111" s="313" t="s">
        <v>14</v>
      </c>
      <c r="E111" s="281" t="s">
        <v>16</v>
      </c>
      <c r="F111" s="197">
        <f>'Insumos '!H10</f>
        <v>0</v>
      </c>
      <c r="G111" s="283">
        <v>3</v>
      </c>
      <c r="H111" s="195">
        <f t="shared" si="2"/>
        <v>0</v>
      </c>
      <c r="I111" s="448">
        <f>H111+H112+H113+H114+H115+H116</f>
        <v>0</v>
      </c>
      <c r="J111" s="289"/>
    </row>
    <row r="112" spans="2:10" ht="24" customHeight="1" x14ac:dyDescent="0.25">
      <c r="B112" s="446"/>
      <c r="C112" s="447"/>
      <c r="D112" s="282" t="s">
        <v>17</v>
      </c>
      <c r="E112" s="287" t="s">
        <v>16</v>
      </c>
      <c r="F112" s="197">
        <f>'Insumos '!H11</f>
        <v>0</v>
      </c>
      <c r="G112" s="285">
        <v>4</v>
      </c>
      <c r="H112" s="195">
        <f t="shared" si="2"/>
        <v>0</v>
      </c>
      <c r="I112" s="448"/>
      <c r="J112" s="289"/>
    </row>
    <row r="113" spans="2:10" ht="24" customHeight="1" x14ac:dyDescent="0.25">
      <c r="B113" s="446"/>
      <c r="C113" s="447"/>
      <c r="D113" s="290" t="s">
        <v>24</v>
      </c>
      <c r="E113" s="299" t="s">
        <v>16</v>
      </c>
      <c r="F113" s="206">
        <f>'Insumos '!H14</f>
        <v>0</v>
      </c>
      <c r="G113" s="301">
        <v>4</v>
      </c>
      <c r="H113" s="195">
        <f t="shared" si="2"/>
        <v>0</v>
      </c>
      <c r="I113" s="448"/>
      <c r="J113" s="289"/>
    </row>
    <row r="114" spans="2:10" ht="24" customHeight="1" x14ac:dyDescent="0.25">
      <c r="B114" s="446"/>
      <c r="C114" s="447"/>
      <c r="D114" s="290" t="s">
        <v>20</v>
      </c>
      <c r="E114" s="299" t="s">
        <v>16</v>
      </c>
      <c r="F114" s="206">
        <f>'Insumos '!H12</f>
        <v>0</v>
      </c>
      <c r="G114" s="301">
        <v>3</v>
      </c>
      <c r="H114" s="195">
        <f t="shared" si="2"/>
        <v>0</v>
      </c>
      <c r="I114" s="448"/>
      <c r="J114" s="289"/>
    </row>
    <row r="115" spans="2:10" ht="24" customHeight="1" x14ac:dyDescent="0.25">
      <c r="B115" s="446"/>
      <c r="C115" s="447"/>
      <c r="D115" s="290" t="s">
        <v>29</v>
      </c>
      <c r="E115" s="299" t="s">
        <v>16</v>
      </c>
      <c r="F115" s="206">
        <f>'Insumos '!H16</f>
        <v>0</v>
      </c>
      <c r="G115" s="301">
        <v>3</v>
      </c>
      <c r="H115" s="195">
        <f t="shared" si="2"/>
        <v>0</v>
      </c>
      <c r="I115" s="448"/>
      <c r="J115" s="289"/>
    </row>
    <row r="116" spans="2:10" ht="24" customHeight="1" x14ac:dyDescent="0.25">
      <c r="B116" s="446"/>
      <c r="C116" s="447"/>
      <c r="D116" s="290" t="str">
        <f>D110</f>
        <v>Digitador</v>
      </c>
      <c r="E116" s="299" t="s">
        <v>16</v>
      </c>
      <c r="F116" s="206">
        <f>'Insumos '!H17</f>
        <v>0</v>
      </c>
      <c r="G116" s="301">
        <v>6</v>
      </c>
      <c r="H116" s="195">
        <f t="shared" si="2"/>
        <v>0</v>
      </c>
      <c r="I116" s="448"/>
      <c r="J116" s="289"/>
    </row>
    <row r="117" spans="2:10" ht="24" customHeight="1" x14ac:dyDescent="0.25">
      <c r="B117" s="446"/>
      <c r="C117" s="452" t="s">
        <v>98</v>
      </c>
      <c r="D117" s="452"/>
      <c r="E117" s="452"/>
      <c r="F117" s="452"/>
      <c r="G117" s="452"/>
      <c r="H117" s="452"/>
      <c r="I117" s="319">
        <f>I91+I96+I99+I105+I111</f>
        <v>0</v>
      </c>
      <c r="J117" s="289"/>
    </row>
    <row r="118" spans="2:10" ht="32.25" customHeight="1" x14ac:dyDescent="0.25">
      <c r="B118" s="320"/>
      <c r="F118" s="442" t="s">
        <v>99</v>
      </c>
      <c r="G118" s="442"/>
      <c r="H118" s="442"/>
      <c r="I118" s="321">
        <f>I50+I86+I90+I117</f>
        <v>0</v>
      </c>
    </row>
    <row r="119" spans="2:10" ht="24" customHeight="1" x14ac:dyDescent="0.25"/>
    <row r="120" spans="2:10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2" max="2" width="17.42578125" customWidth="1"/>
    <col min="3" max="3" width="35.42578125" customWidth="1"/>
    <col min="4" max="4" width="33.28515625" customWidth="1"/>
    <col min="5" max="5" width="5" style="253" customWidth="1"/>
    <col min="6" max="6" width="10.140625" style="253" customWidth="1"/>
    <col min="7" max="7" width="9.42578125" style="254" customWidth="1"/>
    <col min="8" max="8" width="13.5703125" style="255" customWidth="1"/>
    <col min="9" max="9" width="18.28515625" style="255" customWidth="1"/>
    <col min="10" max="10" width="12.85546875" style="255" customWidth="1"/>
    <col min="11" max="11" width="13.140625" customWidth="1"/>
    <col min="12" max="12" width="19" style="256" customWidth="1"/>
    <col min="14" max="14" width="12.42578125" customWidth="1"/>
    <col min="15" max="15" width="5" customWidth="1"/>
  </cols>
  <sheetData>
    <row r="1" spans="1:15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5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</row>
    <row r="3" spans="1:15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5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5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5" ht="24" customHeight="1" x14ac:dyDescent="0.25">
      <c r="B6" s="456" t="s">
        <v>117</v>
      </c>
      <c r="C6" s="456"/>
      <c r="D6" s="456"/>
      <c r="E6" s="456"/>
      <c r="F6" s="456"/>
      <c r="G6" s="456"/>
      <c r="H6" s="456"/>
      <c r="I6" s="456"/>
    </row>
    <row r="7" spans="1:15" ht="36.75" customHeight="1" x14ac:dyDescent="0.25">
      <c r="A7" s="258"/>
      <c r="B7" s="259" t="s">
        <v>61</v>
      </c>
      <c r="C7" s="260" t="s">
        <v>62</v>
      </c>
      <c r="D7" s="261" t="s">
        <v>63</v>
      </c>
      <c r="E7" s="262" t="s">
        <v>10</v>
      </c>
      <c r="F7" s="263" t="s">
        <v>13</v>
      </c>
      <c r="G7" s="264" t="s">
        <v>64</v>
      </c>
      <c r="H7" s="265" t="s">
        <v>65</v>
      </c>
      <c r="I7" s="266" t="s">
        <v>66</v>
      </c>
      <c r="J7" s="331"/>
      <c r="K7" s="268"/>
      <c r="L7" s="268"/>
    </row>
    <row r="8" spans="1:15" ht="24" customHeight="1" x14ac:dyDescent="0.25">
      <c r="B8" s="453" t="s">
        <v>67</v>
      </c>
      <c r="C8" s="449" t="s">
        <v>102</v>
      </c>
      <c r="D8" s="270" t="str">
        <f>'Insumos '!B10</f>
        <v>Coordenador Geral</v>
      </c>
      <c r="E8" s="271" t="s">
        <v>16</v>
      </c>
      <c r="F8" s="272">
        <f>'Insumos '!H10</f>
        <v>0</v>
      </c>
      <c r="G8" s="273">
        <v>6</v>
      </c>
      <c r="H8" s="184">
        <f t="shared" ref="H8:H49" si="0">ROUND((F8*G8),2)</f>
        <v>0</v>
      </c>
      <c r="I8" s="451">
        <f>SUM(H8:H11)</f>
        <v>0</v>
      </c>
      <c r="J8" s="289"/>
      <c r="O8" s="256"/>
    </row>
    <row r="9" spans="1:15" ht="24" customHeight="1" x14ac:dyDescent="0.25">
      <c r="B9" s="453"/>
      <c r="C9" s="449"/>
      <c r="D9" s="275" t="str">
        <f>'Insumos '!B11</f>
        <v>Arquiteto Sênior</v>
      </c>
      <c r="E9" s="271" t="s">
        <v>16</v>
      </c>
      <c r="F9" s="272">
        <f>'Insumos '!H11</f>
        <v>0</v>
      </c>
      <c r="G9" s="276">
        <v>13</v>
      </c>
      <c r="H9" s="184">
        <f t="shared" si="0"/>
        <v>0</v>
      </c>
      <c r="I9" s="451"/>
      <c r="J9" s="289"/>
      <c r="O9" s="256"/>
    </row>
    <row r="10" spans="1:15" ht="24" customHeight="1" x14ac:dyDescent="0.25">
      <c r="B10" s="453"/>
      <c r="C10" s="449"/>
      <c r="D10" s="275" t="str">
        <f>'Insumos '!B12</f>
        <v>Arquiteto Pleno</v>
      </c>
      <c r="E10" s="271" t="s">
        <v>16</v>
      </c>
      <c r="F10" s="272">
        <f>'Insumos '!H12</f>
        <v>0</v>
      </c>
      <c r="G10" s="276">
        <v>16</v>
      </c>
      <c r="H10" s="184">
        <f t="shared" si="0"/>
        <v>0</v>
      </c>
      <c r="I10" s="451"/>
      <c r="J10" s="289"/>
      <c r="O10" s="256"/>
    </row>
    <row r="11" spans="1:15" ht="24" customHeight="1" x14ac:dyDescent="0.25">
      <c r="B11" s="453"/>
      <c r="C11" s="449"/>
      <c r="D11" s="278" t="str">
        <f>'Insumos '!B17</f>
        <v>Digitador</v>
      </c>
      <c r="E11" s="271" t="s">
        <v>16</v>
      </c>
      <c r="F11" s="272">
        <f>'Insumos '!H17</f>
        <v>0</v>
      </c>
      <c r="G11" s="279">
        <v>13</v>
      </c>
      <c r="H11" s="184">
        <f t="shared" si="0"/>
        <v>0</v>
      </c>
      <c r="I11" s="451"/>
      <c r="J11" s="289"/>
      <c r="O11" s="256"/>
    </row>
    <row r="12" spans="1:15" ht="24" customHeight="1" x14ac:dyDescent="0.25">
      <c r="B12" s="453"/>
      <c r="C12" s="447" t="s">
        <v>69</v>
      </c>
      <c r="D12" s="282" t="str">
        <f>'Insumos '!B10</f>
        <v>Coordenador Geral</v>
      </c>
      <c r="E12" s="283" t="s">
        <v>16</v>
      </c>
      <c r="F12" s="284">
        <f>'Insumos '!H10</f>
        <v>0</v>
      </c>
      <c r="G12" s="285">
        <v>1</v>
      </c>
      <c r="H12" s="195">
        <f t="shared" si="0"/>
        <v>0</v>
      </c>
      <c r="I12" s="454">
        <f>SUM(H12:H16)</f>
        <v>0</v>
      </c>
      <c r="J12" s="289"/>
      <c r="O12" s="256"/>
    </row>
    <row r="13" spans="1:15" ht="24" customHeight="1" x14ac:dyDescent="0.25">
      <c r="B13" s="453"/>
      <c r="C13" s="447"/>
      <c r="D13" s="282" t="str">
        <f>D9</f>
        <v>Arquiteto Sênior</v>
      </c>
      <c r="E13" s="287" t="s">
        <v>16</v>
      </c>
      <c r="F13" s="288">
        <f>'Insumos '!H11</f>
        <v>0</v>
      </c>
      <c r="G13" s="285">
        <v>2</v>
      </c>
      <c r="H13" s="195">
        <f t="shared" si="0"/>
        <v>0</v>
      </c>
      <c r="I13" s="454"/>
      <c r="J13" s="289"/>
      <c r="O13" s="256"/>
    </row>
    <row r="14" spans="1:15" ht="24" customHeight="1" x14ac:dyDescent="0.25">
      <c r="B14" s="453"/>
      <c r="C14" s="447"/>
      <c r="D14" s="282" t="str">
        <f>'Insumos '!B14</f>
        <v>Advogado Sênior</v>
      </c>
      <c r="E14" s="287" t="s">
        <v>16</v>
      </c>
      <c r="F14" s="288">
        <f>'Insumos '!H14</f>
        <v>0</v>
      </c>
      <c r="G14" s="285">
        <v>4</v>
      </c>
      <c r="H14" s="195">
        <f t="shared" si="0"/>
        <v>0</v>
      </c>
      <c r="I14" s="454"/>
      <c r="J14" s="289"/>
      <c r="O14" s="256"/>
    </row>
    <row r="15" spans="1:15" ht="24" customHeight="1" x14ac:dyDescent="0.25">
      <c r="B15" s="453"/>
      <c r="C15" s="447"/>
      <c r="D15" s="282" t="str">
        <f>D10</f>
        <v>Arquiteto Pleno</v>
      </c>
      <c r="E15" s="287" t="s">
        <v>16</v>
      </c>
      <c r="F15" s="288">
        <f>'Insumos '!H12</f>
        <v>0</v>
      </c>
      <c r="G15" s="285">
        <v>4</v>
      </c>
      <c r="H15" s="195">
        <f t="shared" si="0"/>
        <v>0</v>
      </c>
      <c r="I15" s="454"/>
      <c r="J15" s="289"/>
      <c r="O15" s="256"/>
    </row>
    <row r="16" spans="1:15" ht="24" customHeight="1" x14ac:dyDescent="0.25">
      <c r="B16" s="453"/>
      <c r="C16" s="447"/>
      <c r="D16" s="290" t="str">
        <f>'Insumos '!B15</f>
        <v>Auxiliar de Serviços Gerais</v>
      </c>
      <c r="E16" s="287" t="s">
        <v>16</v>
      </c>
      <c r="F16" s="288">
        <f>'Insumos '!H15</f>
        <v>0</v>
      </c>
      <c r="G16" s="285">
        <v>4</v>
      </c>
      <c r="H16" s="195">
        <f t="shared" si="0"/>
        <v>0</v>
      </c>
      <c r="I16" s="454"/>
      <c r="J16" s="289"/>
      <c r="O16" s="256"/>
    </row>
    <row r="17" spans="2:15" ht="24" customHeight="1" x14ac:dyDescent="0.25">
      <c r="B17" s="453"/>
      <c r="C17" s="449" t="s">
        <v>70</v>
      </c>
      <c r="D17" s="275" t="str">
        <f>'Insumos '!B10</f>
        <v>Coordenador Geral</v>
      </c>
      <c r="E17" s="271" t="s">
        <v>16</v>
      </c>
      <c r="F17" s="272">
        <f>'Insumos '!H10</f>
        <v>0</v>
      </c>
      <c r="G17" s="276">
        <v>2</v>
      </c>
      <c r="H17" s="184">
        <f t="shared" si="0"/>
        <v>0</v>
      </c>
      <c r="I17" s="451">
        <f>SUM(H17:H20)</f>
        <v>0</v>
      </c>
      <c r="J17" s="289"/>
      <c r="O17" s="256"/>
    </row>
    <row r="18" spans="2:15" ht="23.25" customHeight="1" x14ac:dyDescent="0.25">
      <c r="B18" s="453"/>
      <c r="C18" s="449"/>
      <c r="D18" s="275" t="str">
        <f>D9</f>
        <v>Arquiteto Sênior</v>
      </c>
      <c r="E18" s="271" t="s">
        <v>16</v>
      </c>
      <c r="F18" s="272">
        <f>'Insumos '!H11</f>
        <v>0</v>
      </c>
      <c r="G18" s="276">
        <v>7</v>
      </c>
      <c r="H18" s="184">
        <f t="shared" si="0"/>
        <v>0</v>
      </c>
      <c r="I18" s="451"/>
      <c r="J18" s="289"/>
      <c r="O18" s="256"/>
    </row>
    <row r="19" spans="2:15" ht="23.25" customHeight="1" x14ac:dyDescent="0.25">
      <c r="B19" s="453"/>
      <c r="C19" s="449"/>
      <c r="D19" s="275" t="str">
        <f>D14</f>
        <v>Advogado Sênior</v>
      </c>
      <c r="E19" s="271" t="s">
        <v>16</v>
      </c>
      <c r="F19" s="272">
        <f>'Insumos '!H14</f>
        <v>0</v>
      </c>
      <c r="G19" s="276">
        <v>12</v>
      </c>
      <c r="H19" s="184">
        <f t="shared" si="0"/>
        <v>0</v>
      </c>
      <c r="I19" s="451"/>
      <c r="J19" s="289"/>
      <c r="O19" s="256"/>
    </row>
    <row r="20" spans="2:15" ht="23.25" customHeight="1" x14ac:dyDescent="0.25">
      <c r="B20" s="453"/>
      <c r="C20" s="449"/>
      <c r="D20" s="275" t="str">
        <f>D11</f>
        <v>Digitador</v>
      </c>
      <c r="E20" s="271" t="s">
        <v>16</v>
      </c>
      <c r="F20" s="272">
        <f>'Insumos '!H17</f>
        <v>0</v>
      </c>
      <c r="G20" s="276">
        <v>8</v>
      </c>
      <c r="H20" s="184">
        <f t="shared" si="0"/>
        <v>0</v>
      </c>
      <c r="I20" s="451"/>
      <c r="J20" s="289"/>
      <c r="O20" s="256"/>
    </row>
    <row r="21" spans="2:15" ht="47.25" customHeight="1" x14ac:dyDescent="0.25">
      <c r="B21" s="453"/>
      <c r="C21" s="281" t="s">
        <v>71</v>
      </c>
      <c r="D21" s="282" t="str">
        <f>'Insumos '!B20</f>
        <v>Levantamento Planialtimétrico Cadastral</v>
      </c>
      <c r="E21" s="287" t="s">
        <v>37</v>
      </c>
      <c r="F21" s="288">
        <f>'Insumos '!H20</f>
        <v>0</v>
      </c>
      <c r="G21" s="292">
        <v>7000</v>
      </c>
      <c r="H21" s="195">
        <f t="shared" si="0"/>
        <v>0</v>
      </c>
      <c r="I21" s="293">
        <f>SUM(H21)</f>
        <v>0</v>
      </c>
      <c r="J21" s="289"/>
      <c r="O21" s="256"/>
    </row>
    <row r="22" spans="2:15" ht="30" customHeight="1" x14ac:dyDescent="0.25">
      <c r="B22" s="453"/>
      <c r="C22" s="449" t="s">
        <v>72</v>
      </c>
      <c r="D22" s="270" t="str">
        <f>'Insumos '!B10</f>
        <v>Coordenador Geral</v>
      </c>
      <c r="E22" s="295" t="s">
        <v>16</v>
      </c>
      <c r="F22" s="296">
        <f>'Insumos '!H10</f>
        <v>0</v>
      </c>
      <c r="G22" s="273">
        <v>2</v>
      </c>
      <c r="H22" s="184">
        <f t="shared" si="0"/>
        <v>0</v>
      </c>
      <c r="I22" s="451">
        <f>SUM(H22:H25)</f>
        <v>0</v>
      </c>
      <c r="J22" s="289"/>
      <c r="O22" s="256"/>
    </row>
    <row r="23" spans="2:15" ht="30" customHeight="1" x14ac:dyDescent="0.25">
      <c r="B23" s="453"/>
      <c r="C23" s="449"/>
      <c r="D23" s="275" t="str">
        <f>D9</f>
        <v>Arquiteto Sênior</v>
      </c>
      <c r="E23" s="271" t="s">
        <v>16</v>
      </c>
      <c r="F23" s="272">
        <f>'Insumos '!H11</f>
        <v>0</v>
      </c>
      <c r="G23" s="276">
        <v>8</v>
      </c>
      <c r="H23" s="184">
        <f t="shared" si="0"/>
        <v>0</v>
      </c>
      <c r="I23" s="451"/>
      <c r="J23" s="289"/>
      <c r="O23" s="256"/>
    </row>
    <row r="24" spans="2:15" ht="30" customHeight="1" x14ac:dyDescent="0.25">
      <c r="B24" s="453"/>
      <c r="C24" s="449"/>
      <c r="D24" s="275" t="str">
        <f>D14</f>
        <v>Advogado Sênior</v>
      </c>
      <c r="E24" s="271" t="s">
        <v>16</v>
      </c>
      <c r="F24" s="272">
        <f>'Insumos '!H14</f>
        <v>0</v>
      </c>
      <c r="G24" s="276">
        <v>11</v>
      </c>
      <c r="H24" s="184">
        <f t="shared" si="0"/>
        <v>0</v>
      </c>
      <c r="I24" s="451"/>
      <c r="J24" s="289"/>
      <c r="O24" s="256"/>
    </row>
    <row r="25" spans="2:15" ht="24" customHeight="1" x14ac:dyDescent="0.25">
      <c r="B25" s="453"/>
      <c r="C25" s="449"/>
      <c r="D25" s="275" t="str">
        <f>D11</f>
        <v>Digitador</v>
      </c>
      <c r="E25" s="271" t="s">
        <v>16</v>
      </c>
      <c r="F25" s="272">
        <f>'Insumos '!H17</f>
        <v>0</v>
      </c>
      <c r="G25" s="276">
        <v>8</v>
      </c>
      <c r="H25" s="184">
        <f t="shared" si="0"/>
        <v>0</v>
      </c>
      <c r="I25" s="451"/>
      <c r="J25" s="289"/>
      <c r="O25" s="256"/>
    </row>
    <row r="26" spans="2:15" ht="24" customHeight="1" x14ac:dyDescent="0.25">
      <c r="B26" s="453"/>
      <c r="C26" s="447" t="s">
        <v>73</v>
      </c>
      <c r="D26" s="297" t="str">
        <f>'Insumos '!B10</f>
        <v>Coordenador Geral</v>
      </c>
      <c r="E26" s="283" t="s">
        <v>16</v>
      </c>
      <c r="F26" s="284">
        <f>'Insumos '!H10</f>
        <v>0</v>
      </c>
      <c r="G26" s="298">
        <v>1</v>
      </c>
      <c r="H26" s="195">
        <f t="shared" si="0"/>
        <v>0</v>
      </c>
      <c r="I26" s="454">
        <f>SUM(H26:H30)</f>
        <v>0</v>
      </c>
      <c r="J26" s="289"/>
      <c r="O26" s="256"/>
    </row>
    <row r="27" spans="2:15" ht="24" customHeight="1" x14ac:dyDescent="0.25">
      <c r="B27" s="453"/>
      <c r="C27" s="447"/>
      <c r="D27" s="282" t="str">
        <f>D9</f>
        <v>Arquiteto Sênior</v>
      </c>
      <c r="E27" s="287" t="s">
        <v>16</v>
      </c>
      <c r="F27" s="288">
        <f>'Insumos '!H11</f>
        <v>0</v>
      </c>
      <c r="G27" s="285">
        <v>2</v>
      </c>
      <c r="H27" s="195">
        <f t="shared" si="0"/>
        <v>0</v>
      </c>
      <c r="I27" s="454"/>
      <c r="J27" s="289"/>
      <c r="O27" s="256"/>
    </row>
    <row r="28" spans="2:15" ht="24" customHeight="1" x14ac:dyDescent="0.25">
      <c r="B28" s="453"/>
      <c r="C28" s="447"/>
      <c r="D28" s="282" t="str">
        <f>D24</f>
        <v>Advogado Sênior</v>
      </c>
      <c r="E28" s="287" t="s">
        <v>16</v>
      </c>
      <c r="F28" s="288">
        <f>'Insumos '!H14</f>
        <v>0</v>
      </c>
      <c r="G28" s="285">
        <v>3</v>
      </c>
      <c r="H28" s="195">
        <f t="shared" si="0"/>
        <v>0</v>
      </c>
      <c r="I28" s="454"/>
      <c r="J28" s="289"/>
      <c r="O28" s="256"/>
    </row>
    <row r="29" spans="2:15" ht="24" customHeight="1" x14ac:dyDescent="0.25">
      <c r="B29" s="453"/>
      <c r="C29" s="447"/>
      <c r="D29" s="282" t="str">
        <f>D16</f>
        <v>Auxiliar de Serviços Gerais</v>
      </c>
      <c r="E29" s="287" t="s">
        <v>16</v>
      </c>
      <c r="F29" s="288">
        <f>'Insumos '!H15</f>
        <v>0</v>
      </c>
      <c r="G29" s="285">
        <v>2</v>
      </c>
      <c r="H29" s="195">
        <f t="shared" si="0"/>
        <v>0</v>
      </c>
      <c r="I29" s="454"/>
      <c r="J29" s="289"/>
      <c r="O29" s="256"/>
    </row>
    <row r="30" spans="2:15" ht="24" customHeight="1" x14ac:dyDescent="0.25">
      <c r="B30" s="453"/>
      <c r="C30" s="447"/>
      <c r="D30" s="290" t="str">
        <f>D25</f>
        <v>Digitador</v>
      </c>
      <c r="E30" s="299" t="s">
        <v>16</v>
      </c>
      <c r="F30" s="300">
        <f>'Insumos '!H17</f>
        <v>0</v>
      </c>
      <c r="G30" s="301">
        <v>4</v>
      </c>
      <c r="H30" s="195">
        <f t="shared" si="0"/>
        <v>0</v>
      </c>
      <c r="I30" s="454"/>
      <c r="J30" s="289"/>
      <c r="O30" s="256"/>
    </row>
    <row r="31" spans="2:15" ht="24" customHeight="1" x14ac:dyDescent="0.25">
      <c r="B31" s="453"/>
      <c r="C31" s="449" t="s">
        <v>74</v>
      </c>
      <c r="D31" s="275" t="str">
        <f>'Insumos '!B10</f>
        <v>Coordenador Geral</v>
      </c>
      <c r="E31" s="271" t="s">
        <v>16</v>
      </c>
      <c r="F31" s="272">
        <f>'Insumos '!H10</f>
        <v>0</v>
      </c>
      <c r="G31" s="276">
        <v>1</v>
      </c>
      <c r="H31" s="184">
        <f t="shared" si="0"/>
        <v>0</v>
      </c>
      <c r="I31" s="451">
        <f>SUM(H31:H35)</f>
        <v>0</v>
      </c>
      <c r="J31" s="289"/>
      <c r="N31" s="302"/>
      <c r="O31" s="256"/>
    </row>
    <row r="32" spans="2:15" ht="24" customHeight="1" x14ac:dyDescent="0.25">
      <c r="B32" s="453"/>
      <c r="C32" s="449"/>
      <c r="D32" s="275" t="str">
        <f>D9</f>
        <v>Arquiteto Sênior</v>
      </c>
      <c r="E32" s="271" t="s">
        <v>16</v>
      </c>
      <c r="F32" s="272">
        <f>'Insumos '!H11</f>
        <v>0</v>
      </c>
      <c r="G32" s="276">
        <v>1</v>
      </c>
      <c r="H32" s="184">
        <f t="shared" si="0"/>
        <v>0</v>
      </c>
      <c r="I32" s="451"/>
      <c r="J32" s="289"/>
      <c r="N32" s="302"/>
      <c r="O32" s="256"/>
    </row>
    <row r="33" spans="2:15" ht="24" customHeight="1" x14ac:dyDescent="0.25">
      <c r="B33" s="453"/>
      <c r="C33" s="449"/>
      <c r="D33" s="275" t="str">
        <f>D28</f>
        <v>Advogado Sênior</v>
      </c>
      <c r="E33" s="271" t="s">
        <v>16</v>
      </c>
      <c r="F33" s="272">
        <f>'Insumos '!H14</f>
        <v>0</v>
      </c>
      <c r="G33" s="276">
        <v>4</v>
      </c>
      <c r="H33" s="184">
        <f t="shared" si="0"/>
        <v>0</v>
      </c>
      <c r="I33" s="451"/>
      <c r="J33" s="289"/>
      <c r="N33" s="302"/>
      <c r="O33" s="256"/>
    </row>
    <row r="34" spans="2:15" ht="24" customHeight="1" x14ac:dyDescent="0.25">
      <c r="B34" s="453"/>
      <c r="C34" s="449"/>
      <c r="D34" s="275" t="str">
        <f>'Insumos '!B16</f>
        <v>Assistente Social Pleno</v>
      </c>
      <c r="E34" s="271" t="s">
        <v>16</v>
      </c>
      <c r="F34" s="272">
        <f>'Insumos '!H16</f>
        <v>0</v>
      </c>
      <c r="G34" s="276">
        <v>7</v>
      </c>
      <c r="H34" s="184">
        <f t="shared" si="0"/>
        <v>0</v>
      </c>
      <c r="I34" s="451"/>
      <c r="J34" s="289"/>
      <c r="N34" s="302"/>
      <c r="O34" s="256"/>
    </row>
    <row r="35" spans="2:15" ht="24" customHeight="1" x14ac:dyDescent="0.25">
      <c r="B35" s="453"/>
      <c r="C35" s="449"/>
      <c r="D35" s="275" t="str">
        <f>D30</f>
        <v>Digitador</v>
      </c>
      <c r="E35" s="271" t="s">
        <v>16</v>
      </c>
      <c r="F35" s="272">
        <f>'Insumos '!H17</f>
        <v>0</v>
      </c>
      <c r="G35" s="276">
        <v>3</v>
      </c>
      <c r="H35" s="184">
        <f t="shared" si="0"/>
        <v>0</v>
      </c>
      <c r="I35" s="451"/>
      <c r="J35" s="289"/>
      <c r="N35" s="302"/>
      <c r="O35" s="256"/>
    </row>
    <row r="36" spans="2:15" ht="24" customHeight="1" x14ac:dyDescent="0.25">
      <c r="B36" s="453"/>
      <c r="C36" s="447" t="s">
        <v>75</v>
      </c>
      <c r="D36" s="297" t="str">
        <f>'Insumos '!B10</f>
        <v>Coordenador Geral</v>
      </c>
      <c r="E36" s="283" t="s">
        <v>16</v>
      </c>
      <c r="F36" s="284">
        <f>'Insumos '!H10</f>
        <v>0</v>
      </c>
      <c r="G36" s="298">
        <v>2</v>
      </c>
      <c r="H36" s="195">
        <f t="shared" si="0"/>
        <v>0</v>
      </c>
      <c r="I36" s="448">
        <f>SUM(H36:H39)</f>
        <v>0</v>
      </c>
      <c r="J36" s="289"/>
      <c r="O36" s="256"/>
    </row>
    <row r="37" spans="2:15" ht="24" customHeight="1" x14ac:dyDescent="0.25">
      <c r="B37" s="453"/>
      <c r="C37" s="447"/>
      <c r="D37" s="282" t="str">
        <f>D9</f>
        <v>Arquiteto Sênior</v>
      </c>
      <c r="E37" s="287" t="s">
        <v>16</v>
      </c>
      <c r="F37" s="288">
        <f>'Insumos '!H11</f>
        <v>0</v>
      </c>
      <c r="G37" s="285">
        <v>7</v>
      </c>
      <c r="H37" s="195">
        <f t="shared" si="0"/>
        <v>0</v>
      </c>
      <c r="I37" s="448"/>
      <c r="J37" s="289"/>
      <c r="O37" s="256"/>
    </row>
    <row r="38" spans="2:15" ht="24" customHeight="1" x14ac:dyDescent="0.25">
      <c r="B38" s="453"/>
      <c r="C38" s="447"/>
      <c r="D38" s="282" t="str">
        <f>'Insumos '!B13</f>
        <v>Desenhista Projetista</v>
      </c>
      <c r="E38" s="287" t="s">
        <v>16</v>
      </c>
      <c r="F38" s="288">
        <f>'Insumos '!H13</f>
        <v>0</v>
      </c>
      <c r="G38" s="285">
        <v>13</v>
      </c>
      <c r="H38" s="195">
        <f t="shared" si="0"/>
        <v>0</v>
      </c>
      <c r="I38" s="448"/>
      <c r="J38" s="289"/>
      <c r="O38" s="256"/>
    </row>
    <row r="39" spans="2:15" ht="24" customHeight="1" x14ac:dyDescent="0.25">
      <c r="B39" s="453"/>
      <c r="C39" s="447"/>
      <c r="D39" s="290" t="str">
        <f>D34</f>
        <v>Assistente Social Pleno</v>
      </c>
      <c r="E39" s="287" t="s">
        <v>16</v>
      </c>
      <c r="F39" s="288">
        <f>'Insumos '!H16</f>
        <v>0</v>
      </c>
      <c r="G39" s="301">
        <v>27</v>
      </c>
      <c r="H39" s="195">
        <f t="shared" si="0"/>
        <v>0</v>
      </c>
      <c r="I39" s="448"/>
      <c r="J39" s="289"/>
      <c r="O39" s="256"/>
    </row>
    <row r="40" spans="2:15" ht="24" customHeight="1" x14ac:dyDescent="0.25">
      <c r="B40" s="453"/>
      <c r="C40" s="449" t="s">
        <v>76</v>
      </c>
      <c r="D40" s="275" t="str">
        <f>'Insumos '!B10</f>
        <v>Coordenador Geral</v>
      </c>
      <c r="E40" s="295" t="s">
        <v>16</v>
      </c>
      <c r="F40" s="296">
        <f>'Insumos '!H10</f>
        <v>0</v>
      </c>
      <c r="G40" s="276">
        <v>2</v>
      </c>
      <c r="H40" s="184">
        <f t="shared" si="0"/>
        <v>0</v>
      </c>
      <c r="I40" s="451">
        <f>SUM(H40:H44)</f>
        <v>0</v>
      </c>
      <c r="J40" s="289"/>
      <c r="O40" s="256"/>
    </row>
    <row r="41" spans="2:15" ht="24" customHeight="1" x14ac:dyDescent="0.25">
      <c r="B41" s="453"/>
      <c r="C41" s="449"/>
      <c r="D41" s="275" t="str">
        <f>D9</f>
        <v>Arquiteto Sênior</v>
      </c>
      <c r="E41" s="271" t="s">
        <v>16</v>
      </c>
      <c r="F41" s="272">
        <f>'Insumos '!H11</f>
        <v>0</v>
      </c>
      <c r="G41" s="276">
        <v>8</v>
      </c>
      <c r="H41" s="184">
        <f t="shared" si="0"/>
        <v>0</v>
      </c>
      <c r="I41" s="451"/>
      <c r="J41" s="289"/>
      <c r="O41" s="256"/>
    </row>
    <row r="42" spans="2:15" ht="24" customHeight="1" x14ac:dyDescent="0.25">
      <c r="B42" s="453"/>
      <c r="C42" s="449"/>
      <c r="D42" s="275" t="str">
        <f>D33</f>
        <v>Advogado Sênior</v>
      </c>
      <c r="E42" s="271" t="s">
        <v>16</v>
      </c>
      <c r="F42" s="272">
        <f>'Insumos '!H14</f>
        <v>0</v>
      </c>
      <c r="G42" s="276">
        <v>16</v>
      </c>
      <c r="H42" s="184">
        <f t="shared" si="0"/>
        <v>0</v>
      </c>
      <c r="I42" s="451"/>
      <c r="J42" s="289"/>
      <c r="O42" s="256"/>
    </row>
    <row r="43" spans="2:15" ht="24" customHeight="1" x14ac:dyDescent="0.25">
      <c r="B43" s="453"/>
      <c r="C43" s="449"/>
      <c r="D43" s="275" t="str">
        <f>D39</f>
        <v>Assistente Social Pleno</v>
      </c>
      <c r="E43" s="271" t="s">
        <v>16</v>
      </c>
      <c r="F43" s="272">
        <f>'Insumos '!H16</f>
        <v>0</v>
      </c>
      <c r="G43" s="276">
        <v>21</v>
      </c>
      <c r="H43" s="184">
        <f t="shared" si="0"/>
        <v>0</v>
      </c>
      <c r="I43" s="451"/>
      <c r="J43" s="289"/>
      <c r="O43" s="256"/>
    </row>
    <row r="44" spans="2:15" ht="24" customHeight="1" x14ac:dyDescent="0.25">
      <c r="B44" s="453"/>
      <c r="C44" s="449"/>
      <c r="D44" s="278" t="str">
        <f>D35</f>
        <v>Digitador</v>
      </c>
      <c r="E44" s="271" t="s">
        <v>16</v>
      </c>
      <c r="F44" s="303">
        <f>'Insumos '!H17</f>
        <v>0</v>
      </c>
      <c r="G44" s="279">
        <v>27</v>
      </c>
      <c r="H44" s="184">
        <f t="shared" si="0"/>
        <v>0</v>
      </c>
      <c r="I44" s="451"/>
      <c r="J44" s="289"/>
      <c r="O44" s="256"/>
    </row>
    <row r="45" spans="2:15" ht="24" customHeight="1" x14ac:dyDescent="0.25">
      <c r="B45" s="453"/>
      <c r="C45" s="447" t="s">
        <v>77</v>
      </c>
      <c r="D45" s="282" t="str">
        <f>'Insumos '!B10</f>
        <v>Coordenador Geral</v>
      </c>
      <c r="E45" s="283" t="s">
        <v>16</v>
      </c>
      <c r="F45" s="288">
        <f>'Insumos '!H10</f>
        <v>0</v>
      </c>
      <c r="G45" s="285">
        <v>3</v>
      </c>
      <c r="H45" s="195">
        <f t="shared" si="0"/>
        <v>0</v>
      </c>
      <c r="I45" s="448">
        <f>SUM(H45:H49)</f>
        <v>0</v>
      </c>
      <c r="J45" s="289"/>
      <c r="O45" s="256"/>
    </row>
    <row r="46" spans="2:15" ht="24" customHeight="1" x14ac:dyDescent="0.25">
      <c r="B46" s="453"/>
      <c r="C46" s="447"/>
      <c r="D46" s="282" t="str">
        <f>D9</f>
        <v>Arquiteto Sênior</v>
      </c>
      <c r="E46" s="287" t="s">
        <v>16</v>
      </c>
      <c r="F46" s="288">
        <f>'Insumos '!H11</f>
        <v>0</v>
      </c>
      <c r="G46" s="285">
        <v>12</v>
      </c>
      <c r="H46" s="195">
        <f t="shared" si="0"/>
        <v>0</v>
      </c>
      <c r="I46" s="448"/>
      <c r="J46" s="289"/>
      <c r="O46" s="256"/>
    </row>
    <row r="47" spans="2:15" ht="24" customHeight="1" x14ac:dyDescent="0.25">
      <c r="B47" s="453"/>
      <c r="C47" s="447"/>
      <c r="D47" s="282" t="str">
        <f>D10</f>
        <v>Arquiteto Pleno</v>
      </c>
      <c r="E47" s="287" t="s">
        <v>16</v>
      </c>
      <c r="F47" s="288">
        <f>'Insumos '!H12</f>
        <v>0</v>
      </c>
      <c r="G47" s="285">
        <v>22</v>
      </c>
      <c r="H47" s="195">
        <f t="shared" si="0"/>
        <v>0</v>
      </c>
      <c r="I47" s="448"/>
      <c r="J47" s="289"/>
      <c r="O47" s="256"/>
    </row>
    <row r="48" spans="2:15" ht="24" customHeight="1" x14ac:dyDescent="0.25">
      <c r="B48" s="453"/>
      <c r="C48" s="447"/>
      <c r="D48" s="282" t="str">
        <f>D38</f>
        <v>Desenhista Projetista</v>
      </c>
      <c r="E48" s="287" t="s">
        <v>16</v>
      </c>
      <c r="F48" s="288">
        <f>'Insumos '!H13</f>
        <v>0</v>
      </c>
      <c r="G48" s="285">
        <v>22</v>
      </c>
      <c r="H48" s="195">
        <f t="shared" si="0"/>
        <v>0</v>
      </c>
      <c r="I48" s="448"/>
      <c r="J48" s="289"/>
      <c r="O48" s="256"/>
    </row>
    <row r="49" spans="2:15" ht="24" customHeight="1" x14ac:dyDescent="0.25">
      <c r="B49" s="453"/>
      <c r="C49" s="447"/>
      <c r="D49" s="290" t="str">
        <f>D44</f>
        <v>Digitador</v>
      </c>
      <c r="E49" s="299" t="s">
        <v>16</v>
      </c>
      <c r="F49" s="300">
        <f>'Insumos '!H17</f>
        <v>0</v>
      </c>
      <c r="G49" s="301">
        <v>12</v>
      </c>
      <c r="H49" s="195">
        <f t="shared" si="0"/>
        <v>0</v>
      </c>
      <c r="I49" s="448"/>
      <c r="J49" s="289"/>
      <c r="O49" s="256"/>
    </row>
    <row r="50" spans="2:15" ht="24.75" customHeight="1" x14ac:dyDescent="0.25">
      <c r="B50" s="453"/>
      <c r="C50" s="304" t="s">
        <v>78</v>
      </c>
      <c r="D50" s="305"/>
      <c r="E50" s="305"/>
      <c r="F50" s="305"/>
      <c r="G50" s="305"/>
      <c r="H50" s="304"/>
      <c r="I50" s="306">
        <f>SUM(I8:I49)</f>
        <v>0</v>
      </c>
      <c r="J50" s="332"/>
      <c r="O50" s="256"/>
    </row>
    <row r="51" spans="2:15" ht="24" customHeight="1" x14ac:dyDescent="0.25">
      <c r="B51" s="453" t="s">
        <v>79</v>
      </c>
      <c r="C51" s="447" t="s">
        <v>80</v>
      </c>
      <c r="D51" s="308" t="str">
        <f>'Insumos '!B10</f>
        <v>Coordenador Geral</v>
      </c>
      <c r="E51" s="281" t="s">
        <v>16</v>
      </c>
      <c r="F51" s="284">
        <f>'Insumos '!H10</f>
        <v>0</v>
      </c>
      <c r="G51" s="283">
        <v>1</v>
      </c>
      <c r="H51" s="195">
        <f t="shared" ref="H51:H85" si="1">ROUND((F51*G51),2)</f>
        <v>0</v>
      </c>
      <c r="I51" s="445">
        <f>SUM(H51:H56)</f>
        <v>0</v>
      </c>
      <c r="J51" s="289"/>
      <c r="N51" s="309"/>
      <c r="O51" s="256"/>
    </row>
    <row r="52" spans="2:15" ht="24" customHeight="1" x14ac:dyDescent="0.25">
      <c r="B52" s="453"/>
      <c r="C52" s="447"/>
      <c r="D52" s="282" t="str">
        <f>D9</f>
        <v>Arquiteto Sênior</v>
      </c>
      <c r="E52" s="287" t="s">
        <v>16</v>
      </c>
      <c r="F52" s="288">
        <f>'Insumos '!H11</f>
        <v>0</v>
      </c>
      <c r="G52" s="285">
        <v>4</v>
      </c>
      <c r="H52" s="195">
        <f t="shared" si="1"/>
        <v>0</v>
      </c>
      <c r="I52" s="445"/>
      <c r="J52" s="289"/>
      <c r="N52" s="302"/>
      <c r="O52" s="256"/>
    </row>
    <row r="53" spans="2:15" ht="24" customHeight="1" x14ac:dyDescent="0.25">
      <c r="B53" s="453"/>
      <c r="C53" s="447"/>
      <c r="D53" s="282" t="str">
        <f>D42</f>
        <v>Advogado Sênior</v>
      </c>
      <c r="E53" s="287" t="s">
        <v>16</v>
      </c>
      <c r="F53" s="288">
        <f>'Insumos '!H14</f>
        <v>0</v>
      </c>
      <c r="G53" s="285">
        <v>3</v>
      </c>
      <c r="H53" s="195">
        <f t="shared" si="1"/>
        <v>0</v>
      </c>
      <c r="I53" s="445"/>
      <c r="J53" s="289"/>
      <c r="N53" s="302"/>
      <c r="O53" s="256"/>
    </row>
    <row r="54" spans="2:15" ht="24" customHeight="1" x14ac:dyDescent="0.25">
      <c r="B54" s="453"/>
      <c r="C54" s="447"/>
      <c r="D54" s="282" t="str">
        <f>D10</f>
        <v>Arquiteto Pleno</v>
      </c>
      <c r="E54" s="287" t="s">
        <v>16</v>
      </c>
      <c r="F54" s="288">
        <f>'Insumos '!H12</f>
        <v>0</v>
      </c>
      <c r="G54" s="285">
        <v>6</v>
      </c>
      <c r="H54" s="195">
        <f t="shared" si="1"/>
        <v>0</v>
      </c>
      <c r="I54" s="445"/>
      <c r="J54" s="289"/>
      <c r="N54" s="302"/>
      <c r="O54" s="256"/>
    </row>
    <row r="55" spans="2:15" ht="24" customHeight="1" x14ac:dyDescent="0.25">
      <c r="B55" s="453"/>
      <c r="C55" s="447"/>
      <c r="D55" s="282" t="str">
        <f>D16</f>
        <v>Auxiliar de Serviços Gerais</v>
      </c>
      <c r="E55" s="287" t="s">
        <v>16</v>
      </c>
      <c r="F55" s="288">
        <f>'Insumos '!H15</f>
        <v>0</v>
      </c>
      <c r="G55" s="285">
        <v>4</v>
      </c>
      <c r="H55" s="195">
        <f t="shared" si="1"/>
        <v>0</v>
      </c>
      <c r="I55" s="445"/>
      <c r="J55" s="289"/>
      <c r="N55" s="302"/>
      <c r="O55" s="256"/>
    </row>
    <row r="56" spans="2:15" ht="24" customHeight="1" x14ac:dyDescent="0.25">
      <c r="B56" s="453"/>
      <c r="C56" s="447"/>
      <c r="D56" s="290" t="str">
        <f>D49</f>
        <v>Digitador</v>
      </c>
      <c r="E56" s="299" t="s">
        <v>16</v>
      </c>
      <c r="F56" s="300">
        <f>'Insumos '!H17</f>
        <v>0</v>
      </c>
      <c r="G56" s="301">
        <v>4</v>
      </c>
      <c r="H56" s="195">
        <f t="shared" si="1"/>
        <v>0</v>
      </c>
      <c r="I56" s="445"/>
      <c r="J56" s="289"/>
      <c r="N56" s="302"/>
      <c r="O56" s="256"/>
    </row>
    <row r="57" spans="2:15" ht="24" customHeight="1" x14ac:dyDescent="0.25">
      <c r="B57" s="453"/>
      <c r="C57" s="449" t="s">
        <v>81</v>
      </c>
      <c r="D57" s="275" t="str">
        <f>'Insumos '!B10</f>
        <v>Coordenador Geral</v>
      </c>
      <c r="E57" s="271" t="s">
        <v>16</v>
      </c>
      <c r="F57" s="272">
        <f>'Insumos '!H10</f>
        <v>0</v>
      </c>
      <c r="G57" s="276">
        <v>1</v>
      </c>
      <c r="H57" s="184">
        <f t="shared" si="1"/>
        <v>0</v>
      </c>
      <c r="I57" s="451">
        <f>SUM(H57:H61)</f>
        <v>0</v>
      </c>
      <c r="J57" s="289"/>
      <c r="N57" s="302"/>
      <c r="O57" s="256"/>
    </row>
    <row r="58" spans="2:15" ht="24" customHeight="1" x14ac:dyDescent="0.25">
      <c r="B58" s="453"/>
      <c r="C58" s="449"/>
      <c r="D58" s="275" t="str">
        <f>D9</f>
        <v>Arquiteto Sênior</v>
      </c>
      <c r="E58" s="271" t="s">
        <v>16</v>
      </c>
      <c r="F58" s="272">
        <f>'Insumos '!H11</f>
        <v>0</v>
      </c>
      <c r="G58" s="276">
        <v>4</v>
      </c>
      <c r="H58" s="184">
        <f t="shared" si="1"/>
        <v>0</v>
      </c>
      <c r="I58" s="451"/>
      <c r="J58" s="289"/>
      <c r="N58" s="302"/>
      <c r="O58" s="256"/>
    </row>
    <row r="59" spans="2:15" ht="24" customHeight="1" x14ac:dyDescent="0.25">
      <c r="B59" s="453"/>
      <c r="C59" s="449"/>
      <c r="D59" s="275" t="str">
        <f>D10</f>
        <v>Arquiteto Pleno</v>
      </c>
      <c r="E59" s="269" t="s">
        <v>16</v>
      </c>
      <c r="F59" s="272">
        <f>'Insumos '!H12</f>
        <v>0</v>
      </c>
      <c r="G59" s="269">
        <v>6</v>
      </c>
      <c r="H59" s="184">
        <f t="shared" si="1"/>
        <v>0</v>
      </c>
      <c r="I59" s="451"/>
      <c r="J59" s="289"/>
      <c r="N59" s="310"/>
      <c r="O59" s="256"/>
    </row>
    <row r="60" spans="2:15" ht="24" customHeight="1" x14ac:dyDescent="0.25">
      <c r="B60" s="453"/>
      <c r="C60" s="449"/>
      <c r="D60" s="275" t="str">
        <f>D55</f>
        <v>Auxiliar de Serviços Gerais</v>
      </c>
      <c r="E60" s="271" t="s">
        <v>16</v>
      </c>
      <c r="F60" s="272">
        <f>'Insumos '!H15</f>
        <v>0</v>
      </c>
      <c r="G60" s="276">
        <v>4</v>
      </c>
      <c r="H60" s="184">
        <f t="shared" si="1"/>
        <v>0</v>
      </c>
      <c r="I60" s="451"/>
      <c r="J60" s="289"/>
      <c r="N60" s="302"/>
      <c r="O60" s="256"/>
    </row>
    <row r="61" spans="2:15" ht="24" customHeight="1" x14ac:dyDescent="0.25">
      <c r="B61" s="453"/>
      <c r="C61" s="449"/>
      <c r="D61" s="275" t="str">
        <f>D56</f>
        <v>Digitador</v>
      </c>
      <c r="E61" s="271" t="s">
        <v>16</v>
      </c>
      <c r="F61" s="272">
        <f>'Insumos '!H17</f>
        <v>0</v>
      </c>
      <c r="G61" s="276">
        <v>5</v>
      </c>
      <c r="H61" s="184">
        <f t="shared" si="1"/>
        <v>0</v>
      </c>
      <c r="I61" s="451"/>
      <c r="J61" s="289"/>
      <c r="N61" s="302"/>
      <c r="O61" s="256"/>
    </row>
    <row r="62" spans="2:15" ht="24" customHeight="1" x14ac:dyDescent="0.25">
      <c r="B62" s="453"/>
      <c r="C62" s="447" t="s">
        <v>82</v>
      </c>
      <c r="D62" s="297" t="str">
        <f>'Insumos '!B10</f>
        <v>Coordenador Geral</v>
      </c>
      <c r="E62" s="283" t="s">
        <v>16</v>
      </c>
      <c r="F62" s="284">
        <f>'Insumos '!H10</f>
        <v>0</v>
      </c>
      <c r="G62" s="298">
        <v>4</v>
      </c>
      <c r="H62" s="195">
        <f t="shared" si="1"/>
        <v>0</v>
      </c>
      <c r="I62" s="454">
        <f>SUM(H62:H64)</f>
        <v>0</v>
      </c>
      <c r="J62" s="289"/>
      <c r="O62" s="256"/>
    </row>
    <row r="63" spans="2:15" ht="24" customHeight="1" x14ac:dyDescent="0.25">
      <c r="B63" s="453"/>
      <c r="C63" s="447"/>
      <c r="D63" s="282" t="str">
        <f>D9</f>
        <v>Arquiteto Sênior</v>
      </c>
      <c r="E63" s="281" t="s">
        <v>16</v>
      </c>
      <c r="F63" s="288">
        <f>'Insumos '!H11</f>
        <v>0</v>
      </c>
      <c r="G63" s="281">
        <v>16</v>
      </c>
      <c r="H63" s="195">
        <f t="shared" si="1"/>
        <v>0</v>
      </c>
      <c r="I63" s="454"/>
      <c r="J63" s="289"/>
      <c r="O63" s="256"/>
    </row>
    <row r="64" spans="2:15" ht="24" customHeight="1" x14ac:dyDescent="0.25">
      <c r="B64" s="453"/>
      <c r="C64" s="447"/>
      <c r="D64" s="290" t="str">
        <f>D48</f>
        <v>Desenhista Projetista</v>
      </c>
      <c r="E64" s="299" t="s">
        <v>16</v>
      </c>
      <c r="F64" s="300">
        <f>'Insumos '!H13</f>
        <v>0</v>
      </c>
      <c r="G64" s="301">
        <v>17</v>
      </c>
      <c r="H64" s="195">
        <f t="shared" si="1"/>
        <v>0</v>
      </c>
      <c r="I64" s="454"/>
      <c r="J64" s="289"/>
      <c r="O64" s="256"/>
    </row>
    <row r="65" spans="2:15" ht="24" customHeight="1" x14ac:dyDescent="0.25">
      <c r="B65" s="453"/>
      <c r="C65" s="449" t="s">
        <v>83</v>
      </c>
      <c r="D65" s="275" t="str">
        <f>'Insumos '!B10</f>
        <v>Coordenador Geral</v>
      </c>
      <c r="E65" s="271" t="s">
        <v>16</v>
      </c>
      <c r="F65" s="272">
        <f>'Insumos '!H10</f>
        <v>0</v>
      </c>
      <c r="G65" s="276">
        <v>3</v>
      </c>
      <c r="H65" s="184">
        <f t="shared" si="1"/>
        <v>0</v>
      </c>
      <c r="I65" s="451">
        <f>SUM(H65:H67)</f>
        <v>0</v>
      </c>
      <c r="J65" s="289"/>
      <c r="O65" s="256"/>
    </row>
    <row r="66" spans="2:15" ht="24" customHeight="1" x14ac:dyDescent="0.25">
      <c r="B66" s="453"/>
      <c r="C66" s="449"/>
      <c r="D66" s="275" t="str">
        <f>D9</f>
        <v>Arquiteto Sênior</v>
      </c>
      <c r="E66" s="271" t="s">
        <v>16</v>
      </c>
      <c r="F66" s="272">
        <f>'Insumos '!H11</f>
        <v>0</v>
      </c>
      <c r="G66" s="276">
        <v>11</v>
      </c>
      <c r="H66" s="184">
        <f t="shared" si="1"/>
        <v>0</v>
      </c>
      <c r="I66" s="451"/>
      <c r="J66" s="289"/>
      <c r="O66" s="256"/>
    </row>
    <row r="67" spans="2:15" ht="24" customHeight="1" x14ac:dyDescent="0.25">
      <c r="B67" s="453"/>
      <c r="C67" s="449"/>
      <c r="D67" s="275" t="str">
        <f>D64</f>
        <v>Desenhista Projetista</v>
      </c>
      <c r="E67" s="271" t="s">
        <v>16</v>
      </c>
      <c r="F67" s="272">
        <f>'Insumos '!H13</f>
        <v>0</v>
      </c>
      <c r="G67" s="276">
        <v>11</v>
      </c>
      <c r="H67" s="184">
        <f t="shared" si="1"/>
        <v>0</v>
      </c>
      <c r="I67" s="451"/>
      <c r="J67" s="289"/>
      <c r="O67" s="256"/>
    </row>
    <row r="68" spans="2:15" ht="24" customHeight="1" x14ac:dyDescent="0.25">
      <c r="B68" s="453"/>
      <c r="C68" s="447" t="s">
        <v>84</v>
      </c>
      <c r="D68" s="297" t="str">
        <f>'Insumos '!B10</f>
        <v>Coordenador Geral</v>
      </c>
      <c r="E68" s="283" t="s">
        <v>16</v>
      </c>
      <c r="F68" s="284">
        <f>'Insumos '!H10</f>
        <v>0</v>
      </c>
      <c r="G68" s="298">
        <v>2</v>
      </c>
      <c r="H68" s="195">
        <f t="shared" si="1"/>
        <v>0</v>
      </c>
      <c r="I68" s="454">
        <f>SUM(H68:H71)</f>
        <v>0</v>
      </c>
      <c r="J68" s="289"/>
      <c r="O68" s="256"/>
    </row>
    <row r="69" spans="2:15" ht="24" customHeight="1" x14ac:dyDescent="0.25">
      <c r="B69" s="453"/>
      <c r="C69" s="447"/>
      <c r="D69" s="282" t="str">
        <f>D9</f>
        <v>Arquiteto Sênior</v>
      </c>
      <c r="E69" s="287" t="s">
        <v>16</v>
      </c>
      <c r="F69" s="288">
        <f>'Insumos '!H11</f>
        <v>0</v>
      </c>
      <c r="G69" s="285">
        <v>7</v>
      </c>
      <c r="H69" s="195">
        <f t="shared" si="1"/>
        <v>0</v>
      </c>
      <c r="I69" s="454"/>
      <c r="J69" s="289"/>
      <c r="O69" s="256"/>
    </row>
    <row r="70" spans="2:15" ht="24" customHeight="1" x14ac:dyDescent="0.25">
      <c r="B70" s="453"/>
      <c r="C70" s="447"/>
      <c r="D70" s="282" t="str">
        <f>D10</f>
        <v>Arquiteto Pleno</v>
      </c>
      <c r="E70" s="287" t="s">
        <v>16</v>
      </c>
      <c r="F70" s="288">
        <f>'Insumos '!H12</f>
        <v>0</v>
      </c>
      <c r="G70" s="285">
        <v>17</v>
      </c>
      <c r="H70" s="195">
        <f t="shared" si="1"/>
        <v>0</v>
      </c>
      <c r="I70" s="454"/>
      <c r="J70" s="289"/>
      <c r="O70" s="256"/>
    </row>
    <row r="71" spans="2:15" ht="24" customHeight="1" x14ac:dyDescent="0.25">
      <c r="B71" s="453"/>
      <c r="C71" s="447"/>
      <c r="D71" s="282" t="str">
        <f>D61</f>
        <v>Digitador</v>
      </c>
      <c r="E71" s="287" t="s">
        <v>16</v>
      </c>
      <c r="F71" s="288">
        <f>'Insumos '!H17</f>
        <v>0</v>
      </c>
      <c r="G71" s="285">
        <v>11</v>
      </c>
      <c r="H71" s="195">
        <f t="shared" si="1"/>
        <v>0</v>
      </c>
      <c r="I71" s="454"/>
      <c r="J71" s="289"/>
      <c r="O71" s="256"/>
    </row>
    <row r="72" spans="2:15" ht="24" customHeight="1" x14ac:dyDescent="0.25">
      <c r="B72" s="453"/>
      <c r="C72" s="449" t="s">
        <v>85</v>
      </c>
      <c r="D72" s="270" t="str">
        <f>'Insumos '!B10</f>
        <v>Coordenador Geral</v>
      </c>
      <c r="E72" s="295" t="s">
        <v>16</v>
      </c>
      <c r="F72" s="296">
        <f>'Insumos '!H10</f>
        <v>0</v>
      </c>
      <c r="G72" s="273">
        <v>1</v>
      </c>
      <c r="H72" s="184">
        <f t="shared" si="1"/>
        <v>0</v>
      </c>
      <c r="I72" s="451">
        <f>SUM(H72:H76)</f>
        <v>0</v>
      </c>
      <c r="J72" s="289"/>
      <c r="O72" s="256"/>
    </row>
    <row r="73" spans="2:15" ht="24" customHeight="1" x14ac:dyDescent="0.25">
      <c r="B73" s="453"/>
      <c r="C73" s="449"/>
      <c r="D73" s="275" t="str">
        <f>D9</f>
        <v>Arquiteto Sênior</v>
      </c>
      <c r="E73" s="271" t="s">
        <v>16</v>
      </c>
      <c r="F73" s="272">
        <f>'Insumos '!H11</f>
        <v>0</v>
      </c>
      <c r="G73" s="276">
        <v>7</v>
      </c>
      <c r="H73" s="184">
        <f t="shared" si="1"/>
        <v>0</v>
      </c>
      <c r="I73" s="451"/>
      <c r="J73" s="289"/>
      <c r="O73" s="256"/>
    </row>
    <row r="74" spans="2:15" ht="24" customHeight="1" x14ac:dyDescent="0.25">
      <c r="B74" s="453"/>
      <c r="C74" s="449"/>
      <c r="D74" s="275" t="str">
        <f>D53</f>
        <v>Advogado Sênior</v>
      </c>
      <c r="E74" s="271" t="s">
        <v>16</v>
      </c>
      <c r="F74" s="272">
        <f>'Insumos '!H14</f>
        <v>0</v>
      </c>
      <c r="G74" s="276">
        <v>16</v>
      </c>
      <c r="H74" s="184">
        <f t="shared" si="1"/>
        <v>0</v>
      </c>
      <c r="I74" s="451"/>
      <c r="J74" s="289"/>
      <c r="O74" s="256"/>
    </row>
    <row r="75" spans="2:15" ht="24" customHeight="1" x14ac:dyDescent="0.25">
      <c r="B75" s="453"/>
      <c r="C75" s="449"/>
      <c r="D75" s="275" t="str">
        <f>D43</f>
        <v>Assistente Social Pleno</v>
      </c>
      <c r="E75" s="271" t="s">
        <v>16</v>
      </c>
      <c r="F75" s="272">
        <f>'Insumos '!H16</f>
        <v>0</v>
      </c>
      <c r="G75" s="276">
        <v>16</v>
      </c>
      <c r="H75" s="184">
        <f t="shared" si="1"/>
        <v>0</v>
      </c>
      <c r="I75" s="451"/>
      <c r="J75" s="289"/>
      <c r="O75" s="256"/>
    </row>
    <row r="76" spans="2:15" ht="24" customHeight="1" x14ac:dyDescent="0.25">
      <c r="B76" s="453"/>
      <c r="C76" s="449"/>
      <c r="D76" s="311" t="str">
        <f>D71</f>
        <v>Digitador</v>
      </c>
      <c r="E76" s="269" t="s">
        <v>16</v>
      </c>
      <c r="F76" s="303">
        <f>'Insumos '!H17</f>
        <v>0</v>
      </c>
      <c r="G76" s="312">
        <v>5</v>
      </c>
      <c r="H76" s="184">
        <f t="shared" si="1"/>
        <v>0</v>
      </c>
      <c r="I76" s="451"/>
      <c r="J76" s="289"/>
      <c r="O76" s="256"/>
    </row>
    <row r="77" spans="2:15" ht="24" customHeight="1" x14ac:dyDescent="0.25">
      <c r="B77" s="453"/>
      <c r="C77" s="447" t="s">
        <v>86</v>
      </c>
      <c r="D77" s="313" t="str">
        <f>'Insumos '!B10</f>
        <v>Coordenador Geral</v>
      </c>
      <c r="E77" s="314" t="s">
        <v>16</v>
      </c>
      <c r="F77" s="288">
        <f>'Insumos '!H10</f>
        <v>0</v>
      </c>
      <c r="G77" s="281">
        <v>1</v>
      </c>
      <c r="H77" s="195">
        <f t="shared" si="1"/>
        <v>0</v>
      </c>
      <c r="I77" s="448">
        <f>SUM(H77:H81)</f>
        <v>0</v>
      </c>
      <c r="J77" s="289"/>
      <c r="O77" s="256"/>
    </row>
    <row r="78" spans="2:15" ht="24" customHeight="1" x14ac:dyDescent="0.25">
      <c r="B78" s="453"/>
      <c r="C78" s="447"/>
      <c r="D78" s="282" t="str">
        <f>D9</f>
        <v>Arquiteto Sênior</v>
      </c>
      <c r="E78" s="287" t="s">
        <v>16</v>
      </c>
      <c r="F78" s="288">
        <f>'Insumos '!H11</f>
        <v>0</v>
      </c>
      <c r="G78" s="285">
        <v>1</v>
      </c>
      <c r="H78" s="195">
        <f t="shared" si="1"/>
        <v>0</v>
      </c>
      <c r="I78" s="448"/>
      <c r="J78" s="289"/>
      <c r="O78" s="256"/>
    </row>
    <row r="79" spans="2:15" ht="24" customHeight="1" x14ac:dyDescent="0.25">
      <c r="B79" s="453"/>
      <c r="C79" s="447"/>
      <c r="D79" s="282" t="str">
        <f>D74</f>
        <v>Advogado Sênior</v>
      </c>
      <c r="E79" s="287" t="s">
        <v>16</v>
      </c>
      <c r="F79" s="288">
        <f>'Insumos '!H14</f>
        <v>0</v>
      </c>
      <c r="G79" s="285">
        <v>3</v>
      </c>
      <c r="H79" s="195">
        <f t="shared" si="1"/>
        <v>0</v>
      </c>
      <c r="I79" s="448"/>
      <c r="J79" s="289"/>
      <c r="O79" s="256"/>
    </row>
    <row r="80" spans="2:15" ht="22.5" customHeight="1" x14ac:dyDescent="0.25">
      <c r="B80" s="453"/>
      <c r="C80" s="447"/>
      <c r="D80" s="313" t="str">
        <f>D75</f>
        <v>Assistente Social Pleno</v>
      </c>
      <c r="E80" s="281" t="s">
        <v>16</v>
      </c>
      <c r="F80" s="288">
        <f>'Insumos '!H16</f>
        <v>0</v>
      </c>
      <c r="G80" s="281">
        <v>5</v>
      </c>
      <c r="H80" s="195">
        <f t="shared" si="1"/>
        <v>0</v>
      </c>
      <c r="I80" s="448"/>
      <c r="J80" s="289"/>
      <c r="O80" s="256"/>
    </row>
    <row r="81" spans="2:15" ht="24" customHeight="1" x14ac:dyDescent="0.25">
      <c r="B81" s="453"/>
      <c r="C81" s="447"/>
      <c r="D81" s="282" t="str">
        <f>D76</f>
        <v>Digitador</v>
      </c>
      <c r="E81" s="299" t="s">
        <v>16</v>
      </c>
      <c r="F81" s="300">
        <f>'Insumos '!H17</f>
        <v>0</v>
      </c>
      <c r="G81" s="301">
        <v>5</v>
      </c>
      <c r="H81" s="195">
        <f t="shared" si="1"/>
        <v>0</v>
      </c>
      <c r="I81" s="448"/>
      <c r="J81" s="289"/>
      <c r="O81" s="256"/>
    </row>
    <row r="82" spans="2:15" ht="24" customHeight="1" x14ac:dyDescent="0.25">
      <c r="B82" s="453"/>
      <c r="C82" s="449" t="s">
        <v>87</v>
      </c>
      <c r="D82" s="270" t="str">
        <f>'Insumos '!B10</f>
        <v>Coordenador Geral</v>
      </c>
      <c r="E82" s="271" t="s">
        <v>16</v>
      </c>
      <c r="F82" s="272">
        <f>'Insumos '!H10</f>
        <v>0</v>
      </c>
      <c r="G82" s="276">
        <v>1</v>
      </c>
      <c r="H82" s="184">
        <f t="shared" si="1"/>
        <v>0</v>
      </c>
      <c r="I82" s="451">
        <f>SUM(H82:H85)</f>
        <v>0</v>
      </c>
      <c r="J82" s="289"/>
      <c r="N82" s="302"/>
      <c r="O82" s="256"/>
    </row>
    <row r="83" spans="2:15" ht="24" customHeight="1" x14ac:dyDescent="0.25">
      <c r="B83" s="453"/>
      <c r="C83" s="449"/>
      <c r="D83" s="275" t="str">
        <f>D9</f>
        <v>Arquiteto Sênior</v>
      </c>
      <c r="E83" s="271" t="s">
        <v>16</v>
      </c>
      <c r="F83" s="272">
        <f>'Insumos '!H11</f>
        <v>0</v>
      </c>
      <c r="G83" s="276">
        <v>3</v>
      </c>
      <c r="H83" s="184">
        <f t="shared" si="1"/>
        <v>0</v>
      </c>
      <c r="I83" s="451"/>
      <c r="J83" s="289"/>
      <c r="N83" s="302"/>
      <c r="O83" s="256"/>
    </row>
    <row r="84" spans="2:15" ht="24" customHeight="1" x14ac:dyDescent="0.25">
      <c r="B84" s="453"/>
      <c r="C84" s="449"/>
      <c r="D84" s="275" t="str">
        <f>D10</f>
        <v>Arquiteto Pleno</v>
      </c>
      <c r="E84" s="271" t="s">
        <v>16</v>
      </c>
      <c r="F84" s="272">
        <f>'Insumos '!H12</f>
        <v>0</v>
      </c>
      <c r="G84" s="276">
        <v>9</v>
      </c>
      <c r="H84" s="184">
        <f t="shared" si="1"/>
        <v>0</v>
      </c>
      <c r="I84" s="451"/>
      <c r="J84" s="289"/>
      <c r="N84" s="302"/>
      <c r="O84" s="256"/>
    </row>
    <row r="85" spans="2:15" ht="24" customHeight="1" x14ac:dyDescent="0.25">
      <c r="B85" s="453"/>
      <c r="C85" s="449"/>
      <c r="D85" s="278" t="str">
        <f>D81</f>
        <v>Digitador</v>
      </c>
      <c r="E85" s="312" t="s">
        <v>16</v>
      </c>
      <c r="F85" s="303">
        <f>'Insumos '!H17</f>
        <v>0</v>
      </c>
      <c r="G85" s="279">
        <v>6</v>
      </c>
      <c r="H85" s="184">
        <f t="shared" si="1"/>
        <v>0</v>
      </c>
      <c r="I85" s="451"/>
      <c r="J85" s="289"/>
      <c r="N85" s="302"/>
      <c r="O85" s="256"/>
    </row>
    <row r="86" spans="2:15" ht="24" customHeight="1" x14ac:dyDescent="0.25">
      <c r="B86" s="453"/>
      <c r="C86" s="304" t="s">
        <v>88</v>
      </c>
      <c r="D86" s="304"/>
      <c r="E86" s="304"/>
      <c r="F86" s="304"/>
      <c r="G86" s="304"/>
      <c r="H86" s="304"/>
      <c r="I86" s="306">
        <f>SUM(I51:I85)</f>
        <v>0</v>
      </c>
      <c r="J86" s="332"/>
      <c r="O86" s="256"/>
    </row>
    <row r="87" spans="2:15" ht="27" customHeight="1" x14ac:dyDescent="0.25">
      <c r="B87" s="443" t="s">
        <v>89</v>
      </c>
      <c r="C87" s="444" t="s">
        <v>90</v>
      </c>
      <c r="D87" s="308" t="str">
        <f>'Insumos '!B10</f>
        <v>Coordenador Geral</v>
      </c>
      <c r="E87" s="314" t="s">
        <v>16</v>
      </c>
      <c r="F87" s="284">
        <f>'Insumos '!H10</f>
        <v>0</v>
      </c>
      <c r="G87" s="283">
        <v>3</v>
      </c>
      <c r="H87" s="195">
        <f>ROUND((F87*G87),2)</f>
        <v>0</v>
      </c>
      <c r="I87" s="445">
        <f>SUM(H87:H89)</f>
        <v>0</v>
      </c>
      <c r="J87" s="289"/>
      <c r="O87" s="256"/>
    </row>
    <row r="88" spans="2:15" ht="27" customHeight="1" x14ac:dyDescent="0.25">
      <c r="B88" s="443"/>
      <c r="C88" s="444"/>
      <c r="D88" s="313" t="str">
        <f>D9</f>
        <v>Arquiteto Sênior</v>
      </c>
      <c r="E88" s="281" t="s">
        <v>16</v>
      </c>
      <c r="F88" s="288">
        <f>'Insumos '!H11</f>
        <v>0</v>
      </c>
      <c r="G88" s="281">
        <v>11</v>
      </c>
      <c r="H88" s="195">
        <f>ROUND((F88*G88),2)</f>
        <v>0</v>
      </c>
      <c r="I88" s="445"/>
      <c r="J88" s="289"/>
      <c r="O88" s="256"/>
    </row>
    <row r="89" spans="2:15" ht="27" customHeight="1" x14ac:dyDescent="0.25">
      <c r="B89" s="443"/>
      <c r="C89" s="444"/>
      <c r="D89" s="290" t="str">
        <f>D85</f>
        <v>Digitador</v>
      </c>
      <c r="E89" s="299" t="s">
        <v>16</v>
      </c>
      <c r="F89" s="300">
        <f>'Insumos '!H17</f>
        <v>0</v>
      </c>
      <c r="G89" s="301">
        <v>11</v>
      </c>
      <c r="H89" s="195">
        <f>ROUND((F89*G89),2)</f>
        <v>0</v>
      </c>
      <c r="I89" s="445"/>
      <c r="J89" s="289"/>
      <c r="O89" s="256"/>
    </row>
    <row r="90" spans="2:15" ht="24" customHeight="1" x14ac:dyDescent="0.25">
      <c r="B90" s="443"/>
      <c r="C90" s="315" t="s">
        <v>91</v>
      </c>
      <c r="D90" s="315"/>
      <c r="E90" s="315"/>
      <c r="F90" s="315"/>
      <c r="G90" s="315"/>
      <c r="H90" s="315"/>
      <c r="I90" s="306">
        <f>SUM(I87)</f>
        <v>0</v>
      </c>
      <c r="J90" s="332"/>
      <c r="O90" s="256"/>
    </row>
    <row r="91" spans="2:15" ht="24" customHeight="1" x14ac:dyDescent="0.25">
      <c r="B91" s="446" t="s">
        <v>92</v>
      </c>
      <c r="C91" s="447" t="s">
        <v>93</v>
      </c>
      <c r="D91" s="313" t="str">
        <f>'Insumos '!B10</f>
        <v>Coordenador Geral</v>
      </c>
      <c r="E91" s="281" t="s">
        <v>16</v>
      </c>
      <c r="F91" s="288">
        <f>'Insumos '!H10</f>
        <v>0</v>
      </c>
      <c r="G91" s="281">
        <v>1</v>
      </c>
      <c r="H91" s="195">
        <f t="shared" ref="H91:H116" si="2">ROUND((F91*G91),2)</f>
        <v>0</v>
      </c>
      <c r="I91" s="448">
        <f>SUM(H91:H95)</f>
        <v>0</v>
      </c>
      <c r="J91" s="289"/>
      <c r="N91" s="310"/>
      <c r="O91" s="256"/>
    </row>
    <row r="92" spans="2:15" ht="24" customHeight="1" x14ac:dyDescent="0.25">
      <c r="B92" s="446"/>
      <c r="C92" s="447"/>
      <c r="D92" s="282" t="str">
        <f>D9</f>
        <v>Arquiteto Sênior</v>
      </c>
      <c r="E92" s="287" t="s">
        <v>16</v>
      </c>
      <c r="F92" s="288">
        <f>'Insumos '!H11</f>
        <v>0</v>
      </c>
      <c r="G92" s="285">
        <v>2</v>
      </c>
      <c r="H92" s="195">
        <f t="shared" si="2"/>
        <v>0</v>
      </c>
      <c r="I92" s="448"/>
      <c r="J92" s="289"/>
      <c r="N92" s="302"/>
      <c r="O92" s="256"/>
    </row>
    <row r="93" spans="2:15" ht="24" customHeight="1" x14ac:dyDescent="0.25">
      <c r="B93" s="446"/>
      <c r="C93" s="447"/>
      <c r="D93" s="282" t="str">
        <f>D10</f>
        <v>Arquiteto Pleno</v>
      </c>
      <c r="E93" s="287" t="s">
        <v>16</v>
      </c>
      <c r="F93" s="288">
        <f>'Insumos '!H12</f>
        <v>0</v>
      </c>
      <c r="G93" s="285">
        <v>3</v>
      </c>
      <c r="H93" s="195">
        <f t="shared" si="2"/>
        <v>0</v>
      </c>
      <c r="I93" s="448"/>
      <c r="J93" s="289"/>
      <c r="N93" s="302"/>
      <c r="O93" s="256"/>
    </row>
    <row r="94" spans="2:15" ht="24" customHeight="1" x14ac:dyDescent="0.25">
      <c r="B94" s="446"/>
      <c r="C94" s="447"/>
      <c r="D94" s="282" t="str">
        <f>D60</f>
        <v>Auxiliar de Serviços Gerais</v>
      </c>
      <c r="E94" s="287" t="s">
        <v>16</v>
      </c>
      <c r="F94" s="288">
        <f>'Insumos '!H15</f>
        <v>0</v>
      </c>
      <c r="G94" s="285">
        <v>2</v>
      </c>
      <c r="H94" s="195">
        <f t="shared" si="2"/>
        <v>0</v>
      </c>
      <c r="I94" s="448"/>
      <c r="J94" s="289"/>
      <c r="N94" s="302"/>
      <c r="O94" s="256"/>
    </row>
    <row r="95" spans="2:15" ht="24" customHeight="1" x14ac:dyDescent="0.25">
      <c r="B95" s="446"/>
      <c r="C95" s="447"/>
      <c r="D95" s="316" t="str">
        <f>D89</f>
        <v>Digitador</v>
      </c>
      <c r="E95" s="317" t="s">
        <v>16</v>
      </c>
      <c r="F95" s="300">
        <f>'Insumos '!H17</f>
        <v>0</v>
      </c>
      <c r="G95" s="281">
        <v>4</v>
      </c>
      <c r="H95" s="195">
        <f t="shared" si="2"/>
        <v>0</v>
      </c>
      <c r="I95" s="448"/>
      <c r="J95" s="289"/>
      <c r="N95" s="310"/>
      <c r="O95" s="256"/>
    </row>
    <row r="96" spans="2:15" ht="24" customHeight="1" x14ac:dyDescent="0.25">
      <c r="B96" s="446"/>
      <c r="C96" s="449" t="s">
        <v>94</v>
      </c>
      <c r="D96" s="318" t="str">
        <f>'Insumos '!B10</f>
        <v>Coordenador Geral</v>
      </c>
      <c r="E96" s="269" t="s">
        <v>16</v>
      </c>
      <c r="F96" s="272">
        <f>'Insumos '!H10</f>
        <v>0</v>
      </c>
      <c r="G96" s="295">
        <v>1</v>
      </c>
      <c r="H96" s="184">
        <f t="shared" si="2"/>
        <v>0</v>
      </c>
      <c r="I96" s="450">
        <f>SUM(H96:H98)</f>
        <v>0</v>
      </c>
      <c r="J96" s="289"/>
      <c r="O96" s="256"/>
    </row>
    <row r="97" spans="2:15" ht="24" customHeight="1" x14ac:dyDescent="0.25">
      <c r="B97" s="446"/>
      <c r="C97" s="449"/>
      <c r="D97" s="275" t="str">
        <f>D9</f>
        <v>Arquiteto Sênior</v>
      </c>
      <c r="E97" s="271" t="s">
        <v>16</v>
      </c>
      <c r="F97" s="272">
        <f>'Insumos '!H11</f>
        <v>0</v>
      </c>
      <c r="G97" s="276">
        <v>4</v>
      </c>
      <c r="H97" s="184">
        <f t="shared" si="2"/>
        <v>0</v>
      </c>
      <c r="I97" s="450"/>
      <c r="J97" s="289"/>
      <c r="O97" s="256"/>
    </row>
    <row r="98" spans="2:15" ht="24" customHeight="1" x14ac:dyDescent="0.25">
      <c r="B98" s="446"/>
      <c r="C98" s="449"/>
      <c r="D98" s="278" t="str">
        <f>D95</f>
        <v>Digitador</v>
      </c>
      <c r="E98" s="312" t="s">
        <v>16</v>
      </c>
      <c r="F98" s="303">
        <f>'Insumos '!H17</f>
        <v>0</v>
      </c>
      <c r="G98" s="276">
        <v>3</v>
      </c>
      <c r="H98" s="184">
        <f t="shared" si="2"/>
        <v>0</v>
      </c>
      <c r="I98" s="450"/>
      <c r="J98" s="289"/>
      <c r="O98" s="256"/>
    </row>
    <row r="99" spans="2:15" ht="24" customHeight="1" x14ac:dyDescent="0.25">
      <c r="B99" s="446"/>
      <c r="C99" s="447" t="s">
        <v>95</v>
      </c>
      <c r="D99" s="313" t="s">
        <v>14</v>
      </c>
      <c r="E99" s="281" t="s">
        <v>16</v>
      </c>
      <c r="F99" s="288">
        <f>'Insumos '!H10</f>
        <v>0</v>
      </c>
      <c r="G99" s="283">
        <v>6</v>
      </c>
      <c r="H99" s="195">
        <f t="shared" si="2"/>
        <v>0</v>
      </c>
      <c r="I99" s="448">
        <f>SUM(H99:H104)</f>
        <v>0</v>
      </c>
      <c r="J99" s="289"/>
      <c r="O99" s="256"/>
    </row>
    <row r="100" spans="2:15" ht="24" customHeight="1" x14ac:dyDescent="0.25">
      <c r="B100" s="446"/>
      <c r="C100" s="447"/>
      <c r="D100" s="282" t="s">
        <v>17</v>
      </c>
      <c r="E100" s="287" t="s">
        <v>16</v>
      </c>
      <c r="F100" s="288">
        <f>'Insumos '!H11</f>
        <v>0</v>
      </c>
      <c r="G100" s="285">
        <v>10</v>
      </c>
      <c r="H100" s="195">
        <f t="shared" si="2"/>
        <v>0</v>
      </c>
      <c r="I100" s="448"/>
      <c r="J100" s="289"/>
      <c r="O100" s="256"/>
    </row>
    <row r="101" spans="2:15" ht="24" customHeight="1" x14ac:dyDescent="0.25">
      <c r="B101" s="446"/>
      <c r="C101" s="447"/>
      <c r="D101" s="290" t="str">
        <f>D14</f>
        <v>Advogado Sênior</v>
      </c>
      <c r="E101" s="287" t="s">
        <v>16</v>
      </c>
      <c r="F101" s="206">
        <f>'Insumos '!H14</f>
        <v>0</v>
      </c>
      <c r="G101" s="301">
        <v>3</v>
      </c>
      <c r="H101" s="195">
        <f t="shared" si="2"/>
        <v>0</v>
      </c>
      <c r="I101" s="448"/>
      <c r="J101" s="289"/>
      <c r="O101" s="256"/>
    </row>
    <row r="102" spans="2:15" ht="24" customHeight="1" x14ac:dyDescent="0.25">
      <c r="B102" s="446"/>
      <c r="C102" s="447"/>
      <c r="D102" s="290" t="str">
        <f>D10</f>
        <v>Arquiteto Pleno</v>
      </c>
      <c r="E102" s="287" t="s">
        <v>16</v>
      </c>
      <c r="F102" s="206">
        <f>'Insumos '!H12</f>
        <v>0</v>
      </c>
      <c r="G102" s="301">
        <v>16</v>
      </c>
      <c r="H102" s="195">
        <f t="shared" si="2"/>
        <v>0</v>
      </c>
      <c r="I102" s="448"/>
      <c r="J102" s="289"/>
      <c r="O102" s="256"/>
    </row>
    <row r="103" spans="2:15" ht="24" customHeight="1" x14ac:dyDescent="0.25">
      <c r="B103" s="446"/>
      <c r="C103" s="447"/>
      <c r="D103" s="290" t="str">
        <f>D34</f>
        <v>Assistente Social Pleno</v>
      </c>
      <c r="E103" s="287" t="s">
        <v>16</v>
      </c>
      <c r="F103" s="206">
        <f>'Insumos '!H16</f>
        <v>0</v>
      </c>
      <c r="G103" s="301">
        <v>16</v>
      </c>
      <c r="H103" s="195">
        <f t="shared" si="2"/>
        <v>0</v>
      </c>
      <c r="I103" s="448"/>
      <c r="J103" s="289"/>
      <c r="O103" s="256"/>
    </row>
    <row r="104" spans="2:15" ht="24" customHeight="1" x14ac:dyDescent="0.25">
      <c r="B104" s="446"/>
      <c r="C104" s="447"/>
      <c r="D104" s="290" t="str">
        <f>D98</f>
        <v>Digitador</v>
      </c>
      <c r="E104" s="299" t="s">
        <v>16</v>
      </c>
      <c r="F104" s="206">
        <f>'Insumos '!H17</f>
        <v>0</v>
      </c>
      <c r="G104" s="301">
        <v>6</v>
      </c>
      <c r="H104" s="195">
        <f t="shared" si="2"/>
        <v>0</v>
      </c>
      <c r="I104" s="448"/>
      <c r="J104" s="289"/>
      <c r="O104" s="256"/>
    </row>
    <row r="105" spans="2:15" ht="24" customHeight="1" x14ac:dyDescent="0.25">
      <c r="B105" s="446"/>
      <c r="C105" s="449" t="s">
        <v>96</v>
      </c>
      <c r="D105" s="318" t="s">
        <v>14</v>
      </c>
      <c r="E105" s="269" t="s">
        <v>16</v>
      </c>
      <c r="F105" s="182">
        <f>'Insumos '!H10</f>
        <v>0</v>
      </c>
      <c r="G105" s="269">
        <v>2</v>
      </c>
      <c r="H105" s="184">
        <f t="shared" si="2"/>
        <v>0</v>
      </c>
      <c r="I105" s="451">
        <f>H105+H106+H107+H108+H109+H110</f>
        <v>0</v>
      </c>
      <c r="J105" s="289"/>
      <c r="O105" s="256"/>
    </row>
    <row r="106" spans="2:15" ht="24" customHeight="1" x14ac:dyDescent="0.25">
      <c r="B106" s="446"/>
      <c r="C106" s="449"/>
      <c r="D106" s="275" t="s">
        <v>17</v>
      </c>
      <c r="E106" s="271" t="s">
        <v>16</v>
      </c>
      <c r="F106" s="182">
        <f>'Insumos '!H11</f>
        <v>0</v>
      </c>
      <c r="G106" s="276">
        <v>4</v>
      </c>
      <c r="H106" s="184">
        <f t="shared" si="2"/>
        <v>0</v>
      </c>
      <c r="I106" s="451"/>
      <c r="J106" s="289"/>
      <c r="O106" s="256"/>
    </row>
    <row r="107" spans="2:15" ht="24" customHeight="1" x14ac:dyDescent="0.25">
      <c r="B107" s="446"/>
      <c r="C107" s="449"/>
      <c r="D107" s="278" t="s">
        <v>24</v>
      </c>
      <c r="E107" s="271" t="s">
        <v>16</v>
      </c>
      <c r="F107" s="182">
        <f>'Insumos '!H14</f>
        <v>0</v>
      </c>
      <c r="G107" s="276">
        <v>4</v>
      </c>
      <c r="H107" s="184">
        <f t="shared" si="2"/>
        <v>0</v>
      </c>
      <c r="I107" s="451"/>
      <c r="J107" s="289"/>
      <c r="O107" s="256"/>
    </row>
    <row r="108" spans="2:15" ht="24" customHeight="1" x14ac:dyDescent="0.25">
      <c r="B108" s="446"/>
      <c r="C108" s="449"/>
      <c r="D108" s="278" t="s">
        <v>20</v>
      </c>
      <c r="E108" s="271" t="s">
        <v>16</v>
      </c>
      <c r="F108" s="209">
        <f>'Insumos '!H12</f>
        <v>0</v>
      </c>
      <c r="G108" s="276">
        <v>6</v>
      </c>
      <c r="H108" s="184">
        <f t="shared" si="2"/>
        <v>0</v>
      </c>
      <c r="I108" s="451"/>
      <c r="J108" s="289"/>
      <c r="O108" s="256"/>
    </row>
    <row r="109" spans="2:15" ht="24" customHeight="1" x14ac:dyDescent="0.25">
      <c r="B109" s="446"/>
      <c r="C109" s="449"/>
      <c r="D109" s="278" t="s">
        <v>29</v>
      </c>
      <c r="E109" s="271" t="s">
        <v>16</v>
      </c>
      <c r="F109" s="209">
        <f>'Insumos '!H16</f>
        <v>0</v>
      </c>
      <c r="G109" s="276">
        <v>11</v>
      </c>
      <c r="H109" s="184">
        <f t="shared" si="2"/>
        <v>0</v>
      </c>
      <c r="I109" s="451"/>
      <c r="J109" s="289"/>
      <c r="O109" s="256"/>
    </row>
    <row r="110" spans="2:15" ht="24" customHeight="1" x14ac:dyDescent="0.25">
      <c r="B110" s="446"/>
      <c r="C110" s="449"/>
      <c r="D110" s="278" t="str">
        <f>D104</f>
        <v>Digitador</v>
      </c>
      <c r="E110" s="312" t="s">
        <v>16</v>
      </c>
      <c r="F110" s="209">
        <f>'Insumos '!H17</f>
        <v>0</v>
      </c>
      <c r="G110" s="276">
        <v>5</v>
      </c>
      <c r="H110" s="184">
        <f t="shared" si="2"/>
        <v>0</v>
      </c>
      <c r="I110" s="451"/>
      <c r="J110" s="289"/>
      <c r="O110" s="256"/>
    </row>
    <row r="111" spans="2:15" ht="24" customHeight="1" x14ac:dyDescent="0.25">
      <c r="B111" s="446"/>
      <c r="C111" s="447" t="s">
        <v>97</v>
      </c>
      <c r="D111" s="313" t="s">
        <v>14</v>
      </c>
      <c r="E111" s="281" t="s">
        <v>16</v>
      </c>
      <c r="F111" s="197">
        <f>'Insumos '!H10</f>
        <v>0</v>
      </c>
      <c r="G111" s="283">
        <v>1</v>
      </c>
      <c r="H111" s="195">
        <f t="shared" si="2"/>
        <v>0</v>
      </c>
      <c r="I111" s="448">
        <f>H111+H112+H113+H114+H115+H116</f>
        <v>0</v>
      </c>
      <c r="J111" s="289"/>
      <c r="O111" s="256"/>
    </row>
    <row r="112" spans="2:15" ht="24" customHeight="1" x14ac:dyDescent="0.25">
      <c r="B112" s="446"/>
      <c r="C112" s="447"/>
      <c r="D112" s="282" t="s">
        <v>17</v>
      </c>
      <c r="E112" s="287" t="s">
        <v>16</v>
      </c>
      <c r="F112" s="197">
        <f>'Insumos '!H11</f>
        <v>0</v>
      </c>
      <c r="G112" s="285">
        <v>3</v>
      </c>
      <c r="H112" s="195">
        <f t="shared" si="2"/>
        <v>0</v>
      </c>
      <c r="I112" s="448"/>
      <c r="J112" s="289"/>
      <c r="O112" s="256"/>
    </row>
    <row r="113" spans="2:15" ht="24" customHeight="1" x14ac:dyDescent="0.25">
      <c r="B113" s="446"/>
      <c r="C113" s="447"/>
      <c r="D113" s="290" t="s">
        <v>24</v>
      </c>
      <c r="E113" s="299" t="s">
        <v>16</v>
      </c>
      <c r="F113" s="206">
        <f>'Insumos '!H14</f>
        <v>0</v>
      </c>
      <c r="G113" s="301">
        <v>3</v>
      </c>
      <c r="H113" s="195">
        <f t="shared" si="2"/>
        <v>0</v>
      </c>
      <c r="I113" s="448"/>
      <c r="J113" s="289"/>
      <c r="O113" s="256"/>
    </row>
    <row r="114" spans="2:15" ht="24" customHeight="1" x14ac:dyDescent="0.25">
      <c r="B114" s="446"/>
      <c r="C114" s="447"/>
      <c r="D114" s="290" t="s">
        <v>20</v>
      </c>
      <c r="E114" s="299" t="s">
        <v>16</v>
      </c>
      <c r="F114" s="206">
        <f>'Insumos '!H12</f>
        <v>0</v>
      </c>
      <c r="G114" s="301">
        <v>2</v>
      </c>
      <c r="H114" s="195">
        <f t="shared" si="2"/>
        <v>0</v>
      </c>
      <c r="I114" s="448"/>
      <c r="J114" s="289"/>
      <c r="O114" s="256"/>
    </row>
    <row r="115" spans="2:15" ht="24" customHeight="1" x14ac:dyDescent="0.25">
      <c r="B115" s="446"/>
      <c r="C115" s="447"/>
      <c r="D115" s="290" t="s">
        <v>29</v>
      </c>
      <c r="E115" s="299" t="s">
        <v>16</v>
      </c>
      <c r="F115" s="206">
        <f>'Insumos '!H16</f>
        <v>0</v>
      </c>
      <c r="G115" s="301">
        <v>2</v>
      </c>
      <c r="H115" s="195">
        <f t="shared" si="2"/>
        <v>0</v>
      </c>
      <c r="I115" s="448"/>
      <c r="J115" s="289"/>
      <c r="O115" s="256"/>
    </row>
    <row r="116" spans="2:15" ht="24" customHeight="1" x14ac:dyDescent="0.25">
      <c r="B116" s="446"/>
      <c r="C116" s="447"/>
      <c r="D116" s="290" t="str">
        <f>D110</f>
        <v>Digitador</v>
      </c>
      <c r="E116" s="299" t="s">
        <v>16</v>
      </c>
      <c r="F116" s="206">
        <f>'Insumos '!H17</f>
        <v>0</v>
      </c>
      <c r="G116" s="301">
        <v>4</v>
      </c>
      <c r="H116" s="195">
        <f t="shared" si="2"/>
        <v>0</v>
      </c>
      <c r="I116" s="448"/>
      <c r="J116" s="289"/>
      <c r="O116" s="256"/>
    </row>
    <row r="117" spans="2:15" ht="24" customHeight="1" x14ac:dyDescent="0.25">
      <c r="B117" s="446"/>
      <c r="C117" s="452" t="s">
        <v>98</v>
      </c>
      <c r="D117" s="452"/>
      <c r="E117" s="452"/>
      <c r="F117" s="452"/>
      <c r="G117" s="452"/>
      <c r="H117" s="452"/>
      <c r="I117" s="319">
        <f>I91+I96+I99+I105+I111</f>
        <v>0</v>
      </c>
      <c r="J117" s="289"/>
      <c r="O117" s="256"/>
    </row>
    <row r="118" spans="2:15" ht="32.25" customHeight="1" x14ac:dyDescent="0.25">
      <c r="B118" s="320"/>
      <c r="F118" s="442" t="s">
        <v>99</v>
      </c>
      <c r="G118" s="442"/>
      <c r="H118" s="442"/>
      <c r="I118" s="321">
        <f>I50+I86+I90+I117</f>
        <v>0</v>
      </c>
    </row>
    <row r="119" spans="2:15" ht="24" customHeight="1" x14ac:dyDescent="0.25"/>
    <row r="120" spans="2:15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5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5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B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122"/>
  <sheetViews>
    <sheetView showGridLines="0" zoomScale="75" zoomScaleNormal="75" workbookViewId="0">
      <selection activeCell="B1" sqref="B1:I1"/>
    </sheetView>
  </sheetViews>
  <sheetFormatPr defaultColWidth="8.28515625" defaultRowHeight="15" x14ac:dyDescent="0.25"/>
  <cols>
    <col min="2" max="2" width="17.42578125" customWidth="1"/>
    <col min="3" max="3" width="35.42578125" customWidth="1"/>
    <col min="4" max="4" width="33.28515625" customWidth="1"/>
    <col min="5" max="5" width="5" style="253" customWidth="1"/>
    <col min="6" max="6" width="10.140625" style="253" customWidth="1"/>
    <col min="7" max="7" width="9.42578125" style="254" customWidth="1"/>
    <col min="8" max="8" width="13.5703125" style="255" customWidth="1"/>
    <col min="9" max="9" width="18.7109375" style="255" customWidth="1"/>
    <col min="10" max="10" width="11.7109375" style="255" customWidth="1"/>
    <col min="11" max="11" width="13.140625" customWidth="1"/>
    <col min="12" max="12" width="7.28515625" style="256" customWidth="1"/>
    <col min="14" max="14" width="12.42578125" customWidth="1"/>
    <col min="15" max="15" width="3.7109375" customWidth="1"/>
  </cols>
  <sheetData>
    <row r="1" spans="1:12" ht="34.5" customHeight="1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12" ht="24" customHeight="1" x14ac:dyDescent="0.25">
      <c r="B2" s="4" t="s">
        <v>0</v>
      </c>
      <c r="C2" s="420"/>
      <c r="D2" s="420"/>
      <c r="E2" s="420"/>
      <c r="F2" s="420"/>
      <c r="G2" s="420"/>
      <c r="H2" s="420"/>
      <c r="I2" s="420"/>
    </row>
    <row r="3" spans="1:12" ht="24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</row>
    <row r="4" spans="1:12" ht="24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</row>
    <row r="5" spans="1:12" ht="24" customHeight="1" x14ac:dyDescent="0.25">
      <c r="B5" s="413" t="s">
        <v>100</v>
      </c>
      <c r="C5" s="413"/>
      <c r="D5" s="413"/>
      <c r="E5" s="413"/>
      <c r="F5" s="413"/>
      <c r="G5" s="413"/>
      <c r="H5" s="413"/>
      <c r="I5" s="413"/>
    </row>
    <row r="6" spans="1:12" ht="24" customHeight="1" x14ac:dyDescent="0.25">
      <c r="B6" s="338"/>
      <c r="C6" s="457" t="s">
        <v>118</v>
      </c>
      <c r="D6" s="457"/>
      <c r="E6" s="457"/>
      <c r="F6" s="457"/>
      <c r="G6" s="457"/>
      <c r="H6" s="457"/>
      <c r="I6" s="457"/>
    </row>
    <row r="7" spans="1:12" ht="36.75" customHeight="1" x14ac:dyDescent="0.25">
      <c r="A7" s="258"/>
      <c r="B7" s="259" t="s">
        <v>61</v>
      </c>
      <c r="C7" s="260" t="s">
        <v>62</v>
      </c>
      <c r="D7" s="261" t="s">
        <v>63</v>
      </c>
      <c r="E7" s="262" t="s">
        <v>10</v>
      </c>
      <c r="F7" s="263" t="s">
        <v>13</v>
      </c>
      <c r="G7" s="264" t="s">
        <v>64</v>
      </c>
      <c r="H7" s="265" t="s">
        <v>65</v>
      </c>
      <c r="I7" s="266" t="s">
        <v>66</v>
      </c>
      <c r="J7" s="331"/>
      <c r="K7" s="268"/>
      <c r="L7" s="268"/>
    </row>
    <row r="8" spans="1:12" ht="24" customHeight="1" x14ac:dyDescent="0.25">
      <c r="B8" s="453" t="s">
        <v>67</v>
      </c>
      <c r="C8" s="449" t="s">
        <v>102</v>
      </c>
      <c r="D8" s="270" t="str">
        <f>'Insumos '!B10</f>
        <v>Coordenador Geral</v>
      </c>
      <c r="E8" s="271" t="s">
        <v>16</v>
      </c>
      <c r="F8" s="272">
        <f>'Insumos '!H10</f>
        <v>0</v>
      </c>
      <c r="G8" s="273">
        <v>5</v>
      </c>
      <c r="H8" s="184">
        <f t="shared" ref="H8:H49" si="0">ROUND((F8*G8),2)</f>
        <v>0</v>
      </c>
      <c r="I8" s="451">
        <f>SUM(H8:H11)</f>
        <v>0</v>
      </c>
      <c r="J8" s="289"/>
    </row>
    <row r="9" spans="1:12" ht="24" customHeight="1" x14ac:dyDescent="0.25">
      <c r="B9" s="453"/>
      <c r="C9" s="449"/>
      <c r="D9" s="275" t="str">
        <f>'Insumos '!B11</f>
        <v>Arquiteto Sênior</v>
      </c>
      <c r="E9" s="271" t="s">
        <v>16</v>
      </c>
      <c r="F9" s="272">
        <f>'Insumos '!H11</f>
        <v>0</v>
      </c>
      <c r="G9" s="276">
        <v>9</v>
      </c>
      <c r="H9" s="184">
        <f t="shared" si="0"/>
        <v>0</v>
      </c>
      <c r="I9" s="451"/>
      <c r="J9" s="289"/>
    </row>
    <row r="10" spans="1:12" ht="24" customHeight="1" x14ac:dyDescent="0.25">
      <c r="B10" s="453"/>
      <c r="C10" s="449"/>
      <c r="D10" s="275" t="str">
        <f>'Insumos '!B12</f>
        <v>Arquiteto Pleno</v>
      </c>
      <c r="E10" s="271" t="s">
        <v>16</v>
      </c>
      <c r="F10" s="272">
        <f>'Insumos '!H12</f>
        <v>0</v>
      </c>
      <c r="G10" s="276">
        <v>11</v>
      </c>
      <c r="H10" s="184">
        <f t="shared" si="0"/>
        <v>0</v>
      </c>
      <c r="I10" s="451"/>
      <c r="J10" s="289"/>
    </row>
    <row r="11" spans="1:12" ht="24" customHeight="1" x14ac:dyDescent="0.25">
      <c r="B11" s="453"/>
      <c r="C11" s="449"/>
      <c r="D11" s="278" t="str">
        <f>'Insumos '!B17</f>
        <v>Digitador</v>
      </c>
      <c r="E11" s="271" t="s">
        <v>16</v>
      </c>
      <c r="F11" s="272">
        <f>'Insumos '!H17</f>
        <v>0</v>
      </c>
      <c r="G11" s="279">
        <v>9</v>
      </c>
      <c r="H11" s="184">
        <f t="shared" si="0"/>
        <v>0</v>
      </c>
      <c r="I11" s="451"/>
      <c r="J11" s="289"/>
    </row>
    <row r="12" spans="1:12" ht="24" customHeight="1" x14ac:dyDescent="0.25">
      <c r="B12" s="453"/>
      <c r="C12" s="447" t="s">
        <v>69</v>
      </c>
      <c r="D12" s="282" t="str">
        <f>'Insumos '!B10</f>
        <v>Coordenador Geral</v>
      </c>
      <c r="E12" s="283" t="s">
        <v>16</v>
      </c>
      <c r="F12" s="284">
        <f>'Insumos '!H10</f>
        <v>0</v>
      </c>
      <c r="G12" s="285">
        <v>1</v>
      </c>
      <c r="H12" s="195">
        <f t="shared" si="0"/>
        <v>0</v>
      </c>
      <c r="I12" s="454">
        <f>SUM(H12:H16)</f>
        <v>0</v>
      </c>
      <c r="J12" s="289"/>
    </row>
    <row r="13" spans="1:12" ht="24" customHeight="1" x14ac:dyDescent="0.25">
      <c r="B13" s="453"/>
      <c r="C13" s="447"/>
      <c r="D13" s="282" t="str">
        <f>D9</f>
        <v>Arquiteto Sênior</v>
      </c>
      <c r="E13" s="287" t="s">
        <v>16</v>
      </c>
      <c r="F13" s="288">
        <f>'Insumos '!H11</f>
        <v>0</v>
      </c>
      <c r="G13" s="285">
        <v>3</v>
      </c>
      <c r="H13" s="195">
        <f t="shared" si="0"/>
        <v>0</v>
      </c>
      <c r="I13" s="454"/>
      <c r="J13" s="289"/>
    </row>
    <row r="14" spans="1:12" ht="24" customHeight="1" x14ac:dyDescent="0.25">
      <c r="B14" s="453"/>
      <c r="C14" s="447"/>
      <c r="D14" s="282" t="str">
        <f>'Insumos '!B14</f>
        <v>Advogado Sênior</v>
      </c>
      <c r="E14" s="287" t="s">
        <v>16</v>
      </c>
      <c r="F14" s="288">
        <f>'Insumos '!H14</f>
        <v>0</v>
      </c>
      <c r="G14" s="285">
        <v>3</v>
      </c>
      <c r="H14" s="195">
        <f t="shared" si="0"/>
        <v>0</v>
      </c>
      <c r="I14" s="454"/>
      <c r="J14" s="289"/>
    </row>
    <row r="15" spans="1:12" ht="24" customHeight="1" x14ac:dyDescent="0.25">
      <c r="B15" s="453"/>
      <c r="C15" s="447"/>
      <c r="D15" s="282" t="str">
        <f>D10</f>
        <v>Arquiteto Pleno</v>
      </c>
      <c r="E15" s="287" t="s">
        <v>16</v>
      </c>
      <c r="F15" s="288">
        <f>'Insumos '!H12</f>
        <v>0</v>
      </c>
      <c r="G15" s="285">
        <v>3</v>
      </c>
      <c r="H15" s="195">
        <f t="shared" si="0"/>
        <v>0</v>
      </c>
      <c r="I15" s="454"/>
      <c r="J15" s="289"/>
    </row>
    <row r="16" spans="1:12" ht="24" customHeight="1" x14ac:dyDescent="0.25">
      <c r="B16" s="453"/>
      <c r="C16" s="447"/>
      <c r="D16" s="290" t="str">
        <f>'Insumos '!B15</f>
        <v>Auxiliar de Serviços Gerais</v>
      </c>
      <c r="E16" s="287" t="s">
        <v>16</v>
      </c>
      <c r="F16" s="288">
        <f>'Insumos '!H15</f>
        <v>0</v>
      </c>
      <c r="G16" s="285">
        <v>3</v>
      </c>
      <c r="H16" s="195">
        <f t="shared" si="0"/>
        <v>0</v>
      </c>
      <c r="I16" s="454"/>
      <c r="J16" s="289"/>
    </row>
    <row r="17" spans="2:14" ht="24" customHeight="1" x14ac:dyDescent="0.25">
      <c r="B17" s="453"/>
      <c r="C17" s="449" t="s">
        <v>70</v>
      </c>
      <c r="D17" s="275" t="str">
        <f>'Insumos '!B10</f>
        <v>Coordenador Geral</v>
      </c>
      <c r="E17" s="271" t="s">
        <v>16</v>
      </c>
      <c r="F17" s="272">
        <f>'Insumos '!H10</f>
        <v>0</v>
      </c>
      <c r="G17" s="276">
        <v>2</v>
      </c>
      <c r="H17" s="184">
        <f t="shared" si="0"/>
        <v>0</v>
      </c>
      <c r="I17" s="451">
        <f>SUM(H17:H20)</f>
        <v>0</v>
      </c>
      <c r="J17" s="289"/>
    </row>
    <row r="18" spans="2:14" ht="23.25" customHeight="1" x14ac:dyDescent="0.25">
      <c r="B18" s="453"/>
      <c r="C18" s="449"/>
      <c r="D18" s="275" t="str">
        <f>D9</f>
        <v>Arquiteto Sênior</v>
      </c>
      <c r="E18" s="271" t="s">
        <v>16</v>
      </c>
      <c r="F18" s="272">
        <f>'Insumos '!H11</f>
        <v>0</v>
      </c>
      <c r="G18" s="276">
        <v>5</v>
      </c>
      <c r="H18" s="184">
        <f t="shared" si="0"/>
        <v>0</v>
      </c>
      <c r="I18" s="451"/>
      <c r="J18" s="289"/>
    </row>
    <row r="19" spans="2:14" ht="23.25" customHeight="1" x14ac:dyDescent="0.25">
      <c r="B19" s="453"/>
      <c r="C19" s="449"/>
      <c r="D19" s="275" t="str">
        <f>D14</f>
        <v>Advogado Sênior</v>
      </c>
      <c r="E19" s="271" t="s">
        <v>16</v>
      </c>
      <c r="F19" s="272">
        <f>'Insumos '!H14</f>
        <v>0</v>
      </c>
      <c r="G19" s="276">
        <v>9</v>
      </c>
      <c r="H19" s="184">
        <f t="shared" si="0"/>
        <v>0</v>
      </c>
      <c r="I19" s="451"/>
      <c r="J19" s="289"/>
    </row>
    <row r="20" spans="2:14" ht="23.25" customHeight="1" x14ac:dyDescent="0.25">
      <c r="B20" s="453"/>
      <c r="C20" s="449"/>
      <c r="D20" s="275" t="str">
        <f>D11</f>
        <v>Digitador</v>
      </c>
      <c r="E20" s="271" t="s">
        <v>16</v>
      </c>
      <c r="F20" s="272">
        <f>'Insumos '!H17</f>
        <v>0</v>
      </c>
      <c r="G20" s="276">
        <v>6</v>
      </c>
      <c r="H20" s="184">
        <f t="shared" si="0"/>
        <v>0</v>
      </c>
      <c r="I20" s="451"/>
      <c r="J20" s="289"/>
    </row>
    <row r="21" spans="2:14" ht="51.75" customHeight="1" x14ac:dyDescent="0.25">
      <c r="B21" s="453"/>
      <c r="C21" s="281" t="s">
        <v>71</v>
      </c>
      <c r="D21" s="282" t="str">
        <f>'Insumos '!B20</f>
        <v>Levantamento Planialtimétrico Cadastral</v>
      </c>
      <c r="E21" s="287" t="s">
        <v>37</v>
      </c>
      <c r="F21" s="288">
        <f>'Insumos '!H20</f>
        <v>0</v>
      </c>
      <c r="G21" s="292">
        <v>4999.99999999999</v>
      </c>
      <c r="H21" s="195">
        <f t="shared" si="0"/>
        <v>0</v>
      </c>
      <c r="I21" s="293">
        <f>SUM(H21)</f>
        <v>0</v>
      </c>
      <c r="J21" s="289"/>
    </row>
    <row r="22" spans="2:14" ht="30" customHeight="1" x14ac:dyDescent="0.25">
      <c r="B22" s="453"/>
      <c r="C22" s="449" t="s">
        <v>72</v>
      </c>
      <c r="D22" s="270" t="str">
        <f>'Insumos '!B10</f>
        <v>Coordenador Geral</v>
      </c>
      <c r="E22" s="295" t="s">
        <v>16</v>
      </c>
      <c r="F22" s="296">
        <f>'Insumos '!H10</f>
        <v>0</v>
      </c>
      <c r="G22" s="273">
        <v>1</v>
      </c>
      <c r="H22" s="184">
        <f t="shared" si="0"/>
        <v>0</v>
      </c>
      <c r="I22" s="451">
        <f>SUM(H22:H25)</f>
        <v>0</v>
      </c>
      <c r="J22" s="289"/>
    </row>
    <row r="23" spans="2:14" ht="30" customHeight="1" x14ac:dyDescent="0.25">
      <c r="B23" s="453"/>
      <c r="C23" s="449"/>
      <c r="D23" s="275" t="str">
        <f>D9</f>
        <v>Arquiteto Sênior</v>
      </c>
      <c r="E23" s="271" t="s">
        <v>16</v>
      </c>
      <c r="F23" s="272">
        <f>'Insumos '!H11</f>
        <v>0</v>
      </c>
      <c r="G23" s="276">
        <v>6</v>
      </c>
      <c r="H23" s="184">
        <f t="shared" si="0"/>
        <v>0</v>
      </c>
      <c r="I23" s="451"/>
      <c r="J23" s="289"/>
    </row>
    <row r="24" spans="2:14" ht="30" customHeight="1" x14ac:dyDescent="0.25">
      <c r="B24" s="453"/>
      <c r="C24" s="449"/>
      <c r="D24" s="275" t="str">
        <f>D14</f>
        <v>Advogado Sênior</v>
      </c>
      <c r="E24" s="271" t="s">
        <v>16</v>
      </c>
      <c r="F24" s="272">
        <f>'Insumos '!H14</f>
        <v>0</v>
      </c>
      <c r="G24" s="276">
        <v>8</v>
      </c>
      <c r="H24" s="184">
        <f t="shared" si="0"/>
        <v>0</v>
      </c>
      <c r="I24" s="451"/>
      <c r="J24" s="289"/>
    </row>
    <row r="25" spans="2:14" ht="24" customHeight="1" x14ac:dyDescent="0.25">
      <c r="B25" s="453"/>
      <c r="C25" s="449"/>
      <c r="D25" s="275" t="str">
        <f>D11</f>
        <v>Digitador</v>
      </c>
      <c r="E25" s="271" t="s">
        <v>16</v>
      </c>
      <c r="F25" s="272">
        <f>'Insumos '!H17</f>
        <v>0</v>
      </c>
      <c r="G25" s="276">
        <v>6</v>
      </c>
      <c r="H25" s="184">
        <f t="shared" si="0"/>
        <v>0</v>
      </c>
      <c r="I25" s="451"/>
      <c r="J25" s="289"/>
    </row>
    <row r="26" spans="2:14" ht="24" customHeight="1" x14ac:dyDescent="0.25">
      <c r="B26" s="453"/>
      <c r="C26" s="447" t="s">
        <v>73</v>
      </c>
      <c r="D26" s="297" t="str">
        <f>'Insumos '!B10</f>
        <v>Coordenador Geral</v>
      </c>
      <c r="E26" s="283" t="s">
        <v>16</v>
      </c>
      <c r="F26" s="284">
        <f>'Insumos '!H10</f>
        <v>0</v>
      </c>
      <c r="G26" s="298">
        <v>1</v>
      </c>
      <c r="H26" s="195">
        <f t="shared" si="0"/>
        <v>0</v>
      </c>
      <c r="I26" s="454">
        <f>SUM(H26:H30)</f>
        <v>0</v>
      </c>
      <c r="J26" s="289"/>
    </row>
    <row r="27" spans="2:14" ht="24" customHeight="1" x14ac:dyDescent="0.25">
      <c r="B27" s="453"/>
      <c r="C27" s="447"/>
      <c r="D27" s="282" t="str">
        <f>D9</f>
        <v>Arquiteto Sênior</v>
      </c>
      <c r="E27" s="287" t="s">
        <v>16</v>
      </c>
      <c r="F27" s="288">
        <f>'Insumos '!H11</f>
        <v>0</v>
      </c>
      <c r="G27" s="285">
        <v>1</v>
      </c>
      <c r="H27" s="195">
        <f t="shared" si="0"/>
        <v>0</v>
      </c>
      <c r="I27" s="454"/>
      <c r="J27" s="289"/>
    </row>
    <row r="28" spans="2:14" ht="24" customHeight="1" x14ac:dyDescent="0.25">
      <c r="B28" s="453"/>
      <c r="C28" s="447"/>
      <c r="D28" s="282" t="str">
        <f>D24</f>
        <v>Advogado Sênior</v>
      </c>
      <c r="E28" s="287" t="s">
        <v>16</v>
      </c>
      <c r="F28" s="288">
        <f>'Insumos '!H14</f>
        <v>0</v>
      </c>
      <c r="G28" s="285">
        <v>2</v>
      </c>
      <c r="H28" s="195">
        <f t="shared" si="0"/>
        <v>0</v>
      </c>
      <c r="I28" s="454"/>
      <c r="J28" s="289"/>
    </row>
    <row r="29" spans="2:14" ht="24" customHeight="1" x14ac:dyDescent="0.25">
      <c r="B29" s="453"/>
      <c r="C29" s="447"/>
      <c r="D29" s="282" t="str">
        <f>D16</f>
        <v>Auxiliar de Serviços Gerais</v>
      </c>
      <c r="E29" s="287" t="s">
        <v>16</v>
      </c>
      <c r="F29" s="288">
        <f>'Insumos '!H15</f>
        <v>0</v>
      </c>
      <c r="G29" s="285">
        <v>2</v>
      </c>
      <c r="H29" s="195">
        <f t="shared" si="0"/>
        <v>0</v>
      </c>
      <c r="I29" s="454"/>
      <c r="J29" s="289"/>
    </row>
    <row r="30" spans="2:14" ht="24" customHeight="1" x14ac:dyDescent="0.25">
      <c r="B30" s="453"/>
      <c r="C30" s="447"/>
      <c r="D30" s="290" t="str">
        <f>D25</f>
        <v>Digitador</v>
      </c>
      <c r="E30" s="299" t="s">
        <v>16</v>
      </c>
      <c r="F30" s="300">
        <f>'Insumos '!H17</f>
        <v>0</v>
      </c>
      <c r="G30" s="301">
        <v>3</v>
      </c>
      <c r="H30" s="195">
        <f t="shared" si="0"/>
        <v>0</v>
      </c>
      <c r="I30" s="454"/>
      <c r="J30" s="289"/>
    </row>
    <row r="31" spans="2:14" ht="24" customHeight="1" x14ac:dyDescent="0.25">
      <c r="B31" s="453"/>
      <c r="C31" s="449" t="s">
        <v>74</v>
      </c>
      <c r="D31" s="275" t="str">
        <f>'Insumos '!B10</f>
        <v>Coordenador Geral</v>
      </c>
      <c r="E31" s="271" t="s">
        <v>16</v>
      </c>
      <c r="F31" s="272">
        <f>'Insumos '!H10</f>
        <v>0</v>
      </c>
      <c r="G31" s="276">
        <v>1</v>
      </c>
      <c r="H31" s="184">
        <f t="shared" si="0"/>
        <v>0</v>
      </c>
      <c r="I31" s="451">
        <f>SUM(H31:H35)</f>
        <v>0</v>
      </c>
      <c r="J31" s="289"/>
      <c r="N31" s="302"/>
    </row>
    <row r="32" spans="2:14" ht="24" customHeight="1" x14ac:dyDescent="0.25">
      <c r="B32" s="453"/>
      <c r="C32" s="449"/>
      <c r="D32" s="275" t="str">
        <f>D9</f>
        <v>Arquiteto Sênior</v>
      </c>
      <c r="E32" s="271" t="s">
        <v>16</v>
      </c>
      <c r="F32" s="272">
        <f>'Insumos '!H11</f>
        <v>0</v>
      </c>
      <c r="G32" s="276">
        <v>1</v>
      </c>
      <c r="H32" s="184">
        <f t="shared" si="0"/>
        <v>0</v>
      </c>
      <c r="I32" s="451"/>
      <c r="J32" s="289"/>
      <c r="N32" s="302"/>
    </row>
    <row r="33" spans="2:14" ht="24" customHeight="1" x14ac:dyDescent="0.25">
      <c r="B33" s="453"/>
      <c r="C33" s="449"/>
      <c r="D33" s="275" t="str">
        <f>D28</f>
        <v>Advogado Sênior</v>
      </c>
      <c r="E33" s="271" t="s">
        <v>16</v>
      </c>
      <c r="F33" s="272">
        <f>'Insumos '!H14</f>
        <v>0</v>
      </c>
      <c r="G33" s="276">
        <v>2</v>
      </c>
      <c r="H33" s="184">
        <f t="shared" si="0"/>
        <v>0</v>
      </c>
      <c r="I33" s="451"/>
      <c r="J33" s="289"/>
      <c r="N33" s="302"/>
    </row>
    <row r="34" spans="2:14" ht="24" customHeight="1" x14ac:dyDescent="0.25">
      <c r="B34" s="453"/>
      <c r="C34" s="449"/>
      <c r="D34" s="275" t="str">
        <f>'Insumos '!B16</f>
        <v>Assistente Social Pleno</v>
      </c>
      <c r="E34" s="271" t="s">
        <v>16</v>
      </c>
      <c r="F34" s="272">
        <f>'Insumos '!H16</f>
        <v>0</v>
      </c>
      <c r="G34" s="276">
        <v>3</v>
      </c>
      <c r="H34" s="184">
        <f t="shared" si="0"/>
        <v>0</v>
      </c>
      <c r="I34" s="451"/>
      <c r="J34" s="289"/>
      <c r="N34" s="302"/>
    </row>
    <row r="35" spans="2:14" ht="24" customHeight="1" x14ac:dyDescent="0.25">
      <c r="B35" s="453"/>
      <c r="C35" s="449"/>
      <c r="D35" s="275" t="str">
        <f>D30</f>
        <v>Digitador</v>
      </c>
      <c r="E35" s="271" t="s">
        <v>16</v>
      </c>
      <c r="F35" s="272">
        <f>'Insumos '!H17</f>
        <v>0</v>
      </c>
      <c r="G35" s="276">
        <v>2</v>
      </c>
      <c r="H35" s="184">
        <f t="shared" si="0"/>
        <v>0</v>
      </c>
      <c r="I35" s="451"/>
      <c r="J35" s="289"/>
      <c r="N35" s="302"/>
    </row>
    <row r="36" spans="2:14" ht="24" customHeight="1" x14ac:dyDescent="0.25">
      <c r="B36" s="453"/>
      <c r="C36" s="447" t="s">
        <v>75</v>
      </c>
      <c r="D36" s="297" t="str">
        <f>'Insumos '!B10</f>
        <v>Coordenador Geral</v>
      </c>
      <c r="E36" s="283" t="s">
        <v>16</v>
      </c>
      <c r="F36" s="284">
        <f>'Insumos '!H10</f>
        <v>0</v>
      </c>
      <c r="G36" s="298">
        <v>1</v>
      </c>
      <c r="H36" s="195">
        <f t="shared" si="0"/>
        <v>0</v>
      </c>
      <c r="I36" s="448">
        <f>SUM(H36:H39)</f>
        <v>0</v>
      </c>
      <c r="J36" s="289"/>
    </row>
    <row r="37" spans="2:14" ht="24" customHeight="1" x14ac:dyDescent="0.25">
      <c r="B37" s="453"/>
      <c r="C37" s="447"/>
      <c r="D37" s="282" t="str">
        <f>D9</f>
        <v>Arquiteto Sênior</v>
      </c>
      <c r="E37" s="287" t="s">
        <v>16</v>
      </c>
      <c r="F37" s="288">
        <f>'Insumos '!H11</f>
        <v>0</v>
      </c>
      <c r="G37" s="285">
        <v>3</v>
      </c>
      <c r="H37" s="195">
        <f t="shared" si="0"/>
        <v>0</v>
      </c>
      <c r="I37" s="448"/>
      <c r="J37" s="289"/>
    </row>
    <row r="38" spans="2:14" ht="24" customHeight="1" x14ac:dyDescent="0.25">
      <c r="B38" s="453"/>
      <c r="C38" s="447"/>
      <c r="D38" s="282" t="str">
        <f>'Insumos '!B13</f>
        <v>Desenhista Projetista</v>
      </c>
      <c r="E38" s="287" t="s">
        <v>16</v>
      </c>
      <c r="F38" s="288">
        <f>'Insumos '!H13</f>
        <v>0</v>
      </c>
      <c r="G38" s="285">
        <v>6</v>
      </c>
      <c r="H38" s="195">
        <f t="shared" si="0"/>
        <v>0</v>
      </c>
      <c r="I38" s="448"/>
      <c r="J38" s="289"/>
    </row>
    <row r="39" spans="2:14" ht="24" customHeight="1" x14ac:dyDescent="0.25">
      <c r="B39" s="453"/>
      <c r="C39" s="447"/>
      <c r="D39" s="290" t="str">
        <f>D34</f>
        <v>Assistente Social Pleno</v>
      </c>
      <c r="E39" s="287" t="s">
        <v>16</v>
      </c>
      <c r="F39" s="288">
        <f>'Insumos '!H16</f>
        <v>0</v>
      </c>
      <c r="G39" s="301">
        <v>12</v>
      </c>
      <c r="H39" s="195">
        <f t="shared" si="0"/>
        <v>0</v>
      </c>
      <c r="I39" s="448"/>
      <c r="J39" s="289"/>
    </row>
    <row r="40" spans="2:14" ht="24" customHeight="1" x14ac:dyDescent="0.25">
      <c r="B40" s="453"/>
      <c r="C40" s="449" t="s">
        <v>76</v>
      </c>
      <c r="D40" s="275" t="str">
        <f>'Insumos '!B10</f>
        <v>Coordenador Geral</v>
      </c>
      <c r="E40" s="295" t="s">
        <v>16</v>
      </c>
      <c r="F40" s="296">
        <f>'Insumos '!H10</f>
        <v>0</v>
      </c>
      <c r="G40" s="276">
        <v>1</v>
      </c>
      <c r="H40" s="184">
        <f t="shared" si="0"/>
        <v>0</v>
      </c>
      <c r="I40" s="451">
        <f>SUM(H40:H44)</f>
        <v>0</v>
      </c>
      <c r="J40" s="289"/>
    </row>
    <row r="41" spans="2:14" ht="24" customHeight="1" x14ac:dyDescent="0.25">
      <c r="B41" s="453"/>
      <c r="C41" s="449"/>
      <c r="D41" s="275" t="str">
        <f>D9</f>
        <v>Arquiteto Sênior</v>
      </c>
      <c r="E41" s="271" t="s">
        <v>16</v>
      </c>
      <c r="F41" s="272">
        <f>'Insumos '!H11</f>
        <v>0</v>
      </c>
      <c r="G41" s="276">
        <v>4</v>
      </c>
      <c r="H41" s="184">
        <f t="shared" si="0"/>
        <v>0</v>
      </c>
      <c r="I41" s="451"/>
      <c r="J41" s="289"/>
    </row>
    <row r="42" spans="2:14" ht="24" customHeight="1" x14ac:dyDescent="0.25">
      <c r="B42" s="453"/>
      <c r="C42" s="449"/>
      <c r="D42" s="275" t="str">
        <f>D33</f>
        <v>Advogado Sênior</v>
      </c>
      <c r="E42" s="271" t="s">
        <v>16</v>
      </c>
      <c r="F42" s="272">
        <f>'Insumos '!H14</f>
        <v>0</v>
      </c>
      <c r="G42" s="276">
        <v>7</v>
      </c>
      <c r="H42" s="184">
        <f t="shared" si="0"/>
        <v>0</v>
      </c>
      <c r="I42" s="451"/>
      <c r="J42" s="289"/>
    </row>
    <row r="43" spans="2:14" ht="24" customHeight="1" x14ac:dyDescent="0.25">
      <c r="B43" s="453"/>
      <c r="C43" s="449"/>
      <c r="D43" s="275" t="str">
        <f>D39</f>
        <v>Assistente Social Pleno</v>
      </c>
      <c r="E43" s="271" t="s">
        <v>16</v>
      </c>
      <c r="F43" s="272">
        <f>'Insumos '!H16</f>
        <v>0</v>
      </c>
      <c r="G43" s="276">
        <v>10</v>
      </c>
      <c r="H43" s="184">
        <f t="shared" si="0"/>
        <v>0</v>
      </c>
      <c r="I43" s="451"/>
      <c r="J43" s="289"/>
    </row>
    <row r="44" spans="2:14" ht="24" customHeight="1" x14ac:dyDescent="0.25">
      <c r="B44" s="453"/>
      <c r="C44" s="449"/>
      <c r="D44" s="278" t="str">
        <f>D35</f>
        <v>Digitador</v>
      </c>
      <c r="E44" s="271" t="s">
        <v>16</v>
      </c>
      <c r="F44" s="303">
        <f>'Insumos '!H17</f>
        <v>0</v>
      </c>
      <c r="G44" s="279">
        <v>12</v>
      </c>
      <c r="H44" s="184">
        <f t="shared" si="0"/>
        <v>0</v>
      </c>
      <c r="I44" s="451"/>
      <c r="J44" s="289"/>
    </row>
    <row r="45" spans="2:14" ht="24" customHeight="1" x14ac:dyDescent="0.25">
      <c r="B45" s="453"/>
      <c r="C45" s="447" t="s">
        <v>77</v>
      </c>
      <c r="D45" s="282" t="str">
        <f>'Insumos '!B10</f>
        <v>Coordenador Geral</v>
      </c>
      <c r="E45" s="283" t="s">
        <v>16</v>
      </c>
      <c r="F45" s="288">
        <f>'Insumos '!H10</f>
        <v>0</v>
      </c>
      <c r="G45" s="285">
        <v>2</v>
      </c>
      <c r="H45" s="195">
        <f t="shared" si="0"/>
        <v>0</v>
      </c>
      <c r="I45" s="448">
        <f>SUM(H45:H49)</f>
        <v>0</v>
      </c>
      <c r="J45" s="289"/>
    </row>
    <row r="46" spans="2:14" ht="24" customHeight="1" x14ac:dyDescent="0.25">
      <c r="B46" s="453"/>
      <c r="C46" s="447"/>
      <c r="D46" s="282" t="str">
        <f>D9</f>
        <v>Arquiteto Sênior</v>
      </c>
      <c r="E46" s="287" t="s">
        <v>16</v>
      </c>
      <c r="F46" s="288">
        <f>'Insumos '!H11</f>
        <v>0</v>
      </c>
      <c r="G46" s="285">
        <v>9</v>
      </c>
      <c r="H46" s="195">
        <f t="shared" si="0"/>
        <v>0</v>
      </c>
      <c r="I46" s="448"/>
      <c r="J46" s="289"/>
    </row>
    <row r="47" spans="2:14" ht="24" customHeight="1" x14ac:dyDescent="0.25">
      <c r="B47" s="453"/>
      <c r="C47" s="447"/>
      <c r="D47" s="282" t="str">
        <f>D10</f>
        <v>Arquiteto Pleno</v>
      </c>
      <c r="E47" s="287" t="s">
        <v>16</v>
      </c>
      <c r="F47" s="288">
        <f>'Insumos '!H12</f>
        <v>0</v>
      </c>
      <c r="G47" s="285">
        <v>16</v>
      </c>
      <c r="H47" s="195">
        <f t="shared" si="0"/>
        <v>0</v>
      </c>
      <c r="I47" s="448"/>
      <c r="J47" s="289"/>
    </row>
    <row r="48" spans="2:14" ht="24" customHeight="1" x14ac:dyDescent="0.25">
      <c r="B48" s="453"/>
      <c r="C48" s="447"/>
      <c r="D48" s="282" t="str">
        <f>D38</f>
        <v>Desenhista Projetista</v>
      </c>
      <c r="E48" s="287" t="s">
        <v>16</v>
      </c>
      <c r="F48" s="288">
        <f>'Insumos '!H13</f>
        <v>0</v>
      </c>
      <c r="G48" s="285">
        <v>16</v>
      </c>
      <c r="H48" s="195">
        <f t="shared" si="0"/>
        <v>0</v>
      </c>
      <c r="I48" s="448"/>
      <c r="J48" s="289"/>
    </row>
    <row r="49" spans="2:14" ht="24" customHeight="1" x14ac:dyDescent="0.25">
      <c r="B49" s="453"/>
      <c r="C49" s="447"/>
      <c r="D49" s="290" t="str">
        <f>D44</f>
        <v>Digitador</v>
      </c>
      <c r="E49" s="299" t="s">
        <v>16</v>
      </c>
      <c r="F49" s="300">
        <f>'Insumos '!H17</f>
        <v>0</v>
      </c>
      <c r="G49" s="301">
        <v>9</v>
      </c>
      <c r="H49" s="195">
        <f t="shared" si="0"/>
        <v>0</v>
      </c>
      <c r="I49" s="448"/>
      <c r="J49" s="289"/>
    </row>
    <row r="50" spans="2:14" ht="24" customHeight="1" x14ac:dyDescent="0.25">
      <c r="B50" s="453"/>
      <c r="C50" s="304" t="s">
        <v>78</v>
      </c>
      <c r="D50" s="305"/>
      <c r="E50" s="305"/>
      <c r="F50" s="305"/>
      <c r="G50" s="305"/>
      <c r="H50" s="304"/>
      <c r="I50" s="306">
        <f>SUM(I8:I49)</f>
        <v>0</v>
      </c>
      <c r="J50" s="332"/>
    </row>
    <row r="51" spans="2:14" ht="24" customHeight="1" x14ac:dyDescent="0.25">
      <c r="B51" s="453" t="s">
        <v>79</v>
      </c>
      <c r="C51" s="447" t="s">
        <v>80</v>
      </c>
      <c r="D51" s="308" t="str">
        <f>'Insumos '!B10</f>
        <v>Coordenador Geral</v>
      </c>
      <c r="E51" s="281" t="s">
        <v>16</v>
      </c>
      <c r="F51" s="284">
        <f>'Insumos '!H10</f>
        <v>0</v>
      </c>
      <c r="G51" s="283">
        <v>1</v>
      </c>
      <c r="H51" s="195">
        <f t="shared" ref="H51:H85" si="1">ROUND((F51*G51),2)</f>
        <v>0</v>
      </c>
      <c r="I51" s="445">
        <f>SUM(H51:H56)</f>
        <v>0</v>
      </c>
      <c r="J51" s="289"/>
      <c r="N51" s="309"/>
    </row>
    <row r="52" spans="2:14" ht="24" customHeight="1" x14ac:dyDescent="0.25">
      <c r="B52" s="453"/>
      <c r="C52" s="447"/>
      <c r="D52" s="282" t="str">
        <f>D9</f>
        <v>Arquiteto Sênior</v>
      </c>
      <c r="E52" s="287" t="s">
        <v>16</v>
      </c>
      <c r="F52" s="288">
        <f>'Insumos '!H11</f>
        <v>0</v>
      </c>
      <c r="G52" s="285">
        <v>3</v>
      </c>
      <c r="H52" s="195">
        <f t="shared" si="1"/>
        <v>0</v>
      </c>
      <c r="I52" s="445"/>
      <c r="J52" s="289"/>
      <c r="N52" s="302"/>
    </row>
    <row r="53" spans="2:14" ht="24" customHeight="1" x14ac:dyDescent="0.25">
      <c r="B53" s="453"/>
      <c r="C53" s="447"/>
      <c r="D53" s="282" t="str">
        <f>D42</f>
        <v>Advogado Sênior</v>
      </c>
      <c r="E53" s="287" t="s">
        <v>16</v>
      </c>
      <c r="F53" s="288">
        <f>'Insumos '!H14</f>
        <v>0</v>
      </c>
      <c r="G53" s="285">
        <v>2</v>
      </c>
      <c r="H53" s="195">
        <f t="shared" si="1"/>
        <v>0</v>
      </c>
      <c r="I53" s="445"/>
      <c r="J53" s="289"/>
      <c r="N53" s="302"/>
    </row>
    <row r="54" spans="2:14" ht="24" customHeight="1" x14ac:dyDescent="0.25">
      <c r="B54" s="453"/>
      <c r="C54" s="447"/>
      <c r="D54" s="282" t="str">
        <f>D10</f>
        <v>Arquiteto Pleno</v>
      </c>
      <c r="E54" s="287" t="s">
        <v>16</v>
      </c>
      <c r="F54" s="288">
        <f>'Insumos '!H12</f>
        <v>0</v>
      </c>
      <c r="G54" s="285">
        <v>4</v>
      </c>
      <c r="H54" s="195">
        <f t="shared" si="1"/>
        <v>0</v>
      </c>
      <c r="I54" s="445"/>
      <c r="J54" s="289"/>
      <c r="N54" s="302"/>
    </row>
    <row r="55" spans="2:14" ht="24" customHeight="1" x14ac:dyDescent="0.25">
      <c r="B55" s="453"/>
      <c r="C55" s="447"/>
      <c r="D55" s="282" t="str">
        <f>D16</f>
        <v>Auxiliar de Serviços Gerais</v>
      </c>
      <c r="E55" s="287" t="s">
        <v>16</v>
      </c>
      <c r="F55" s="288">
        <f>'Insumos '!H15</f>
        <v>0</v>
      </c>
      <c r="G55" s="285">
        <v>3</v>
      </c>
      <c r="H55" s="195">
        <f t="shared" si="1"/>
        <v>0</v>
      </c>
      <c r="I55" s="445"/>
      <c r="J55" s="289"/>
      <c r="N55" s="302"/>
    </row>
    <row r="56" spans="2:14" ht="24" customHeight="1" x14ac:dyDescent="0.25">
      <c r="B56" s="453"/>
      <c r="C56" s="447"/>
      <c r="D56" s="290" t="str">
        <f>D49</f>
        <v>Digitador</v>
      </c>
      <c r="E56" s="299" t="s">
        <v>16</v>
      </c>
      <c r="F56" s="300">
        <f>'Insumos '!H17</f>
        <v>0</v>
      </c>
      <c r="G56" s="301">
        <v>3</v>
      </c>
      <c r="H56" s="195">
        <f t="shared" si="1"/>
        <v>0</v>
      </c>
      <c r="I56" s="445"/>
      <c r="J56" s="289"/>
      <c r="N56" s="302"/>
    </row>
    <row r="57" spans="2:14" ht="24" customHeight="1" x14ac:dyDescent="0.25">
      <c r="B57" s="453"/>
      <c r="C57" s="449" t="s">
        <v>81</v>
      </c>
      <c r="D57" s="275" t="str">
        <f>'Insumos '!B10</f>
        <v>Coordenador Geral</v>
      </c>
      <c r="E57" s="271" t="s">
        <v>16</v>
      </c>
      <c r="F57" s="272">
        <f>'Insumos '!H10</f>
        <v>0</v>
      </c>
      <c r="G57" s="276">
        <v>1</v>
      </c>
      <c r="H57" s="184">
        <f t="shared" si="1"/>
        <v>0</v>
      </c>
      <c r="I57" s="451">
        <f>SUM(H57:H61)</f>
        <v>0</v>
      </c>
      <c r="J57" s="289"/>
      <c r="N57" s="302"/>
    </row>
    <row r="58" spans="2:14" ht="24" customHeight="1" x14ac:dyDescent="0.25">
      <c r="B58" s="453"/>
      <c r="C58" s="449"/>
      <c r="D58" s="275" t="str">
        <f>D9</f>
        <v>Arquiteto Sênior</v>
      </c>
      <c r="E58" s="271" t="s">
        <v>16</v>
      </c>
      <c r="F58" s="272">
        <f>'Insumos '!H11</f>
        <v>0</v>
      </c>
      <c r="G58" s="276">
        <v>3</v>
      </c>
      <c r="H58" s="184">
        <f t="shared" si="1"/>
        <v>0</v>
      </c>
      <c r="I58" s="451"/>
      <c r="J58" s="289"/>
      <c r="N58" s="302"/>
    </row>
    <row r="59" spans="2:14" ht="24" customHeight="1" x14ac:dyDescent="0.25">
      <c r="B59" s="453"/>
      <c r="C59" s="449"/>
      <c r="D59" s="275" t="str">
        <f>D10</f>
        <v>Arquiteto Pleno</v>
      </c>
      <c r="E59" s="269" t="s">
        <v>16</v>
      </c>
      <c r="F59" s="272">
        <f>'Insumos '!H12</f>
        <v>0</v>
      </c>
      <c r="G59" s="269">
        <v>4</v>
      </c>
      <c r="H59" s="184">
        <f t="shared" si="1"/>
        <v>0</v>
      </c>
      <c r="I59" s="451"/>
      <c r="J59" s="289"/>
      <c r="N59" s="310"/>
    </row>
    <row r="60" spans="2:14" ht="24" customHeight="1" x14ac:dyDescent="0.25">
      <c r="B60" s="453"/>
      <c r="C60" s="449"/>
      <c r="D60" s="275" t="str">
        <f>D55</f>
        <v>Auxiliar de Serviços Gerais</v>
      </c>
      <c r="E60" s="271" t="s">
        <v>16</v>
      </c>
      <c r="F60" s="272">
        <f>'Insumos '!H15</f>
        <v>0</v>
      </c>
      <c r="G60" s="276">
        <v>3</v>
      </c>
      <c r="H60" s="184">
        <f t="shared" si="1"/>
        <v>0</v>
      </c>
      <c r="I60" s="451"/>
      <c r="J60" s="289"/>
      <c r="N60" s="302"/>
    </row>
    <row r="61" spans="2:14" ht="24" customHeight="1" x14ac:dyDescent="0.25">
      <c r="B61" s="453"/>
      <c r="C61" s="449"/>
      <c r="D61" s="275" t="str">
        <f>D56</f>
        <v>Digitador</v>
      </c>
      <c r="E61" s="271" t="s">
        <v>16</v>
      </c>
      <c r="F61" s="272">
        <f>'Insumos '!H17</f>
        <v>0</v>
      </c>
      <c r="G61" s="276">
        <v>4</v>
      </c>
      <c r="H61" s="184">
        <f t="shared" si="1"/>
        <v>0</v>
      </c>
      <c r="I61" s="451"/>
      <c r="J61" s="289"/>
      <c r="N61" s="302"/>
    </row>
    <row r="62" spans="2:14" ht="24" customHeight="1" x14ac:dyDescent="0.25">
      <c r="B62" s="453"/>
      <c r="C62" s="447" t="s">
        <v>82</v>
      </c>
      <c r="D62" s="297" t="str">
        <f>'Insumos '!B10</f>
        <v>Coordenador Geral</v>
      </c>
      <c r="E62" s="283" t="s">
        <v>16</v>
      </c>
      <c r="F62" s="284">
        <f>'Insumos '!H10</f>
        <v>0</v>
      </c>
      <c r="G62" s="298">
        <v>3</v>
      </c>
      <c r="H62" s="195">
        <f t="shared" si="1"/>
        <v>0</v>
      </c>
      <c r="I62" s="454">
        <f>SUM(H62:H64)</f>
        <v>0</v>
      </c>
      <c r="J62" s="289"/>
    </row>
    <row r="63" spans="2:14" ht="24" customHeight="1" x14ac:dyDescent="0.25">
      <c r="B63" s="453"/>
      <c r="C63" s="447"/>
      <c r="D63" s="282" t="str">
        <f>D9</f>
        <v>Arquiteto Sênior</v>
      </c>
      <c r="E63" s="281" t="s">
        <v>16</v>
      </c>
      <c r="F63" s="288">
        <f>'Insumos '!H11</f>
        <v>0</v>
      </c>
      <c r="G63" s="281">
        <v>12</v>
      </c>
      <c r="H63" s="195">
        <f t="shared" si="1"/>
        <v>0</v>
      </c>
      <c r="I63" s="454"/>
      <c r="J63" s="289"/>
    </row>
    <row r="64" spans="2:14" ht="24" customHeight="1" x14ac:dyDescent="0.25">
      <c r="B64" s="453"/>
      <c r="C64" s="447"/>
      <c r="D64" s="290" t="str">
        <f>D48</f>
        <v>Desenhista Projetista</v>
      </c>
      <c r="E64" s="299" t="s">
        <v>16</v>
      </c>
      <c r="F64" s="300">
        <f>'Insumos '!H13</f>
        <v>0</v>
      </c>
      <c r="G64" s="301">
        <v>12</v>
      </c>
      <c r="H64" s="195">
        <f t="shared" si="1"/>
        <v>0</v>
      </c>
      <c r="I64" s="454"/>
      <c r="J64" s="289"/>
    </row>
    <row r="65" spans="2:10" ht="24" customHeight="1" x14ac:dyDescent="0.25">
      <c r="B65" s="453"/>
      <c r="C65" s="449" t="s">
        <v>83</v>
      </c>
      <c r="D65" s="275" t="str">
        <f>'Insumos '!B10</f>
        <v>Coordenador Geral</v>
      </c>
      <c r="E65" s="271" t="s">
        <v>16</v>
      </c>
      <c r="F65" s="272">
        <f>'Insumos '!H10</f>
        <v>0</v>
      </c>
      <c r="G65" s="276">
        <v>2</v>
      </c>
      <c r="H65" s="184">
        <f t="shared" si="1"/>
        <v>0</v>
      </c>
      <c r="I65" s="451">
        <f>SUM(H65:H67)</f>
        <v>0</v>
      </c>
      <c r="J65" s="289"/>
    </row>
    <row r="66" spans="2:10" ht="24" customHeight="1" x14ac:dyDescent="0.25">
      <c r="B66" s="453"/>
      <c r="C66" s="449"/>
      <c r="D66" s="275" t="str">
        <f>D9</f>
        <v>Arquiteto Sênior</v>
      </c>
      <c r="E66" s="271" t="s">
        <v>16</v>
      </c>
      <c r="F66" s="272">
        <f>'Insumos '!H11</f>
        <v>0</v>
      </c>
      <c r="G66" s="276">
        <v>8</v>
      </c>
      <c r="H66" s="184">
        <f t="shared" si="1"/>
        <v>0</v>
      </c>
      <c r="I66" s="451"/>
      <c r="J66" s="289"/>
    </row>
    <row r="67" spans="2:10" ht="24" customHeight="1" x14ac:dyDescent="0.25">
      <c r="B67" s="453"/>
      <c r="C67" s="449"/>
      <c r="D67" s="275" t="str">
        <f>D64</f>
        <v>Desenhista Projetista</v>
      </c>
      <c r="E67" s="271" t="s">
        <v>16</v>
      </c>
      <c r="F67" s="272">
        <f>'Insumos '!H13</f>
        <v>0</v>
      </c>
      <c r="G67" s="276">
        <v>8</v>
      </c>
      <c r="H67" s="184">
        <f t="shared" si="1"/>
        <v>0</v>
      </c>
      <c r="I67" s="451"/>
      <c r="J67" s="289"/>
    </row>
    <row r="68" spans="2:10" ht="24" customHeight="1" x14ac:dyDescent="0.25">
      <c r="B68" s="453"/>
      <c r="C68" s="447" t="s">
        <v>84</v>
      </c>
      <c r="D68" s="297" t="str">
        <f>'Insumos '!B10</f>
        <v>Coordenador Geral</v>
      </c>
      <c r="E68" s="283" t="s">
        <v>16</v>
      </c>
      <c r="F68" s="284">
        <f>'Insumos '!H10</f>
        <v>0</v>
      </c>
      <c r="G68" s="298">
        <v>1</v>
      </c>
      <c r="H68" s="195">
        <f t="shared" si="1"/>
        <v>0</v>
      </c>
      <c r="I68" s="454">
        <f>SUM(H68:H71)</f>
        <v>0</v>
      </c>
      <c r="J68" s="289"/>
    </row>
    <row r="69" spans="2:10" ht="24" customHeight="1" x14ac:dyDescent="0.25">
      <c r="B69" s="453"/>
      <c r="C69" s="447"/>
      <c r="D69" s="282" t="str">
        <f>D9</f>
        <v>Arquiteto Sênior</v>
      </c>
      <c r="E69" s="287" t="s">
        <v>16</v>
      </c>
      <c r="F69" s="288">
        <f>'Insumos '!H11</f>
        <v>0</v>
      </c>
      <c r="G69" s="285">
        <v>3</v>
      </c>
      <c r="H69" s="195">
        <f t="shared" si="1"/>
        <v>0</v>
      </c>
      <c r="I69" s="454"/>
      <c r="J69" s="289"/>
    </row>
    <row r="70" spans="2:10" ht="24" customHeight="1" x14ac:dyDescent="0.25">
      <c r="B70" s="453"/>
      <c r="C70" s="447"/>
      <c r="D70" s="282" t="str">
        <f>D10</f>
        <v>Arquiteto Pleno</v>
      </c>
      <c r="E70" s="287" t="s">
        <v>16</v>
      </c>
      <c r="F70" s="288">
        <f>'Insumos '!H12</f>
        <v>0</v>
      </c>
      <c r="G70" s="285">
        <v>8</v>
      </c>
      <c r="H70" s="195">
        <f t="shared" si="1"/>
        <v>0</v>
      </c>
      <c r="I70" s="454"/>
      <c r="J70" s="289"/>
    </row>
    <row r="71" spans="2:10" ht="24" customHeight="1" x14ac:dyDescent="0.25">
      <c r="B71" s="453"/>
      <c r="C71" s="447"/>
      <c r="D71" s="282" t="str">
        <f>D61</f>
        <v>Digitador</v>
      </c>
      <c r="E71" s="287" t="s">
        <v>16</v>
      </c>
      <c r="F71" s="288">
        <f>'Insumos '!H17</f>
        <v>0</v>
      </c>
      <c r="G71" s="285">
        <v>5</v>
      </c>
      <c r="H71" s="195">
        <f t="shared" si="1"/>
        <v>0</v>
      </c>
      <c r="I71" s="454"/>
      <c r="J71" s="289"/>
    </row>
    <row r="72" spans="2:10" ht="24" customHeight="1" x14ac:dyDescent="0.25">
      <c r="B72" s="453"/>
      <c r="C72" s="449" t="s">
        <v>85</v>
      </c>
      <c r="D72" s="270" t="str">
        <f>'Insumos '!B10</f>
        <v>Coordenador Geral</v>
      </c>
      <c r="E72" s="295" t="s">
        <v>16</v>
      </c>
      <c r="F72" s="296">
        <f>'Insumos '!H10</f>
        <v>0</v>
      </c>
      <c r="G72" s="273">
        <v>1</v>
      </c>
      <c r="H72" s="184">
        <f t="shared" si="1"/>
        <v>0</v>
      </c>
      <c r="I72" s="451">
        <f>SUM(H72:H76)</f>
        <v>0</v>
      </c>
      <c r="J72" s="289"/>
    </row>
    <row r="73" spans="2:10" ht="24" customHeight="1" x14ac:dyDescent="0.25">
      <c r="B73" s="453"/>
      <c r="C73" s="449"/>
      <c r="D73" s="275" t="str">
        <f>D9</f>
        <v>Arquiteto Sênior</v>
      </c>
      <c r="E73" s="271" t="s">
        <v>16</v>
      </c>
      <c r="F73" s="272">
        <f>'Insumos '!H11</f>
        <v>0</v>
      </c>
      <c r="G73" s="276">
        <v>3</v>
      </c>
      <c r="H73" s="184">
        <f t="shared" si="1"/>
        <v>0</v>
      </c>
      <c r="I73" s="451"/>
      <c r="J73" s="289"/>
    </row>
    <row r="74" spans="2:10" ht="24" customHeight="1" x14ac:dyDescent="0.25">
      <c r="B74" s="453"/>
      <c r="C74" s="449"/>
      <c r="D74" s="275" t="str">
        <f>D53</f>
        <v>Advogado Sênior</v>
      </c>
      <c r="E74" s="271" t="s">
        <v>16</v>
      </c>
      <c r="F74" s="272">
        <f>'Insumos '!H14</f>
        <v>0</v>
      </c>
      <c r="G74" s="276">
        <v>7</v>
      </c>
      <c r="H74" s="184">
        <f t="shared" si="1"/>
        <v>0</v>
      </c>
      <c r="I74" s="451"/>
      <c r="J74" s="289"/>
    </row>
    <row r="75" spans="2:10" ht="24" customHeight="1" x14ac:dyDescent="0.25">
      <c r="B75" s="453"/>
      <c r="C75" s="449"/>
      <c r="D75" s="275" t="str">
        <f>D43</f>
        <v>Assistente Social Pleno</v>
      </c>
      <c r="E75" s="271" t="s">
        <v>16</v>
      </c>
      <c r="F75" s="272">
        <f>'Insumos '!H16</f>
        <v>0</v>
      </c>
      <c r="G75" s="276">
        <v>7</v>
      </c>
      <c r="H75" s="184">
        <f t="shared" si="1"/>
        <v>0</v>
      </c>
      <c r="I75" s="451"/>
      <c r="J75" s="289"/>
    </row>
    <row r="76" spans="2:10" ht="24" customHeight="1" x14ac:dyDescent="0.25">
      <c r="B76" s="453"/>
      <c r="C76" s="449"/>
      <c r="D76" s="311" t="str">
        <f>D71</f>
        <v>Digitador</v>
      </c>
      <c r="E76" s="269" t="s">
        <v>16</v>
      </c>
      <c r="F76" s="303">
        <f>'Insumos '!H17</f>
        <v>0</v>
      </c>
      <c r="G76" s="312">
        <v>2</v>
      </c>
      <c r="H76" s="184">
        <f t="shared" si="1"/>
        <v>0</v>
      </c>
      <c r="I76" s="451"/>
      <c r="J76" s="289"/>
    </row>
    <row r="77" spans="2:10" ht="24" customHeight="1" x14ac:dyDescent="0.25">
      <c r="B77" s="453"/>
      <c r="C77" s="447" t="s">
        <v>86</v>
      </c>
      <c r="D77" s="313" t="str">
        <f>'Insumos '!B10</f>
        <v>Coordenador Geral</v>
      </c>
      <c r="E77" s="314" t="s">
        <v>16</v>
      </c>
      <c r="F77" s="288">
        <f>'Insumos '!H10</f>
        <v>0</v>
      </c>
      <c r="G77" s="281">
        <v>1</v>
      </c>
      <c r="H77" s="195">
        <f t="shared" si="1"/>
        <v>0</v>
      </c>
      <c r="I77" s="448">
        <f>SUM(H77:H81)</f>
        <v>0</v>
      </c>
      <c r="J77" s="289"/>
    </row>
    <row r="78" spans="2:10" ht="24" customHeight="1" x14ac:dyDescent="0.25">
      <c r="B78" s="453"/>
      <c r="C78" s="447"/>
      <c r="D78" s="282" t="str">
        <f>D9</f>
        <v>Arquiteto Sênior</v>
      </c>
      <c r="E78" s="287" t="s">
        <v>16</v>
      </c>
      <c r="F78" s="288">
        <f>'Insumos '!H11</f>
        <v>0</v>
      </c>
      <c r="G78" s="285">
        <v>1</v>
      </c>
      <c r="H78" s="195">
        <f t="shared" si="1"/>
        <v>0</v>
      </c>
      <c r="I78" s="448"/>
      <c r="J78" s="289"/>
    </row>
    <row r="79" spans="2:10" ht="24" customHeight="1" x14ac:dyDescent="0.25">
      <c r="B79" s="453"/>
      <c r="C79" s="447"/>
      <c r="D79" s="282" t="str">
        <f>D74</f>
        <v>Advogado Sênior</v>
      </c>
      <c r="E79" s="287" t="s">
        <v>16</v>
      </c>
      <c r="F79" s="288">
        <f>'Insumos '!H14</f>
        <v>0</v>
      </c>
      <c r="G79" s="285">
        <v>1</v>
      </c>
      <c r="H79" s="195">
        <f t="shared" si="1"/>
        <v>0</v>
      </c>
      <c r="I79" s="448"/>
      <c r="J79" s="289"/>
    </row>
    <row r="80" spans="2:10" ht="22.5" customHeight="1" x14ac:dyDescent="0.25">
      <c r="B80" s="453"/>
      <c r="C80" s="447"/>
      <c r="D80" s="313" t="str">
        <f>D75</f>
        <v>Assistente Social Pleno</v>
      </c>
      <c r="E80" s="281" t="s">
        <v>16</v>
      </c>
      <c r="F80" s="288">
        <f>'Insumos '!H16</f>
        <v>0</v>
      </c>
      <c r="G80" s="281">
        <v>2</v>
      </c>
      <c r="H80" s="195">
        <f t="shared" si="1"/>
        <v>0</v>
      </c>
      <c r="I80" s="448"/>
      <c r="J80" s="289"/>
    </row>
    <row r="81" spans="2:14" ht="24" customHeight="1" x14ac:dyDescent="0.25">
      <c r="B81" s="453"/>
      <c r="C81" s="447"/>
      <c r="D81" s="282" t="str">
        <f>D76</f>
        <v>Digitador</v>
      </c>
      <c r="E81" s="299" t="s">
        <v>16</v>
      </c>
      <c r="F81" s="300">
        <f>'Insumos '!H17</f>
        <v>0</v>
      </c>
      <c r="G81" s="301">
        <v>2</v>
      </c>
      <c r="H81" s="195">
        <f t="shared" si="1"/>
        <v>0</v>
      </c>
      <c r="I81" s="448"/>
      <c r="J81" s="289"/>
    </row>
    <row r="82" spans="2:14" ht="24" customHeight="1" x14ac:dyDescent="0.25">
      <c r="B82" s="453"/>
      <c r="C82" s="449" t="s">
        <v>87</v>
      </c>
      <c r="D82" s="270" t="str">
        <f>'Insumos '!B10</f>
        <v>Coordenador Geral</v>
      </c>
      <c r="E82" s="271" t="s">
        <v>16</v>
      </c>
      <c r="F82" s="272">
        <f>'Insumos '!H10</f>
        <v>0</v>
      </c>
      <c r="G82" s="276">
        <v>1</v>
      </c>
      <c r="H82" s="184">
        <f t="shared" si="1"/>
        <v>0</v>
      </c>
      <c r="I82" s="451">
        <f>SUM(H82:H85)</f>
        <v>0</v>
      </c>
      <c r="J82" s="289"/>
      <c r="N82" s="302"/>
    </row>
    <row r="83" spans="2:14" ht="24" customHeight="1" x14ac:dyDescent="0.25">
      <c r="B83" s="453"/>
      <c r="C83" s="449"/>
      <c r="D83" s="275" t="str">
        <f>D9</f>
        <v>Arquiteto Sênior</v>
      </c>
      <c r="E83" s="271" t="s">
        <v>16</v>
      </c>
      <c r="F83" s="272">
        <f>'Insumos '!H11</f>
        <v>0</v>
      </c>
      <c r="G83" s="276">
        <v>2</v>
      </c>
      <c r="H83" s="184">
        <f t="shared" si="1"/>
        <v>0</v>
      </c>
      <c r="I83" s="451"/>
      <c r="J83" s="289"/>
      <c r="N83" s="302"/>
    </row>
    <row r="84" spans="2:14" ht="24" customHeight="1" x14ac:dyDescent="0.25">
      <c r="B84" s="453"/>
      <c r="C84" s="449"/>
      <c r="D84" s="275" t="str">
        <f>D10</f>
        <v>Arquiteto Pleno</v>
      </c>
      <c r="E84" s="271" t="s">
        <v>16</v>
      </c>
      <c r="F84" s="272">
        <f>'Insumos '!H12</f>
        <v>0</v>
      </c>
      <c r="G84" s="276">
        <v>6</v>
      </c>
      <c r="H84" s="184">
        <f t="shared" si="1"/>
        <v>0</v>
      </c>
      <c r="I84" s="451"/>
      <c r="J84" s="289"/>
      <c r="N84" s="302"/>
    </row>
    <row r="85" spans="2:14" ht="24" customHeight="1" x14ac:dyDescent="0.25">
      <c r="B85" s="453"/>
      <c r="C85" s="449"/>
      <c r="D85" s="278" t="str">
        <f>D81</f>
        <v>Digitador</v>
      </c>
      <c r="E85" s="312" t="s">
        <v>16</v>
      </c>
      <c r="F85" s="303">
        <f>'Insumos '!H17</f>
        <v>0</v>
      </c>
      <c r="G85" s="279">
        <v>4</v>
      </c>
      <c r="H85" s="184">
        <f t="shared" si="1"/>
        <v>0</v>
      </c>
      <c r="I85" s="451"/>
      <c r="J85" s="289"/>
      <c r="N85" s="302"/>
    </row>
    <row r="86" spans="2:14" ht="24" customHeight="1" x14ac:dyDescent="0.25">
      <c r="B86" s="453"/>
      <c r="C86" s="304" t="s">
        <v>88</v>
      </c>
      <c r="D86" s="304"/>
      <c r="E86" s="304"/>
      <c r="F86" s="304"/>
      <c r="G86" s="304"/>
      <c r="H86" s="304"/>
      <c r="I86" s="306">
        <f>SUM(I51:I85)</f>
        <v>0</v>
      </c>
      <c r="J86" s="332"/>
    </row>
    <row r="87" spans="2:14" ht="27" customHeight="1" x14ac:dyDescent="0.25">
      <c r="B87" s="443" t="s">
        <v>89</v>
      </c>
      <c r="C87" s="444" t="s">
        <v>90</v>
      </c>
      <c r="D87" s="308" t="str">
        <f>'Insumos '!B10</f>
        <v>Coordenador Geral</v>
      </c>
      <c r="E87" s="314" t="s">
        <v>16</v>
      </c>
      <c r="F87" s="284">
        <f>'Insumos '!H10</f>
        <v>0</v>
      </c>
      <c r="G87" s="283">
        <v>1</v>
      </c>
      <c r="H87" s="195">
        <f>ROUND((F87*G87),2)</f>
        <v>0</v>
      </c>
      <c r="I87" s="445">
        <f>SUM(H87:H89)</f>
        <v>0</v>
      </c>
      <c r="J87" s="289"/>
    </row>
    <row r="88" spans="2:14" ht="27" customHeight="1" x14ac:dyDescent="0.25">
      <c r="B88" s="443"/>
      <c r="C88" s="444"/>
      <c r="D88" s="313" t="str">
        <f>D9</f>
        <v>Arquiteto Sênior</v>
      </c>
      <c r="E88" s="281" t="s">
        <v>16</v>
      </c>
      <c r="F88" s="288">
        <f>'Insumos '!H11</f>
        <v>0</v>
      </c>
      <c r="G88" s="281">
        <v>5</v>
      </c>
      <c r="H88" s="195">
        <f>ROUND((F88*G88),2)</f>
        <v>0</v>
      </c>
      <c r="I88" s="445"/>
      <c r="J88" s="289"/>
    </row>
    <row r="89" spans="2:14" ht="27" customHeight="1" x14ac:dyDescent="0.25">
      <c r="B89" s="443"/>
      <c r="C89" s="444"/>
      <c r="D89" s="290" t="str">
        <f>D85</f>
        <v>Digitador</v>
      </c>
      <c r="E89" s="299" t="s">
        <v>16</v>
      </c>
      <c r="F89" s="300">
        <f>'Insumos '!H17</f>
        <v>0</v>
      </c>
      <c r="G89" s="301">
        <v>5</v>
      </c>
      <c r="H89" s="195">
        <f>ROUND((F89*G89),2)</f>
        <v>0</v>
      </c>
      <c r="I89" s="445"/>
      <c r="J89" s="289"/>
    </row>
    <row r="90" spans="2:14" ht="24" customHeight="1" x14ac:dyDescent="0.25">
      <c r="B90" s="443"/>
      <c r="C90" s="315" t="s">
        <v>91</v>
      </c>
      <c r="D90" s="315"/>
      <c r="E90" s="315"/>
      <c r="F90" s="315"/>
      <c r="G90" s="315"/>
      <c r="H90" s="315"/>
      <c r="I90" s="306">
        <f>SUM(I87)</f>
        <v>0</v>
      </c>
      <c r="J90" s="332"/>
    </row>
    <row r="91" spans="2:14" ht="24" customHeight="1" x14ac:dyDescent="0.25">
      <c r="B91" s="446" t="s">
        <v>92</v>
      </c>
      <c r="C91" s="447" t="s">
        <v>93</v>
      </c>
      <c r="D91" s="313" t="str">
        <f>'Insumos '!B10</f>
        <v>Coordenador Geral</v>
      </c>
      <c r="E91" s="281" t="s">
        <v>16</v>
      </c>
      <c r="F91" s="288">
        <f>'Insumos '!H10</f>
        <v>0</v>
      </c>
      <c r="G91" s="281">
        <v>1</v>
      </c>
      <c r="H91" s="195">
        <f t="shared" ref="H91:H116" si="2">ROUND((F91*G91),2)</f>
        <v>0</v>
      </c>
      <c r="I91" s="448">
        <f>SUM(H91:H95)</f>
        <v>0</v>
      </c>
      <c r="J91" s="289"/>
      <c r="N91" s="310"/>
    </row>
    <row r="92" spans="2:14" ht="24" customHeight="1" x14ac:dyDescent="0.25">
      <c r="B92" s="446"/>
      <c r="C92" s="447"/>
      <c r="D92" s="282" t="str">
        <f>D9</f>
        <v>Arquiteto Sênior</v>
      </c>
      <c r="E92" s="287" t="s">
        <v>16</v>
      </c>
      <c r="F92" s="288">
        <f>'Insumos '!H11</f>
        <v>0</v>
      </c>
      <c r="G92" s="285">
        <v>2</v>
      </c>
      <c r="H92" s="195">
        <f t="shared" si="2"/>
        <v>0</v>
      </c>
      <c r="I92" s="448"/>
      <c r="J92" s="289"/>
      <c r="N92" s="302"/>
    </row>
    <row r="93" spans="2:14" ht="24" customHeight="1" x14ac:dyDescent="0.25">
      <c r="B93" s="446"/>
      <c r="C93" s="447"/>
      <c r="D93" s="282" t="str">
        <f>D10</f>
        <v>Arquiteto Pleno</v>
      </c>
      <c r="E93" s="287" t="s">
        <v>16</v>
      </c>
      <c r="F93" s="288">
        <f>'Insumos '!H12</f>
        <v>0</v>
      </c>
      <c r="G93" s="285">
        <v>2</v>
      </c>
      <c r="H93" s="195">
        <f t="shared" si="2"/>
        <v>0</v>
      </c>
      <c r="I93" s="448"/>
      <c r="J93" s="289"/>
      <c r="N93" s="302"/>
    </row>
    <row r="94" spans="2:14" ht="24" customHeight="1" x14ac:dyDescent="0.25">
      <c r="B94" s="446"/>
      <c r="C94" s="447"/>
      <c r="D94" s="282" t="str">
        <f>D60</f>
        <v>Auxiliar de Serviços Gerais</v>
      </c>
      <c r="E94" s="287" t="s">
        <v>16</v>
      </c>
      <c r="F94" s="288">
        <f>'Insumos '!H15</f>
        <v>0</v>
      </c>
      <c r="G94" s="285">
        <v>2</v>
      </c>
      <c r="H94" s="195">
        <f t="shared" si="2"/>
        <v>0</v>
      </c>
      <c r="I94" s="448"/>
      <c r="J94" s="289"/>
      <c r="N94" s="302"/>
    </row>
    <row r="95" spans="2:14" ht="24" customHeight="1" x14ac:dyDescent="0.25">
      <c r="B95" s="446"/>
      <c r="C95" s="447"/>
      <c r="D95" s="316" t="str">
        <f>D89</f>
        <v>Digitador</v>
      </c>
      <c r="E95" s="317" t="s">
        <v>16</v>
      </c>
      <c r="F95" s="300">
        <f>'Insumos '!H17</f>
        <v>0</v>
      </c>
      <c r="G95" s="281">
        <v>3</v>
      </c>
      <c r="H95" s="195">
        <f t="shared" si="2"/>
        <v>0</v>
      </c>
      <c r="I95" s="448"/>
      <c r="J95" s="289"/>
      <c r="N95" s="310"/>
    </row>
    <row r="96" spans="2:14" ht="24" customHeight="1" x14ac:dyDescent="0.25">
      <c r="B96" s="446"/>
      <c r="C96" s="449" t="s">
        <v>94</v>
      </c>
      <c r="D96" s="318" t="str">
        <f>'Insumos '!B10</f>
        <v>Coordenador Geral</v>
      </c>
      <c r="E96" s="269" t="s">
        <v>16</v>
      </c>
      <c r="F96" s="272">
        <f>'Insumos '!H10</f>
        <v>0</v>
      </c>
      <c r="G96" s="295">
        <v>1</v>
      </c>
      <c r="H96" s="184">
        <f t="shared" si="2"/>
        <v>0</v>
      </c>
      <c r="I96" s="450">
        <f>SUM(H96:H98)</f>
        <v>0</v>
      </c>
      <c r="J96" s="289"/>
    </row>
    <row r="97" spans="2:10" ht="24" customHeight="1" x14ac:dyDescent="0.25">
      <c r="B97" s="446"/>
      <c r="C97" s="449"/>
      <c r="D97" s="275" t="str">
        <f>D9</f>
        <v>Arquiteto Sênior</v>
      </c>
      <c r="E97" s="271" t="s">
        <v>16</v>
      </c>
      <c r="F97" s="272">
        <f>'Insumos '!H11</f>
        <v>0</v>
      </c>
      <c r="G97" s="276">
        <v>2</v>
      </c>
      <c r="H97" s="184">
        <f t="shared" si="2"/>
        <v>0</v>
      </c>
      <c r="I97" s="450"/>
      <c r="J97" s="289"/>
    </row>
    <row r="98" spans="2:10" ht="24" customHeight="1" x14ac:dyDescent="0.25">
      <c r="B98" s="446"/>
      <c r="C98" s="449"/>
      <c r="D98" s="278" t="str">
        <f>D95</f>
        <v>Digitador</v>
      </c>
      <c r="E98" s="312" t="s">
        <v>16</v>
      </c>
      <c r="F98" s="303">
        <f>'Insumos '!H17</f>
        <v>0</v>
      </c>
      <c r="G98" s="276">
        <v>1</v>
      </c>
      <c r="H98" s="184">
        <f t="shared" si="2"/>
        <v>0</v>
      </c>
      <c r="I98" s="450"/>
      <c r="J98" s="289"/>
    </row>
    <row r="99" spans="2:10" ht="24" customHeight="1" x14ac:dyDescent="0.25">
      <c r="B99" s="446"/>
      <c r="C99" s="447" t="s">
        <v>95</v>
      </c>
      <c r="D99" s="313" t="s">
        <v>14</v>
      </c>
      <c r="E99" s="281" t="s">
        <v>16</v>
      </c>
      <c r="F99" s="288">
        <f>'Insumos '!H10</f>
        <v>0</v>
      </c>
      <c r="G99" s="283">
        <v>3</v>
      </c>
      <c r="H99" s="195">
        <f t="shared" si="2"/>
        <v>0</v>
      </c>
      <c r="I99" s="448">
        <f>SUM(H99:H104)</f>
        <v>0</v>
      </c>
      <c r="J99" s="289"/>
    </row>
    <row r="100" spans="2:10" ht="24" customHeight="1" x14ac:dyDescent="0.25">
      <c r="B100" s="446"/>
      <c r="C100" s="447"/>
      <c r="D100" s="282" t="s">
        <v>17</v>
      </c>
      <c r="E100" s="287" t="s">
        <v>16</v>
      </c>
      <c r="F100" s="288">
        <f>'Insumos '!H11</f>
        <v>0</v>
      </c>
      <c r="G100" s="285">
        <v>4</v>
      </c>
      <c r="H100" s="195">
        <f t="shared" si="2"/>
        <v>0</v>
      </c>
      <c r="I100" s="448"/>
      <c r="J100" s="289"/>
    </row>
    <row r="101" spans="2:10" ht="24" customHeight="1" x14ac:dyDescent="0.25">
      <c r="B101" s="446"/>
      <c r="C101" s="447"/>
      <c r="D101" s="290" t="str">
        <f>D14</f>
        <v>Advogado Sênior</v>
      </c>
      <c r="E101" s="287" t="s">
        <v>16</v>
      </c>
      <c r="F101" s="206">
        <f>'Insumos '!H14</f>
        <v>0</v>
      </c>
      <c r="G101" s="301">
        <v>1</v>
      </c>
      <c r="H101" s="195">
        <f t="shared" si="2"/>
        <v>0</v>
      </c>
      <c r="I101" s="448"/>
      <c r="J101" s="289"/>
    </row>
    <row r="102" spans="2:10" ht="24" customHeight="1" x14ac:dyDescent="0.25">
      <c r="B102" s="446"/>
      <c r="C102" s="447"/>
      <c r="D102" s="290" t="str">
        <f>D10</f>
        <v>Arquiteto Pleno</v>
      </c>
      <c r="E102" s="287" t="s">
        <v>16</v>
      </c>
      <c r="F102" s="206">
        <f>'Insumos '!H12</f>
        <v>0</v>
      </c>
      <c r="G102" s="301">
        <v>7</v>
      </c>
      <c r="H102" s="195">
        <f t="shared" si="2"/>
        <v>0</v>
      </c>
      <c r="I102" s="448"/>
      <c r="J102" s="289"/>
    </row>
    <row r="103" spans="2:10" ht="24" customHeight="1" x14ac:dyDescent="0.25">
      <c r="B103" s="446"/>
      <c r="C103" s="447"/>
      <c r="D103" s="290" t="str">
        <f>D34</f>
        <v>Assistente Social Pleno</v>
      </c>
      <c r="E103" s="287" t="s">
        <v>16</v>
      </c>
      <c r="F103" s="206">
        <f>'Insumos '!H16</f>
        <v>0</v>
      </c>
      <c r="G103" s="301">
        <v>8</v>
      </c>
      <c r="H103" s="195">
        <f t="shared" si="2"/>
        <v>0</v>
      </c>
      <c r="I103" s="448"/>
      <c r="J103" s="289"/>
    </row>
    <row r="104" spans="2:10" ht="24" customHeight="1" x14ac:dyDescent="0.25">
      <c r="B104" s="446"/>
      <c r="C104" s="447"/>
      <c r="D104" s="290" t="str">
        <f>D98</f>
        <v>Digitador</v>
      </c>
      <c r="E104" s="299" t="s">
        <v>16</v>
      </c>
      <c r="F104" s="206">
        <f>'Insumos '!H17</f>
        <v>0</v>
      </c>
      <c r="G104" s="301">
        <v>3</v>
      </c>
      <c r="H104" s="195">
        <f t="shared" si="2"/>
        <v>0</v>
      </c>
      <c r="I104" s="448"/>
      <c r="J104" s="289"/>
    </row>
    <row r="105" spans="2:10" ht="24" customHeight="1" x14ac:dyDescent="0.25">
      <c r="B105" s="446"/>
      <c r="C105" s="449" t="s">
        <v>96</v>
      </c>
      <c r="D105" s="318" t="s">
        <v>14</v>
      </c>
      <c r="E105" s="269" t="s">
        <v>16</v>
      </c>
      <c r="F105" s="182">
        <f>'Insumos '!H10</f>
        <v>0</v>
      </c>
      <c r="G105" s="269">
        <v>1</v>
      </c>
      <c r="H105" s="184">
        <f t="shared" si="2"/>
        <v>0</v>
      </c>
      <c r="I105" s="451">
        <f>H105+H106+H107+H108+H109+H110</f>
        <v>0</v>
      </c>
      <c r="J105" s="289"/>
    </row>
    <row r="106" spans="2:10" ht="24" customHeight="1" x14ac:dyDescent="0.25">
      <c r="B106" s="446"/>
      <c r="C106" s="449"/>
      <c r="D106" s="275" t="s">
        <v>17</v>
      </c>
      <c r="E106" s="271" t="s">
        <v>16</v>
      </c>
      <c r="F106" s="182">
        <f>'Insumos '!H11</f>
        <v>0</v>
      </c>
      <c r="G106" s="276">
        <v>2</v>
      </c>
      <c r="H106" s="184">
        <f t="shared" si="2"/>
        <v>0</v>
      </c>
      <c r="I106" s="451"/>
      <c r="J106" s="289"/>
    </row>
    <row r="107" spans="2:10" ht="24" customHeight="1" x14ac:dyDescent="0.25">
      <c r="B107" s="446"/>
      <c r="C107" s="449"/>
      <c r="D107" s="278" t="s">
        <v>24</v>
      </c>
      <c r="E107" s="271" t="s">
        <v>16</v>
      </c>
      <c r="F107" s="182">
        <f>'Insumos '!H14</f>
        <v>0</v>
      </c>
      <c r="G107" s="276">
        <v>2</v>
      </c>
      <c r="H107" s="184">
        <f t="shared" si="2"/>
        <v>0</v>
      </c>
      <c r="I107" s="451"/>
      <c r="J107" s="289"/>
    </row>
    <row r="108" spans="2:10" ht="24" customHeight="1" x14ac:dyDescent="0.25">
      <c r="B108" s="446"/>
      <c r="C108" s="449"/>
      <c r="D108" s="278" t="s">
        <v>20</v>
      </c>
      <c r="E108" s="271" t="s">
        <v>16</v>
      </c>
      <c r="F108" s="209">
        <f>'Insumos '!H12</f>
        <v>0</v>
      </c>
      <c r="G108" s="276">
        <v>3</v>
      </c>
      <c r="H108" s="184">
        <f t="shared" si="2"/>
        <v>0</v>
      </c>
      <c r="I108" s="451"/>
      <c r="J108" s="289"/>
    </row>
    <row r="109" spans="2:10" ht="24" customHeight="1" x14ac:dyDescent="0.25">
      <c r="B109" s="446"/>
      <c r="C109" s="449"/>
      <c r="D109" s="278" t="s">
        <v>29</v>
      </c>
      <c r="E109" s="271" t="s">
        <v>16</v>
      </c>
      <c r="F109" s="209">
        <f>'Insumos '!H16</f>
        <v>0</v>
      </c>
      <c r="G109" s="276">
        <v>5</v>
      </c>
      <c r="H109" s="184">
        <f t="shared" si="2"/>
        <v>0</v>
      </c>
      <c r="I109" s="451"/>
      <c r="J109" s="289"/>
    </row>
    <row r="110" spans="2:10" ht="24" customHeight="1" x14ac:dyDescent="0.25">
      <c r="B110" s="446"/>
      <c r="C110" s="449"/>
      <c r="D110" s="278" t="str">
        <f>D104</f>
        <v>Digitador</v>
      </c>
      <c r="E110" s="312" t="s">
        <v>16</v>
      </c>
      <c r="F110" s="209">
        <f>'Insumos '!H17</f>
        <v>0</v>
      </c>
      <c r="G110" s="276">
        <v>2</v>
      </c>
      <c r="H110" s="184">
        <f t="shared" si="2"/>
        <v>0</v>
      </c>
      <c r="I110" s="451"/>
      <c r="J110" s="289"/>
    </row>
    <row r="111" spans="2:10" ht="24" customHeight="1" x14ac:dyDescent="0.25">
      <c r="B111" s="446"/>
      <c r="C111" s="447" t="s">
        <v>97</v>
      </c>
      <c r="D111" s="313" t="s">
        <v>14</v>
      </c>
      <c r="E111" s="281" t="s">
        <v>16</v>
      </c>
      <c r="F111" s="197">
        <f>'Insumos '!H10</f>
        <v>0</v>
      </c>
      <c r="G111" s="283">
        <v>1</v>
      </c>
      <c r="H111" s="195">
        <f t="shared" si="2"/>
        <v>0</v>
      </c>
      <c r="I111" s="448">
        <f>H111+H112+H113+H114+H115+H116</f>
        <v>0</v>
      </c>
      <c r="J111" s="289"/>
    </row>
    <row r="112" spans="2:10" ht="24" customHeight="1" x14ac:dyDescent="0.25">
      <c r="B112" s="446"/>
      <c r="C112" s="447"/>
      <c r="D112" s="282" t="s">
        <v>17</v>
      </c>
      <c r="E112" s="287" t="s">
        <v>16</v>
      </c>
      <c r="F112" s="197">
        <f>'Insumos '!H11</f>
        <v>0</v>
      </c>
      <c r="G112" s="285">
        <v>1</v>
      </c>
      <c r="H112" s="195">
        <f t="shared" si="2"/>
        <v>0</v>
      </c>
      <c r="I112" s="448"/>
      <c r="J112" s="289"/>
    </row>
    <row r="113" spans="2:10" ht="24" customHeight="1" x14ac:dyDescent="0.25">
      <c r="B113" s="446"/>
      <c r="C113" s="447"/>
      <c r="D113" s="290" t="s">
        <v>24</v>
      </c>
      <c r="E113" s="299" t="s">
        <v>16</v>
      </c>
      <c r="F113" s="206">
        <f>'Insumos '!H14</f>
        <v>0</v>
      </c>
      <c r="G113" s="301">
        <v>1</v>
      </c>
      <c r="H113" s="195">
        <f t="shared" si="2"/>
        <v>0</v>
      </c>
      <c r="I113" s="448"/>
      <c r="J113" s="289"/>
    </row>
    <row r="114" spans="2:10" ht="24" customHeight="1" x14ac:dyDescent="0.25">
      <c r="B114" s="446"/>
      <c r="C114" s="447"/>
      <c r="D114" s="290" t="s">
        <v>20</v>
      </c>
      <c r="E114" s="299" t="s">
        <v>16</v>
      </c>
      <c r="F114" s="206">
        <f>'Insumos '!H12</f>
        <v>0</v>
      </c>
      <c r="G114" s="301">
        <v>1</v>
      </c>
      <c r="H114" s="195">
        <f t="shared" si="2"/>
        <v>0</v>
      </c>
      <c r="I114" s="448"/>
      <c r="J114" s="289"/>
    </row>
    <row r="115" spans="2:10" ht="24" customHeight="1" x14ac:dyDescent="0.25">
      <c r="B115" s="446"/>
      <c r="C115" s="447"/>
      <c r="D115" s="290" t="s">
        <v>29</v>
      </c>
      <c r="E115" s="299" t="s">
        <v>16</v>
      </c>
      <c r="F115" s="206">
        <f>'Insumos '!H16</f>
        <v>0</v>
      </c>
      <c r="G115" s="301">
        <v>1</v>
      </c>
      <c r="H115" s="195">
        <f t="shared" si="2"/>
        <v>0</v>
      </c>
      <c r="I115" s="448"/>
      <c r="J115" s="289"/>
    </row>
    <row r="116" spans="2:10" ht="24" customHeight="1" x14ac:dyDescent="0.25">
      <c r="B116" s="446"/>
      <c r="C116" s="447"/>
      <c r="D116" s="290" t="str">
        <f>D110</f>
        <v>Digitador</v>
      </c>
      <c r="E116" s="299" t="s">
        <v>16</v>
      </c>
      <c r="F116" s="206">
        <f>'Insumos '!H17</f>
        <v>0</v>
      </c>
      <c r="G116" s="301">
        <v>2</v>
      </c>
      <c r="H116" s="195">
        <f t="shared" si="2"/>
        <v>0</v>
      </c>
      <c r="I116" s="448"/>
      <c r="J116" s="289"/>
    </row>
    <row r="117" spans="2:10" ht="24" customHeight="1" x14ac:dyDescent="0.25">
      <c r="B117" s="446"/>
      <c r="C117" s="452" t="s">
        <v>98</v>
      </c>
      <c r="D117" s="452"/>
      <c r="E117" s="452"/>
      <c r="F117" s="452"/>
      <c r="G117" s="452"/>
      <c r="H117" s="452"/>
      <c r="I117" s="319">
        <f>I91+I96+I99+I105+I111</f>
        <v>0</v>
      </c>
      <c r="J117" s="289"/>
    </row>
    <row r="118" spans="2:10" ht="32.25" customHeight="1" x14ac:dyDescent="0.25">
      <c r="B118" s="320"/>
      <c r="F118" s="442" t="s">
        <v>99</v>
      </c>
      <c r="G118" s="442"/>
      <c r="H118" s="442"/>
      <c r="I118" s="339">
        <f>I50+I86+I90+I117</f>
        <v>0</v>
      </c>
    </row>
    <row r="119" spans="2:10" ht="24" customHeight="1" x14ac:dyDescent="0.25"/>
    <row r="120" spans="2:10" x14ac:dyDescent="0.25">
      <c r="B120" s="62" t="s">
        <v>38</v>
      </c>
      <c r="C120" s="63"/>
      <c r="D120" s="64"/>
      <c r="E120" s="65"/>
      <c r="F120" s="65"/>
      <c r="G120" s="66"/>
      <c r="H120" s="66"/>
      <c r="I120" s="104"/>
    </row>
    <row r="121" spans="2:10" ht="24" x14ac:dyDescent="0.25">
      <c r="B121" s="96" t="s">
        <v>39</v>
      </c>
      <c r="C121" s="391"/>
      <c r="D121" s="391"/>
      <c r="E121" s="391"/>
      <c r="F121" s="391"/>
      <c r="G121" s="391"/>
      <c r="H121" s="391"/>
      <c r="I121" s="104"/>
    </row>
    <row r="122" spans="2:10" x14ac:dyDescent="0.25">
      <c r="B122" s="67" t="s">
        <v>40</v>
      </c>
      <c r="C122" s="391"/>
      <c r="D122" s="391"/>
      <c r="E122" s="391"/>
      <c r="F122" s="391"/>
      <c r="G122" s="391"/>
      <c r="H122" s="391"/>
      <c r="I122" s="104"/>
    </row>
  </sheetData>
  <mergeCells count="60">
    <mergeCell ref="B1:I1"/>
    <mergeCell ref="C2:I2"/>
    <mergeCell ref="C3:I3"/>
    <mergeCell ref="B4:I4"/>
    <mergeCell ref="B5:I5"/>
    <mergeCell ref="C6:I6"/>
    <mergeCell ref="B8:B50"/>
    <mergeCell ref="C8:C11"/>
    <mergeCell ref="I8:I11"/>
    <mergeCell ref="C12:C16"/>
    <mergeCell ref="I12:I16"/>
    <mergeCell ref="C17:C20"/>
    <mergeCell ref="I17:I20"/>
    <mergeCell ref="C22:C25"/>
    <mergeCell ref="I22:I25"/>
    <mergeCell ref="C26:C30"/>
    <mergeCell ref="I26:I30"/>
    <mergeCell ref="C31:C35"/>
    <mergeCell ref="I31:I35"/>
    <mergeCell ref="C36:C39"/>
    <mergeCell ref="I36:I39"/>
    <mergeCell ref="C40:C44"/>
    <mergeCell ref="I40:I44"/>
    <mergeCell ref="C45:C49"/>
    <mergeCell ref="I45:I49"/>
    <mergeCell ref="B51:B86"/>
    <mergeCell ref="C51:C56"/>
    <mergeCell ref="I51:I56"/>
    <mergeCell ref="C57:C61"/>
    <mergeCell ref="I57:I61"/>
    <mergeCell ref="C62:C64"/>
    <mergeCell ref="I62:I64"/>
    <mergeCell ref="C65:C67"/>
    <mergeCell ref="I65:I67"/>
    <mergeCell ref="C68:C71"/>
    <mergeCell ref="I68:I71"/>
    <mergeCell ref="C72:C76"/>
    <mergeCell ref="I72:I76"/>
    <mergeCell ref="C77:C81"/>
    <mergeCell ref="I77:I81"/>
    <mergeCell ref="C82:C85"/>
    <mergeCell ref="I82:I85"/>
    <mergeCell ref="I87:I89"/>
    <mergeCell ref="B91:B117"/>
    <mergeCell ref="C91:C95"/>
    <mergeCell ref="I91:I95"/>
    <mergeCell ref="C96:C98"/>
    <mergeCell ref="I96:I98"/>
    <mergeCell ref="C99:C104"/>
    <mergeCell ref="I99:I104"/>
    <mergeCell ref="C105:C110"/>
    <mergeCell ref="I105:I110"/>
    <mergeCell ref="C111:C116"/>
    <mergeCell ref="I111:I116"/>
    <mergeCell ref="C117:H117"/>
    <mergeCell ref="F118:H118"/>
    <mergeCell ref="C121:H121"/>
    <mergeCell ref="C122:H122"/>
    <mergeCell ref="B87:B90"/>
    <mergeCell ref="C87:C89"/>
  </mergeCells>
  <printOptions horizontalCentered="1"/>
  <pageMargins left="0.98402777777777795" right="0.70833333333333304" top="0.74791666666666701" bottom="0.35416666666666702" header="0.511811023622047" footer="0.511811023622047"/>
  <pageSetup paperSize="9" fitToHeight="0" orientation="portrait" horizontalDpi="300" verticalDpi="300"/>
  <rowBreaks count="2" manualBreakCount="2">
    <brk id="50" max="16383" man="1"/>
    <brk id="8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E109"/>
  <sheetViews>
    <sheetView showGridLines="0" zoomScale="75" zoomScaleNormal="75" workbookViewId="0">
      <pane xSplit="1" topLeftCell="B1" activePane="topRight" state="frozen"/>
      <selection pane="topRight" activeCell="B1" sqref="B1:I1"/>
    </sheetView>
  </sheetViews>
  <sheetFormatPr defaultColWidth="8.28515625" defaultRowHeight="15" x14ac:dyDescent="0.25"/>
  <cols>
    <col min="1" max="1" width="27.28515625" customWidth="1"/>
    <col min="2" max="2" width="34.85546875" customWidth="1"/>
    <col min="3" max="4" width="15.42578125" style="254" customWidth="1"/>
    <col min="5" max="5" width="17" style="255" customWidth="1"/>
    <col min="6" max="7" width="19.28515625" style="254" customWidth="1"/>
    <col min="8" max="8" width="19.28515625" style="255" customWidth="1"/>
    <col min="9" max="10" width="19.28515625" style="254" customWidth="1"/>
    <col min="11" max="11" width="19.28515625" style="255" customWidth="1"/>
    <col min="12" max="13" width="19.28515625" style="254" customWidth="1"/>
    <col min="14" max="14" width="19.28515625" style="255" customWidth="1"/>
    <col min="15" max="26" width="19.28515625" customWidth="1"/>
    <col min="27" max="27" width="7.140625" customWidth="1"/>
    <col min="28" max="28" width="29.42578125" customWidth="1"/>
    <col min="29" max="29" width="14.28515625" customWidth="1"/>
    <col min="30" max="30" width="15.28515625" style="340" customWidth="1"/>
  </cols>
  <sheetData>
    <row r="1" spans="1:31" ht="16.5" x14ac:dyDescent="0.25">
      <c r="B1" s="392" t="s">
        <v>149</v>
      </c>
      <c r="C1" s="392"/>
      <c r="D1" s="392"/>
      <c r="E1" s="392"/>
      <c r="F1" s="392"/>
      <c r="G1" s="392"/>
      <c r="H1" s="392"/>
      <c r="I1" s="392"/>
    </row>
    <row r="2" spans="1:31" ht="15.75" x14ac:dyDescent="0.25">
      <c r="B2" s="4" t="s">
        <v>0</v>
      </c>
      <c r="C2" s="420"/>
      <c r="D2" s="420"/>
      <c r="E2" s="420"/>
      <c r="F2" s="420"/>
      <c r="G2" s="420"/>
      <c r="H2" s="420"/>
      <c r="I2" s="420"/>
    </row>
    <row r="3" spans="1:31" ht="15.75" customHeight="1" x14ac:dyDescent="0.25">
      <c r="B3" s="4" t="s">
        <v>1</v>
      </c>
      <c r="C3" s="399"/>
      <c r="D3" s="399"/>
      <c r="E3" s="399"/>
      <c r="F3" s="399"/>
      <c r="G3" s="399"/>
      <c r="H3" s="399"/>
      <c r="I3" s="399"/>
      <c r="J3" s="341"/>
      <c r="K3" s="342"/>
      <c r="L3" s="341"/>
      <c r="M3" s="341"/>
      <c r="N3" s="342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3"/>
    </row>
    <row r="4" spans="1:31" ht="15.75" customHeight="1" x14ac:dyDescent="0.25">
      <c r="B4" s="412" t="s">
        <v>3</v>
      </c>
      <c r="C4" s="412"/>
      <c r="D4" s="412"/>
      <c r="E4" s="412"/>
      <c r="F4" s="412"/>
      <c r="G4" s="412"/>
      <c r="H4" s="412"/>
      <c r="I4" s="412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344"/>
    </row>
    <row r="5" spans="1:31" ht="15.75" customHeight="1" x14ac:dyDescent="0.25">
      <c r="B5" s="413" t="s">
        <v>119</v>
      </c>
      <c r="C5" s="413"/>
      <c r="D5" s="413"/>
      <c r="E5" s="413"/>
      <c r="F5" s="413"/>
      <c r="G5" s="413"/>
      <c r="H5" s="413"/>
      <c r="I5" s="413"/>
      <c r="J5" s="344"/>
      <c r="K5" s="344"/>
      <c r="L5" s="344"/>
      <c r="M5" s="344"/>
      <c r="N5" s="344"/>
      <c r="O5" s="344"/>
      <c r="P5" s="344"/>
      <c r="Q5" s="344"/>
      <c r="R5" s="344"/>
      <c r="S5" s="344"/>
      <c r="T5" s="344"/>
      <c r="U5" s="344"/>
      <c r="V5" s="344"/>
      <c r="W5" s="344"/>
      <c r="X5" s="344"/>
      <c r="Y5" s="344"/>
      <c r="Z5" s="344"/>
    </row>
    <row r="6" spans="1:31" ht="30" customHeight="1" x14ac:dyDescent="0.25">
      <c r="A6" s="261" t="s">
        <v>120</v>
      </c>
      <c r="B6" s="260" t="s">
        <v>121</v>
      </c>
      <c r="C6" s="264" t="s">
        <v>122</v>
      </c>
      <c r="D6" s="264" t="s">
        <v>123</v>
      </c>
      <c r="E6" s="264" t="s">
        <v>124</v>
      </c>
      <c r="F6" s="264" t="s">
        <v>125</v>
      </c>
      <c r="G6" s="264" t="s">
        <v>126</v>
      </c>
      <c r="H6" s="264" t="s">
        <v>127</v>
      </c>
      <c r="I6" s="264" t="s">
        <v>128</v>
      </c>
      <c r="J6" s="264" t="s">
        <v>129</v>
      </c>
      <c r="K6" s="264" t="s">
        <v>130</v>
      </c>
      <c r="L6" s="264" t="s">
        <v>131</v>
      </c>
      <c r="M6" s="264" t="s">
        <v>132</v>
      </c>
      <c r="N6" s="264" t="s">
        <v>133</v>
      </c>
      <c r="O6" s="264" t="s">
        <v>134</v>
      </c>
      <c r="P6" s="264" t="s">
        <v>135</v>
      </c>
      <c r="Q6" s="264" t="s">
        <v>136</v>
      </c>
      <c r="R6" s="264" t="s">
        <v>137</v>
      </c>
      <c r="S6" s="264" t="s">
        <v>138</v>
      </c>
      <c r="T6" s="264" t="s">
        <v>139</v>
      </c>
      <c r="U6" s="264" t="s">
        <v>140</v>
      </c>
      <c r="V6" s="264" t="s">
        <v>141</v>
      </c>
      <c r="W6" s="264" t="s">
        <v>142</v>
      </c>
      <c r="X6" s="264" t="s">
        <v>143</v>
      </c>
      <c r="Y6" s="264" t="s">
        <v>144</v>
      </c>
      <c r="Z6" s="345" t="s">
        <v>145</v>
      </c>
      <c r="AA6" s="258"/>
      <c r="AB6" s="346"/>
      <c r="AC6" s="258"/>
      <c r="AD6" s="347"/>
    </row>
    <row r="7" spans="1:31" ht="36.75" customHeight="1" x14ac:dyDescent="0.25">
      <c r="A7" s="458" t="s">
        <v>67</v>
      </c>
      <c r="B7" s="281" t="s">
        <v>102</v>
      </c>
      <c r="C7" s="348">
        <f>AB7/2</f>
        <v>0</v>
      </c>
      <c r="D7" s="348">
        <f>AB7-C7</f>
        <v>0</v>
      </c>
      <c r="E7" s="349"/>
      <c r="F7" s="349"/>
      <c r="G7" s="349"/>
      <c r="H7" s="349"/>
      <c r="I7" s="349"/>
      <c r="J7" s="349"/>
      <c r="K7" s="349"/>
      <c r="L7" s="349"/>
      <c r="M7" s="349"/>
      <c r="N7" s="349"/>
      <c r="O7" s="350"/>
      <c r="P7" s="350"/>
      <c r="Q7" s="350"/>
      <c r="R7" s="350"/>
      <c r="S7" s="350"/>
      <c r="T7" s="350"/>
      <c r="U7" s="350"/>
      <c r="V7" s="350"/>
      <c r="W7" s="350"/>
      <c r="X7" s="350"/>
      <c r="Y7" s="350"/>
      <c r="Z7" s="351"/>
      <c r="AB7" s="340">
        <f>'TOTAL CONSOLIDADO 17 NÚCLEOS'!I8</f>
        <v>0</v>
      </c>
      <c r="AC7" s="340"/>
      <c r="AD7" s="340">
        <f t="shared" ref="AD7:AD30" si="0">SUM(C7:Z7)</f>
        <v>0</v>
      </c>
      <c r="AE7">
        <f t="shared" ref="AE7:AE30" si="1">+AB7-AD7</f>
        <v>0</v>
      </c>
    </row>
    <row r="8" spans="1:31" ht="30" customHeight="1" x14ac:dyDescent="0.25">
      <c r="A8" s="458"/>
      <c r="B8" s="281" t="s">
        <v>69</v>
      </c>
      <c r="C8" s="348">
        <f>AB8/2</f>
        <v>0</v>
      </c>
      <c r="D8" s="348">
        <f>AB8-C8</f>
        <v>0</v>
      </c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50"/>
      <c r="P8" s="350"/>
      <c r="Q8" s="350"/>
      <c r="R8" s="350"/>
      <c r="S8" s="350"/>
      <c r="T8" s="350"/>
      <c r="U8" s="350"/>
      <c r="V8" s="350"/>
      <c r="W8" s="350"/>
      <c r="X8" s="350"/>
      <c r="Y8" s="350"/>
      <c r="Z8" s="351"/>
      <c r="AB8" s="340">
        <f>'TOTAL CONSOLIDADO 17 NÚCLEOS'!I12</f>
        <v>0</v>
      </c>
      <c r="AC8" s="340"/>
      <c r="AD8" s="340">
        <f t="shared" si="0"/>
        <v>0</v>
      </c>
      <c r="AE8">
        <f t="shared" si="1"/>
        <v>0</v>
      </c>
    </row>
    <row r="9" spans="1:31" ht="30" customHeight="1" x14ac:dyDescent="0.25">
      <c r="A9" s="458"/>
      <c r="B9" s="281" t="s">
        <v>70</v>
      </c>
      <c r="C9" s="348">
        <f>AB9/3</f>
        <v>0</v>
      </c>
      <c r="D9" s="348">
        <f>AB9/3</f>
        <v>0</v>
      </c>
      <c r="E9" s="348">
        <f>AB9-SUM(C9:D9)</f>
        <v>0</v>
      </c>
      <c r="F9" s="349"/>
      <c r="G9" s="349"/>
      <c r="H9" s="349"/>
      <c r="I9" s="349"/>
      <c r="J9" s="349"/>
      <c r="K9" s="349"/>
      <c r="L9" s="349"/>
      <c r="M9" s="349"/>
      <c r="N9" s="349"/>
      <c r="O9" s="350"/>
      <c r="P9" s="350"/>
      <c r="Q9" s="350"/>
      <c r="R9" s="350"/>
      <c r="S9" s="350"/>
      <c r="T9" s="350"/>
      <c r="U9" s="350"/>
      <c r="V9" s="350"/>
      <c r="W9" s="350"/>
      <c r="X9" s="350"/>
      <c r="Y9" s="350"/>
      <c r="Z9" s="351"/>
      <c r="AB9" s="340">
        <f>'TOTAL CONSOLIDADO 17 NÚCLEOS'!I17</f>
        <v>0</v>
      </c>
      <c r="AC9" s="340"/>
      <c r="AD9" s="340">
        <f t="shared" si="0"/>
        <v>0</v>
      </c>
      <c r="AE9">
        <f t="shared" si="1"/>
        <v>0</v>
      </c>
    </row>
    <row r="10" spans="1:31" ht="35.25" customHeight="1" x14ac:dyDescent="0.25">
      <c r="A10" s="458"/>
      <c r="B10" s="281" t="s">
        <v>71</v>
      </c>
      <c r="C10" s="288"/>
      <c r="D10" s="348">
        <f>AB10/3</f>
        <v>0</v>
      </c>
      <c r="E10" s="348">
        <f>AB10/3</f>
        <v>0</v>
      </c>
      <c r="F10" s="348">
        <f>AB10-SUM(D10:E10)</f>
        <v>0</v>
      </c>
      <c r="G10" s="349"/>
      <c r="H10" s="349"/>
      <c r="I10" s="288"/>
      <c r="J10" s="349"/>
      <c r="K10" s="349"/>
      <c r="L10" s="288"/>
      <c r="M10" s="349"/>
      <c r="N10" s="349"/>
      <c r="O10" s="350"/>
      <c r="P10" s="350"/>
      <c r="Q10" s="350"/>
      <c r="R10" s="350"/>
      <c r="S10" s="350"/>
      <c r="T10" s="350"/>
      <c r="U10" s="350"/>
      <c r="V10" s="350"/>
      <c r="W10" s="350"/>
      <c r="X10" s="350"/>
      <c r="Y10" s="350"/>
      <c r="Z10" s="351"/>
      <c r="AB10" s="340">
        <f>'TOTAL CONSOLIDADO 17 NÚCLEOS'!I21</f>
        <v>0</v>
      </c>
      <c r="AC10" s="340"/>
      <c r="AD10" s="340">
        <f t="shared" si="0"/>
        <v>0</v>
      </c>
      <c r="AE10">
        <f t="shared" si="1"/>
        <v>0</v>
      </c>
    </row>
    <row r="11" spans="1:31" ht="30" customHeight="1" x14ac:dyDescent="0.25">
      <c r="A11" s="458"/>
      <c r="B11" s="281" t="s">
        <v>72</v>
      </c>
      <c r="C11" s="349"/>
      <c r="D11" s="349"/>
      <c r="E11" s="349"/>
      <c r="F11" s="348">
        <f>AB11/2</f>
        <v>0</v>
      </c>
      <c r="G11" s="348">
        <f>AB11/2</f>
        <v>0</v>
      </c>
      <c r="H11" s="349"/>
      <c r="I11" s="349"/>
      <c r="J11" s="349"/>
      <c r="K11" s="349"/>
      <c r="L11" s="349"/>
      <c r="M11" s="349"/>
      <c r="N11" s="349"/>
      <c r="O11" s="350"/>
      <c r="P11" s="350"/>
      <c r="Q11" s="350"/>
      <c r="R11" s="350"/>
      <c r="S11" s="350"/>
      <c r="T11" s="350"/>
      <c r="U11" s="350"/>
      <c r="V11" s="350"/>
      <c r="W11" s="350"/>
      <c r="X11" s="350"/>
      <c r="Y11" s="350"/>
      <c r="Z11" s="351"/>
      <c r="AB11" s="340">
        <f>'TOTAL CONSOLIDADO 17 NÚCLEOS'!I22</f>
        <v>0</v>
      </c>
      <c r="AC11" s="340"/>
      <c r="AD11" s="340">
        <f t="shared" si="0"/>
        <v>0</v>
      </c>
      <c r="AE11">
        <f t="shared" si="1"/>
        <v>0</v>
      </c>
    </row>
    <row r="12" spans="1:31" ht="30" x14ac:dyDescent="0.25">
      <c r="A12" s="458"/>
      <c r="B12" s="281" t="s">
        <v>73</v>
      </c>
      <c r="C12" s="349"/>
      <c r="D12" s="349"/>
      <c r="E12" s="349"/>
      <c r="F12" s="349"/>
      <c r="G12" s="348">
        <f>$AB$12/3</f>
        <v>0</v>
      </c>
      <c r="H12" s="348">
        <f>$AB$12/3</f>
        <v>0</v>
      </c>
      <c r="I12" s="348">
        <f>$AB$12-SUM(G12:H12)</f>
        <v>0</v>
      </c>
      <c r="J12" s="349"/>
      <c r="K12" s="349"/>
      <c r="L12" s="349"/>
      <c r="M12" s="349"/>
      <c r="N12" s="349"/>
      <c r="O12" s="350"/>
      <c r="P12" s="350"/>
      <c r="Q12" s="350"/>
      <c r="R12" s="350"/>
      <c r="S12" s="350"/>
      <c r="T12" s="350"/>
      <c r="U12" s="350"/>
      <c r="V12" s="350"/>
      <c r="W12" s="350"/>
      <c r="X12" s="350"/>
      <c r="Y12" s="350"/>
      <c r="Z12" s="351"/>
      <c r="AB12" s="340">
        <f>'TOTAL CONSOLIDADO 17 NÚCLEOS'!I26</f>
        <v>0</v>
      </c>
      <c r="AC12" s="340"/>
      <c r="AD12" s="340">
        <f t="shared" si="0"/>
        <v>0</v>
      </c>
      <c r="AE12">
        <f t="shared" si="1"/>
        <v>0</v>
      </c>
    </row>
    <row r="13" spans="1:31" ht="30" x14ac:dyDescent="0.25">
      <c r="A13" s="458"/>
      <c r="B13" s="281" t="s">
        <v>74</v>
      </c>
      <c r="C13" s="349"/>
      <c r="D13" s="348">
        <f>$AB$13/3</f>
        <v>0</v>
      </c>
      <c r="E13" s="348">
        <f>$AB$13/3</f>
        <v>0</v>
      </c>
      <c r="F13" s="348">
        <f>$AB$13-SUM(D13:E13)</f>
        <v>0</v>
      </c>
      <c r="G13" s="349"/>
      <c r="H13" s="349"/>
      <c r="I13" s="349"/>
      <c r="J13" s="349"/>
      <c r="K13" s="349"/>
      <c r="L13" s="349"/>
      <c r="M13" s="349"/>
      <c r="N13" s="349"/>
      <c r="O13" s="350"/>
      <c r="P13" s="350"/>
      <c r="Q13" s="350"/>
      <c r="R13" s="350"/>
      <c r="S13" s="350"/>
      <c r="T13" s="350"/>
      <c r="U13" s="350"/>
      <c r="V13" s="350"/>
      <c r="W13" s="350"/>
      <c r="X13" s="350"/>
      <c r="Y13" s="350"/>
      <c r="Z13" s="351"/>
      <c r="AB13" s="340">
        <f>'TOTAL CONSOLIDADO 17 NÚCLEOS'!I31</f>
        <v>0</v>
      </c>
      <c r="AC13" s="340"/>
      <c r="AD13" s="340">
        <f t="shared" si="0"/>
        <v>0</v>
      </c>
      <c r="AE13">
        <f t="shared" si="1"/>
        <v>0</v>
      </c>
    </row>
    <row r="14" spans="1:31" ht="30" x14ac:dyDescent="0.25">
      <c r="A14" s="458"/>
      <c r="B14" s="281" t="s">
        <v>75</v>
      </c>
      <c r="C14" s="349"/>
      <c r="D14" s="349"/>
      <c r="E14" s="349"/>
      <c r="F14" s="349"/>
      <c r="G14" s="348">
        <f t="shared" ref="G14:M14" si="2">$AB$14/8</f>
        <v>0</v>
      </c>
      <c r="H14" s="348">
        <f t="shared" si="2"/>
        <v>0</v>
      </c>
      <c r="I14" s="348">
        <f t="shared" si="2"/>
        <v>0</v>
      </c>
      <c r="J14" s="348">
        <f t="shared" si="2"/>
        <v>0</v>
      </c>
      <c r="K14" s="348">
        <f t="shared" si="2"/>
        <v>0</v>
      </c>
      <c r="L14" s="348">
        <f t="shared" si="2"/>
        <v>0</v>
      </c>
      <c r="M14" s="348">
        <f t="shared" si="2"/>
        <v>0</v>
      </c>
      <c r="N14" s="348">
        <f>$AB$14-SUM(G14:M14)</f>
        <v>0</v>
      </c>
      <c r="O14" s="350"/>
      <c r="P14" s="350"/>
      <c r="Q14" s="350"/>
      <c r="R14" s="350"/>
      <c r="S14" s="350"/>
      <c r="T14" s="350"/>
      <c r="U14" s="350"/>
      <c r="V14" s="350"/>
      <c r="W14" s="350"/>
      <c r="X14" s="350"/>
      <c r="Y14" s="350"/>
      <c r="Z14" s="351"/>
      <c r="AB14" s="340">
        <f>'TOTAL CONSOLIDADO 17 NÚCLEOS'!I36</f>
        <v>0</v>
      </c>
      <c r="AC14" s="340"/>
      <c r="AD14" s="340">
        <f t="shared" si="0"/>
        <v>0</v>
      </c>
      <c r="AE14">
        <f t="shared" si="1"/>
        <v>0</v>
      </c>
    </row>
    <row r="15" spans="1:31" ht="30" x14ac:dyDescent="0.25">
      <c r="A15" s="458"/>
      <c r="B15" s="281" t="s">
        <v>76</v>
      </c>
      <c r="C15" s="349"/>
      <c r="D15" s="349"/>
      <c r="E15" s="348">
        <f>$AB$15/9+0</f>
        <v>0</v>
      </c>
      <c r="F15" s="348">
        <f t="shared" ref="F15:L15" si="3">$AB$15/9</f>
        <v>0</v>
      </c>
      <c r="G15" s="348">
        <f t="shared" si="3"/>
        <v>0</v>
      </c>
      <c r="H15" s="348">
        <f t="shared" si="3"/>
        <v>0</v>
      </c>
      <c r="I15" s="348">
        <f t="shared" si="3"/>
        <v>0</v>
      </c>
      <c r="J15" s="348">
        <f t="shared" si="3"/>
        <v>0</v>
      </c>
      <c r="K15" s="348">
        <f t="shared" si="3"/>
        <v>0</v>
      </c>
      <c r="L15" s="348">
        <f t="shared" si="3"/>
        <v>0</v>
      </c>
      <c r="M15" s="348">
        <f>$AB$15-SUM(E15:L15)</f>
        <v>0</v>
      </c>
      <c r="N15" s="349"/>
      <c r="O15" s="350"/>
      <c r="P15" s="350"/>
      <c r="Q15" s="350"/>
      <c r="R15" s="350"/>
      <c r="S15" s="350"/>
      <c r="T15" s="350"/>
      <c r="U15" s="350"/>
      <c r="V15" s="350"/>
      <c r="W15" s="350"/>
      <c r="X15" s="350"/>
      <c r="Y15" s="350"/>
      <c r="Z15" s="351"/>
      <c r="AB15" s="340">
        <f>'TOTAL CONSOLIDADO 17 NÚCLEOS'!I40</f>
        <v>0</v>
      </c>
      <c r="AC15" s="340"/>
      <c r="AD15" s="340">
        <f t="shared" si="0"/>
        <v>0</v>
      </c>
      <c r="AE15">
        <f t="shared" si="1"/>
        <v>0</v>
      </c>
    </row>
    <row r="16" spans="1:31" ht="30" x14ac:dyDescent="0.25">
      <c r="A16" s="458"/>
      <c r="B16" s="352" t="s">
        <v>77</v>
      </c>
      <c r="C16" s="353"/>
      <c r="D16" s="353"/>
      <c r="E16" s="353"/>
      <c r="F16" s="353"/>
      <c r="G16" s="353"/>
      <c r="H16" s="354">
        <f>$AB$16/6</f>
        <v>0</v>
      </c>
      <c r="I16" s="354">
        <f>$AB$16/6</f>
        <v>0</v>
      </c>
      <c r="J16" s="354">
        <f>$AB$16/6</f>
        <v>0</v>
      </c>
      <c r="K16" s="354">
        <f>$AB$16/6</f>
        <v>0</v>
      </c>
      <c r="L16" s="354">
        <f>$AB$16/6</f>
        <v>0</v>
      </c>
      <c r="M16" s="354">
        <f>$AB$16-SUM(H16:L16)</f>
        <v>0</v>
      </c>
      <c r="N16" s="353"/>
      <c r="O16" s="355"/>
      <c r="P16" s="355"/>
      <c r="Q16" s="355"/>
      <c r="R16" s="355"/>
      <c r="S16" s="355"/>
      <c r="T16" s="355"/>
      <c r="U16" s="355"/>
      <c r="V16" s="355"/>
      <c r="W16" s="355"/>
      <c r="X16" s="355"/>
      <c r="Y16" s="355"/>
      <c r="Z16" s="356"/>
      <c r="AB16" s="340">
        <f>'TOTAL CONSOLIDADO 17 NÚCLEOS'!I45</f>
        <v>0</v>
      </c>
      <c r="AC16" s="340"/>
      <c r="AD16" s="340">
        <f t="shared" si="0"/>
        <v>0</v>
      </c>
      <c r="AE16">
        <f t="shared" si="1"/>
        <v>0</v>
      </c>
    </row>
    <row r="17" spans="1:31" ht="30" customHeight="1" x14ac:dyDescent="0.25">
      <c r="A17" s="459" t="s">
        <v>79</v>
      </c>
      <c r="B17" s="314" t="s">
        <v>80</v>
      </c>
      <c r="C17" s="357"/>
      <c r="D17" s="358">
        <f>$AB$17/4</f>
        <v>0</v>
      </c>
      <c r="E17" s="358">
        <f>$AB$17/4</f>
        <v>0</v>
      </c>
      <c r="F17" s="358">
        <f>$AB$17/4</f>
        <v>0</v>
      </c>
      <c r="G17" s="348">
        <f>$AB$17-SUM(D17:F17)</f>
        <v>0</v>
      </c>
      <c r="H17" s="357"/>
      <c r="I17" s="357"/>
      <c r="J17" s="357"/>
      <c r="K17" s="357"/>
      <c r="L17" s="357"/>
      <c r="M17" s="357"/>
      <c r="N17" s="357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60"/>
      <c r="AB17" s="340">
        <f>'TOTAL CONSOLIDADO 17 NÚCLEOS'!I57</f>
        <v>0</v>
      </c>
      <c r="AC17" s="340"/>
      <c r="AD17" s="340">
        <f t="shared" si="0"/>
        <v>0</v>
      </c>
      <c r="AE17">
        <f t="shared" si="1"/>
        <v>0</v>
      </c>
    </row>
    <row r="18" spans="1:31" ht="30" customHeight="1" x14ac:dyDescent="0.25">
      <c r="A18" s="459"/>
      <c r="B18" s="281" t="s">
        <v>81</v>
      </c>
      <c r="C18" s="349"/>
      <c r="D18" s="348">
        <f>$AB$18/4</f>
        <v>0</v>
      </c>
      <c r="E18" s="348">
        <f>$AB$18/4</f>
        <v>0</v>
      </c>
      <c r="F18" s="348">
        <f>$AB$18/4</f>
        <v>0</v>
      </c>
      <c r="G18" s="348">
        <f>$AB$18-SUM(D18:F18)</f>
        <v>0</v>
      </c>
      <c r="H18" s="349"/>
      <c r="I18" s="349"/>
      <c r="J18" s="349"/>
      <c r="K18" s="349"/>
      <c r="L18" s="349"/>
      <c r="M18" s="349"/>
      <c r="N18" s="349"/>
      <c r="O18" s="350"/>
      <c r="P18" s="350"/>
      <c r="Q18" s="350"/>
      <c r="R18" s="350"/>
      <c r="S18" s="350"/>
      <c r="T18" s="350"/>
      <c r="U18" s="350"/>
      <c r="V18" s="350"/>
      <c r="W18" s="350"/>
      <c r="X18" s="350"/>
      <c r="Y18" s="350"/>
      <c r="Z18" s="351"/>
      <c r="AB18" s="340">
        <f>'TOTAL CONSOLIDADO 17 NÚCLEOS'!I63</f>
        <v>0</v>
      </c>
      <c r="AC18" s="340"/>
      <c r="AD18" s="340">
        <f t="shared" si="0"/>
        <v>0</v>
      </c>
      <c r="AE18">
        <f t="shared" si="1"/>
        <v>0</v>
      </c>
    </row>
    <row r="19" spans="1:31" ht="33.75" customHeight="1" x14ac:dyDescent="0.25">
      <c r="A19" s="459"/>
      <c r="B19" s="281" t="s">
        <v>82</v>
      </c>
      <c r="C19" s="349"/>
      <c r="D19" s="349"/>
      <c r="E19" s="349"/>
      <c r="F19" s="349"/>
      <c r="G19" s="348">
        <f>$AB$19/6</f>
        <v>0</v>
      </c>
      <c r="H19" s="348">
        <f>$AB$19/6</f>
        <v>0</v>
      </c>
      <c r="I19" s="348">
        <f>$AB$19/6</f>
        <v>0</v>
      </c>
      <c r="J19" s="348">
        <f>$AB$19/6</f>
        <v>0</v>
      </c>
      <c r="K19" s="348">
        <f>$AB$19/6</f>
        <v>0</v>
      </c>
      <c r="L19" s="348">
        <f>$AB$19-(SUM(G19:K19))</f>
        <v>0</v>
      </c>
      <c r="M19" s="349"/>
      <c r="N19" s="349"/>
      <c r="O19" s="350"/>
      <c r="P19" s="350"/>
      <c r="Q19" s="350"/>
      <c r="R19" s="350"/>
      <c r="S19" s="350"/>
      <c r="T19" s="350"/>
      <c r="U19" s="350"/>
      <c r="V19" s="350"/>
      <c r="W19" s="350"/>
      <c r="X19" s="350"/>
      <c r="Y19" s="350"/>
      <c r="Z19" s="351"/>
      <c r="AB19" s="340">
        <f>'TOTAL CONSOLIDADO 17 NÚCLEOS'!I68</f>
        <v>0</v>
      </c>
      <c r="AC19" s="340"/>
      <c r="AD19" s="340">
        <f t="shared" si="0"/>
        <v>0</v>
      </c>
      <c r="AE19">
        <f t="shared" si="1"/>
        <v>0</v>
      </c>
    </row>
    <row r="20" spans="1:31" ht="30" x14ac:dyDescent="0.25">
      <c r="A20" s="459"/>
      <c r="B20" s="281" t="s">
        <v>83</v>
      </c>
      <c r="C20" s="349"/>
      <c r="D20" s="349"/>
      <c r="E20" s="349"/>
      <c r="F20" s="349"/>
      <c r="G20" s="349"/>
      <c r="H20" s="348">
        <f>$AB$20/6</f>
        <v>0</v>
      </c>
      <c r="I20" s="348">
        <f>$AB$20/6</f>
        <v>0</v>
      </c>
      <c r="J20" s="348">
        <f>$AB$20/6</f>
        <v>0</v>
      </c>
      <c r="K20" s="348">
        <f>$AB$20/6</f>
        <v>0</v>
      </c>
      <c r="L20" s="348">
        <f>$AB$20/6</f>
        <v>0</v>
      </c>
      <c r="M20" s="348">
        <f>$AB$20-(SUM(H20:L20))</f>
        <v>0</v>
      </c>
      <c r="N20" s="349"/>
      <c r="O20" s="350"/>
      <c r="P20" s="350"/>
      <c r="Q20" s="350"/>
      <c r="R20" s="350"/>
      <c r="S20" s="350"/>
      <c r="T20" s="350"/>
      <c r="U20" s="350"/>
      <c r="V20" s="350"/>
      <c r="W20" s="350"/>
      <c r="X20" s="350"/>
      <c r="Y20" s="350"/>
      <c r="Z20" s="351"/>
      <c r="AB20" s="340">
        <f>'TOTAL CONSOLIDADO 17 NÚCLEOS'!I71</f>
        <v>0</v>
      </c>
      <c r="AC20" s="340"/>
      <c r="AD20" s="340">
        <f t="shared" si="0"/>
        <v>0</v>
      </c>
      <c r="AE20">
        <f t="shared" si="1"/>
        <v>0</v>
      </c>
    </row>
    <row r="21" spans="1:31" ht="30" customHeight="1" x14ac:dyDescent="0.25">
      <c r="A21" s="459"/>
      <c r="B21" s="281" t="s">
        <v>84</v>
      </c>
      <c r="C21" s="349"/>
      <c r="D21" s="349"/>
      <c r="E21" s="349"/>
      <c r="F21" s="349"/>
      <c r="G21" s="349"/>
      <c r="H21" s="348">
        <f>$AB$21/6</f>
        <v>0</v>
      </c>
      <c r="I21" s="348">
        <f>$AB$21/6</f>
        <v>0</v>
      </c>
      <c r="J21" s="348">
        <f>$AB$21/6</f>
        <v>0</v>
      </c>
      <c r="K21" s="348">
        <f>$AB$21/6</f>
        <v>0</v>
      </c>
      <c r="L21" s="348">
        <f>$AB$21/6</f>
        <v>0</v>
      </c>
      <c r="M21" s="348">
        <f>$AB$21-(SUM(H21:L21))</f>
        <v>0</v>
      </c>
      <c r="N21" s="349"/>
      <c r="O21" s="350"/>
      <c r="P21" s="350"/>
      <c r="Q21" s="350"/>
      <c r="R21" s="350"/>
      <c r="S21" s="350"/>
      <c r="T21" s="350"/>
      <c r="U21" s="350"/>
      <c r="V21" s="350"/>
      <c r="W21" s="350"/>
      <c r="X21" s="350"/>
      <c r="Y21" s="350"/>
      <c r="Z21" s="351"/>
      <c r="AB21" s="340">
        <f>'TOTAL CONSOLIDADO 17 NÚCLEOS'!I74</f>
        <v>0</v>
      </c>
      <c r="AC21" s="340"/>
      <c r="AD21" s="340">
        <f t="shared" si="0"/>
        <v>0</v>
      </c>
      <c r="AE21">
        <f t="shared" si="1"/>
        <v>0</v>
      </c>
    </row>
    <row r="22" spans="1:31" ht="30" customHeight="1" x14ac:dyDescent="0.25">
      <c r="A22" s="459"/>
      <c r="B22" s="281" t="s">
        <v>85</v>
      </c>
      <c r="C22" s="349"/>
      <c r="D22" s="349"/>
      <c r="E22" s="349"/>
      <c r="F22" s="349"/>
      <c r="G22" s="349"/>
      <c r="H22" s="349"/>
      <c r="I22" s="349"/>
      <c r="J22" s="348">
        <f>$AB$22/6</f>
        <v>0</v>
      </c>
      <c r="K22" s="348">
        <f>$AB$22/6</f>
        <v>0</v>
      </c>
      <c r="L22" s="348">
        <f>$AB$22/6</f>
        <v>0</v>
      </c>
      <c r="M22" s="348">
        <f>$AB$22/6</f>
        <v>0</v>
      </c>
      <c r="N22" s="348">
        <f>$AB$22/6</f>
        <v>0</v>
      </c>
      <c r="O22" s="348">
        <f>$AB$22-(SUM(J22:N22))</f>
        <v>0</v>
      </c>
      <c r="P22" s="350"/>
      <c r="Q22" s="350"/>
      <c r="R22" s="350"/>
      <c r="S22" s="350"/>
      <c r="T22" s="350"/>
      <c r="U22" s="350"/>
      <c r="V22" s="350"/>
      <c r="W22" s="350"/>
      <c r="X22" s="350"/>
      <c r="Y22" s="350"/>
      <c r="Z22" s="351"/>
      <c r="AB22" s="340">
        <f>'TOTAL CONSOLIDADO 17 NÚCLEOS'!I78</f>
        <v>0</v>
      </c>
      <c r="AC22" s="340"/>
      <c r="AD22" s="340">
        <f t="shared" si="0"/>
        <v>0</v>
      </c>
      <c r="AE22">
        <f t="shared" si="1"/>
        <v>0</v>
      </c>
    </row>
    <row r="23" spans="1:31" ht="30" customHeight="1" x14ac:dyDescent="0.25">
      <c r="A23" s="459"/>
      <c r="B23" s="281" t="s">
        <v>86</v>
      </c>
      <c r="C23" s="349"/>
      <c r="D23" s="349"/>
      <c r="E23" s="349"/>
      <c r="F23" s="349"/>
      <c r="G23" s="349"/>
      <c r="H23" s="349"/>
      <c r="I23" s="349"/>
      <c r="J23" s="349"/>
      <c r="K23" s="348">
        <f>$AB$23/6</f>
        <v>0</v>
      </c>
      <c r="L23" s="348">
        <f>$AB$23/6</f>
        <v>0</v>
      </c>
      <c r="M23" s="348">
        <f>$AB$23/6</f>
        <v>0</v>
      </c>
      <c r="N23" s="348">
        <f>$AB$23/6</f>
        <v>0</v>
      </c>
      <c r="O23" s="348">
        <f>$AB$23/6+0</f>
        <v>0</v>
      </c>
      <c r="P23" s="348">
        <f>$AB$23-(SUM(K23:O23))</f>
        <v>0</v>
      </c>
      <c r="Q23" s="350"/>
      <c r="R23" s="350"/>
      <c r="S23" s="350"/>
      <c r="T23" s="350"/>
      <c r="U23" s="350"/>
      <c r="V23" s="350"/>
      <c r="W23" s="350"/>
      <c r="X23" s="350"/>
      <c r="Y23" s="350"/>
      <c r="Z23" s="351"/>
      <c r="AB23" s="340">
        <f>'TOTAL CONSOLIDADO 17 NÚCLEOS'!I83</f>
        <v>0</v>
      </c>
      <c r="AC23" s="340"/>
      <c r="AD23" s="340">
        <f t="shared" si="0"/>
        <v>0</v>
      </c>
      <c r="AE23">
        <f t="shared" si="1"/>
        <v>0</v>
      </c>
    </row>
    <row r="24" spans="1:31" ht="38.25" customHeight="1" x14ac:dyDescent="0.25">
      <c r="A24" s="459"/>
      <c r="B24" s="352" t="s">
        <v>87</v>
      </c>
      <c r="C24" s="353"/>
      <c r="D24" s="353"/>
      <c r="E24" s="353"/>
      <c r="F24" s="353"/>
      <c r="G24" s="353"/>
      <c r="H24" s="353"/>
      <c r="I24" s="353"/>
      <c r="J24" s="353"/>
      <c r="K24" s="354">
        <f>$AB$24/3</f>
        <v>0</v>
      </c>
      <c r="L24" s="354">
        <f>$AB$24/3</f>
        <v>0</v>
      </c>
      <c r="M24" s="354">
        <f>$AB$24-(SUM(K24:L24))</f>
        <v>0</v>
      </c>
      <c r="N24" s="353"/>
      <c r="O24" s="355"/>
      <c r="P24" s="355"/>
      <c r="Q24" s="355"/>
      <c r="R24" s="355"/>
      <c r="S24" s="355"/>
      <c r="T24" s="355"/>
      <c r="U24" s="355"/>
      <c r="V24" s="355"/>
      <c r="W24" s="355"/>
      <c r="X24" s="355"/>
      <c r="Y24" s="355"/>
      <c r="Z24" s="356"/>
      <c r="AB24" s="340">
        <f>'TOTAL CONSOLIDADO 17 NÚCLEOS'!I88</f>
        <v>0</v>
      </c>
      <c r="AC24" s="340"/>
      <c r="AD24" s="340">
        <f t="shared" si="0"/>
        <v>0</v>
      </c>
      <c r="AE24">
        <f t="shared" si="1"/>
        <v>0</v>
      </c>
    </row>
    <row r="25" spans="1:31" ht="145.5" customHeight="1" x14ac:dyDescent="0.25">
      <c r="A25" s="361" t="s">
        <v>89</v>
      </c>
      <c r="B25" s="362" t="s">
        <v>90</v>
      </c>
      <c r="C25" s="363"/>
      <c r="D25" s="363"/>
      <c r="E25" s="363"/>
      <c r="F25" s="363"/>
      <c r="G25" s="363"/>
      <c r="H25" s="363"/>
      <c r="I25" s="363"/>
      <c r="J25" s="363"/>
      <c r="K25" s="364">
        <f t="shared" ref="K25:X25" si="4">$AB$25/15</f>
        <v>0</v>
      </c>
      <c r="L25" s="364">
        <f t="shared" si="4"/>
        <v>0</v>
      </c>
      <c r="M25" s="364">
        <f t="shared" si="4"/>
        <v>0</v>
      </c>
      <c r="N25" s="364">
        <f t="shared" si="4"/>
        <v>0</v>
      </c>
      <c r="O25" s="364">
        <f t="shared" si="4"/>
        <v>0</v>
      </c>
      <c r="P25" s="364">
        <f t="shared" si="4"/>
        <v>0</v>
      </c>
      <c r="Q25" s="364">
        <f t="shared" si="4"/>
        <v>0</v>
      </c>
      <c r="R25" s="364">
        <f t="shared" si="4"/>
        <v>0</v>
      </c>
      <c r="S25" s="364">
        <f t="shared" si="4"/>
        <v>0</v>
      </c>
      <c r="T25" s="364">
        <f t="shared" si="4"/>
        <v>0</v>
      </c>
      <c r="U25" s="364">
        <f t="shared" si="4"/>
        <v>0</v>
      </c>
      <c r="V25" s="364">
        <f t="shared" si="4"/>
        <v>0</v>
      </c>
      <c r="W25" s="364">
        <f t="shared" si="4"/>
        <v>0</v>
      </c>
      <c r="X25" s="364">
        <f t="shared" si="4"/>
        <v>0</v>
      </c>
      <c r="Y25" s="364">
        <f>$AB$25-(SUM(K25:X25))</f>
        <v>0</v>
      </c>
      <c r="Z25" s="365"/>
      <c r="AB25" s="340">
        <f>'TOTAL CONSOLIDADO 17 NÚCLEOS'!I99</f>
        <v>0</v>
      </c>
      <c r="AC25" s="340"/>
      <c r="AD25" s="340">
        <f t="shared" si="0"/>
        <v>0</v>
      </c>
      <c r="AE25">
        <f t="shared" si="1"/>
        <v>0</v>
      </c>
    </row>
    <row r="26" spans="1:31" ht="30" customHeight="1" x14ac:dyDescent="0.25">
      <c r="A26" s="460" t="s">
        <v>92</v>
      </c>
      <c r="B26" s="366" t="s">
        <v>93</v>
      </c>
      <c r="C26" s="357"/>
      <c r="D26" s="357"/>
      <c r="E26" s="358">
        <f>$AB$26/4</f>
        <v>0</v>
      </c>
      <c r="F26" s="358">
        <f>$AB$26/4</f>
        <v>0</v>
      </c>
      <c r="G26" s="358">
        <f>$AB$26/4</f>
        <v>0</v>
      </c>
      <c r="H26" s="358">
        <f>$AB$26-(SUM(E26:G26))</f>
        <v>0</v>
      </c>
      <c r="I26" s="357"/>
      <c r="J26" s="357"/>
      <c r="K26" s="357"/>
      <c r="L26" s="357"/>
      <c r="M26" s="357"/>
      <c r="N26" s="357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60"/>
      <c r="AB26" s="340">
        <f>'TOTAL CONSOLIDADO 17 NÚCLEOS'!I103</f>
        <v>0</v>
      </c>
      <c r="AC26" s="340"/>
      <c r="AD26" s="340">
        <f t="shared" si="0"/>
        <v>0</v>
      </c>
      <c r="AE26">
        <f t="shared" si="1"/>
        <v>0</v>
      </c>
    </row>
    <row r="27" spans="1:31" ht="30" x14ac:dyDescent="0.25">
      <c r="A27" s="460"/>
      <c r="B27" s="281" t="s">
        <v>94</v>
      </c>
      <c r="C27" s="349"/>
      <c r="D27" s="349"/>
      <c r="E27" s="349"/>
      <c r="F27" s="349"/>
      <c r="G27" s="349"/>
      <c r="H27" s="348">
        <f>$AB$27/4</f>
        <v>0</v>
      </c>
      <c r="I27" s="348">
        <f>$AB$27/4</f>
        <v>0</v>
      </c>
      <c r="J27" s="348">
        <f>$AB$27/4</f>
        <v>0</v>
      </c>
      <c r="K27" s="348">
        <f>$AB$27-(SUM(H27:J27))</f>
        <v>0</v>
      </c>
      <c r="L27" s="349"/>
      <c r="M27" s="349"/>
      <c r="N27" s="349"/>
      <c r="O27" s="350"/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1"/>
      <c r="AB27" s="340">
        <f>'TOTAL CONSOLIDADO 17 NÚCLEOS'!I108</f>
        <v>0</v>
      </c>
      <c r="AC27" s="340"/>
      <c r="AD27" s="340">
        <f t="shared" si="0"/>
        <v>0</v>
      </c>
      <c r="AE27">
        <f t="shared" si="1"/>
        <v>0</v>
      </c>
    </row>
    <row r="28" spans="1:31" ht="30" customHeight="1" x14ac:dyDescent="0.25">
      <c r="A28" s="460"/>
      <c r="B28" s="281" t="s">
        <v>95</v>
      </c>
      <c r="C28" s="348">
        <f t="shared" ref="C28:S28" si="5">$AB$28/24</f>
        <v>0</v>
      </c>
      <c r="D28" s="348">
        <f t="shared" si="5"/>
        <v>0</v>
      </c>
      <c r="E28" s="348">
        <f t="shared" si="5"/>
        <v>0</v>
      </c>
      <c r="F28" s="348">
        <f t="shared" si="5"/>
        <v>0</v>
      </c>
      <c r="G28" s="348">
        <f t="shared" si="5"/>
        <v>0</v>
      </c>
      <c r="H28" s="348">
        <f t="shared" si="5"/>
        <v>0</v>
      </c>
      <c r="I28" s="348">
        <f t="shared" si="5"/>
        <v>0</v>
      </c>
      <c r="J28" s="348">
        <f t="shared" si="5"/>
        <v>0</v>
      </c>
      <c r="K28" s="348">
        <f t="shared" si="5"/>
        <v>0</v>
      </c>
      <c r="L28" s="348">
        <f t="shared" si="5"/>
        <v>0</v>
      </c>
      <c r="M28" s="348">
        <f t="shared" si="5"/>
        <v>0</v>
      </c>
      <c r="N28" s="348">
        <f t="shared" si="5"/>
        <v>0</v>
      </c>
      <c r="O28" s="348">
        <f t="shared" si="5"/>
        <v>0</v>
      </c>
      <c r="P28" s="348">
        <f t="shared" si="5"/>
        <v>0</v>
      </c>
      <c r="Q28" s="348">
        <f t="shared" si="5"/>
        <v>0</v>
      </c>
      <c r="R28" s="348">
        <f t="shared" si="5"/>
        <v>0</v>
      </c>
      <c r="S28" s="348">
        <f t="shared" si="5"/>
        <v>0</v>
      </c>
      <c r="T28" s="348">
        <f t="shared" ref="T28:Y28" si="6">$AB$28/24+0</f>
        <v>0</v>
      </c>
      <c r="U28" s="348">
        <f t="shared" si="6"/>
        <v>0</v>
      </c>
      <c r="V28" s="348">
        <f t="shared" si="6"/>
        <v>0</v>
      </c>
      <c r="W28" s="348">
        <f t="shared" si="6"/>
        <v>0</v>
      </c>
      <c r="X28" s="348">
        <f t="shared" si="6"/>
        <v>0</v>
      </c>
      <c r="Y28" s="348">
        <f t="shared" si="6"/>
        <v>0</v>
      </c>
      <c r="Z28" s="348">
        <f>$AB$28-(SUM(C28:Y28))</f>
        <v>0</v>
      </c>
      <c r="AB28" s="340">
        <f>'TOTAL CONSOLIDADO 17 NÚCLEOS'!I111</f>
        <v>0</v>
      </c>
      <c r="AC28" s="340"/>
      <c r="AD28" s="340">
        <f t="shared" si="0"/>
        <v>0</v>
      </c>
      <c r="AE28">
        <f t="shared" si="1"/>
        <v>0</v>
      </c>
    </row>
    <row r="29" spans="1:31" ht="30" x14ac:dyDescent="0.25">
      <c r="A29" s="460"/>
      <c r="B29" s="281" t="s">
        <v>96</v>
      </c>
      <c r="C29" s="367"/>
      <c r="D29" s="367"/>
      <c r="E29" s="367"/>
      <c r="F29" s="367"/>
      <c r="G29" s="367"/>
      <c r="H29" s="367"/>
      <c r="I29" s="368"/>
      <c r="J29" s="368"/>
      <c r="K29" s="368"/>
      <c r="L29" s="348">
        <f t="shared" ref="L29:R29" si="7">$AB$29/14</f>
        <v>0</v>
      </c>
      <c r="M29" s="348">
        <f t="shared" si="7"/>
        <v>0</v>
      </c>
      <c r="N29" s="348">
        <f t="shared" si="7"/>
        <v>0</v>
      </c>
      <c r="O29" s="348">
        <f t="shared" si="7"/>
        <v>0</v>
      </c>
      <c r="P29" s="348">
        <f t="shared" si="7"/>
        <v>0</v>
      </c>
      <c r="Q29" s="348">
        <f t="shared" si="7"/>
        <v>0</v>
      </c>
      <c r="R29" s="348">
        <f t="shared" si="7"/>
        <v>0</v>
      </c>
      <c r="S29" s="348">
        <f t="shared" ref="S29:X29" si="8">$AB$29/14-0</f>
        <v>0</v>
      </c>
      <c r="T29" s="348">
        <f t="shared" si="8"/>
        <v>0</v>
      </c>
      <c r="U29" s="348">
        <f t="shared" si="8"/>
        <v>0</v>
      </c>
      <c r="V29" s="348">
        <f t="shared" si="8"/>
        <v>0</v>
      </c>
      <c r="W29" s="348">
        <f t="shared" si="8"/>
        <v>0</v>
      </c>
      <c r="X29" s="348">
        <f t="shared" si="8"/>
        <v>0</v>
      </c>
      <c r="Y29" s="348">
        <f>$AB$29-(SUM(L29:X29))</f>
        <v>0</v>
      </c>
      <c r="Z29" s="369"/>
      <c r="AB29" s="340">
        <f>'TOTAL CONSOLIDADO 17 NÚCLEOS'!I117</f>
        <v>0</v>
      </c>
      <c r="AC29" s="340"/>
      <c r="AD29" s="340">
        <f t="shared" si="0"/>
        <v>0</v>
      </c>
      <c r="AE29">
        <f t="shared" si="1"/>
        <v>0</v>
      </c>
    </row>
    <row r="30" spans="1:31" ht="30" customHeight="1" x14ac:dyDescent="0.25">
      <c r="A30" s="460"/>
      <c r="B30" s="352" t="s">
        <v>97</v>
      </c>
      <c r="C30" s="370"/>
      <c r="D30" s="370"/>
      <c r="E30" s="370"/>
      <c r="F30" s="370"/>
      <c r="G30" s="370"/>
      <c r="H30" s="370"/>
      <c r="I30" s="370"/>
      <c r="J30" s="370"/>
      <c r="K30" s="370"/>
      <c r="L30" s="370"/>
      <c r="M30" s="370"/>
      <c r="N30" s="370"/>
      <c r="O30" s="371"/>
      <c r="P30" s="371"/>
      <c r="Q30" s="371"/>
      <c r="R30" s="371"/>
      <c r="S30" s="371"/>
      <c r="T30" s="371"/>
      <c r="U30" s="371"/>
      <c r="V30" s="371"/>
      <c r="W30" s="371"/>
      <c r="X30" s="371"/>
      <c r="Y30" s="371"/>
      <c r="Z30" s="372">
        <f>AB30</f>
        <v>0</v>
      </c>
      <c r="AB30" s="340">
        <f>'TOTAL CONSOLIDADO 17 NÚCLEOS'!I123</f>
        <v>0</v>
      </c>
      <c r="AC30" s="340"/>
      <c r="AD30" s="340">
        <f t="shared" si="0"/>
        <v>0</v>
      </c>
      <c r="AE30">
        <f t="shared" si="1"/>
        <v>0</v>
      </c>
    </row>
    <row r="31" spans="1:31" ht="30" customHeight="1" x14ac:dyDescent="0.25">
      <c r="A31" s="373"/>
      <c r="B31" s="374" t="s">
        <v>146</v>
      </c>
      <c r="C31" s="375">
        <f t="shared" ref="C31:Z31" si="9">SUM(C7:C30)</f>
        <v>0</v>
      </c>
      <c r="D31" s="375">
        <f t="shared" si="9"/>
        <v>0</v>
      </c>
      <c r="E31" s="375">
        <f t="shared" si="9"/>
        <v>0</v>
      </c>
      <c r="F31" s="375">
        <f t="shared" si="9"/>
        <v>0</v>
      </c>
      <c r="G31" s="375">
        <f t="shared" si="9"/>
        <v>0</v>
      </c>
      <c r="H31" s="375">
        <f t="shared" si="9"/>
        <v>0</v>
      </c>
      <c r="I31" s="375">
        <f t="shared" si="9"/>
        <v>0</v>
      </c>
      <c r="J31" s="375">
        <f t="shared" si="9"/>
        <v>0</v>
      </c>
      <c r="K31" s="375">
        <f t="shared" si="9"/>
        <v>0</v>
      </c>
      <c r="L31" s="375">
        <f t="shared" si="9"/>
        <v>0</v>
      </c>
      <c r="M31" s="375">
        <f t="shared" si="9"/>
        <v>0</v>
      </c>
      <c r="N31" s="375">
        <f t="shared" si="9"/>
        <v>0</v>
      </c>
      <c r="O31" s="375">
        <f t="shared" si="9"/>
        <v>0</v>
      </c>
      <c r="P31" s="375">
        <f t="shared" si="9"/>
        <v>0</v>
      </c>
      <c r="Q31" s="375">
        <f t="shared" si="9"/>
        <v>0</v>
      </c>
      <c r="R31" s="375">
        <f t="shared" si="9"/>
        <v>0</v>
      </c>
      <c r="S31" s="375">
        <f t="shared" si="9"/>
        <v>0</v>
      </c>
      <c r="T31" s="375">
        <f t="shared" si="9"/>
        <v>0</v>
      </c>
      <c r="U31" s="375">
        <f t="shared" si="9"/>
        <v>0</v>
      </c>
      <c r="V31" s="375">
        <f t="shared" si="9"/>
        <v>0</v>
      </c>
      <c r="W31" s="375">
        <f t="shared" si="9"/>
        <v>0</v>
      </c>
      <c r="X31" s="375">
        <f t="shared" si="9"/>
        <v>0</v>
      </c>
      <c r="Y31" s="375">
        <f t="shared" si="9"/>
        <v>0</v>
      </c>
      <c r="Z31" s="376">
        <f t="shared" si="9"/>
        <v>0</v>
      </c>
      <c r="AA31" s="377"/>
      <c r="AB31" s="378" t="s">
        <v>147</v>
      </c>
      <c r="AC31" s="340"/>
    </row>
    <row r="32" spans="1:31" ht="30" customHeight="1" x14ac:dyDescent="0.25">
      <c r="B32" s="379" t="s">
        <v>148</v>
      </c>
      <c r="C32" s="380">
        <f>C31</f>
        <v>0</v>
      </c>
      <c r="D32" s="380">
        <f t="shared" ref="D32:Z32" si="10">C32+D31</f>
        <v>0</v>
      </c>
      <c r="E32" s="380">
        <f t="shared" si="10"/>
        <v>0</v>
      </c>
      <c r="F32" s="380">
        <f t="shared" si="10"/>
        <v>0</v>
      </c>
      <c r="G32" s="380">
        <f t="shared" si="10"/>
        <v>0</v>
      </c>
      <c r="H32" s="380">
        <f t="shared" si="10"/>
        <v>0</v>
      </c>
      <c r="I32" s="380">
        <f t="shared" si="10"/>
        <v>0</v>
      </c>
      <c r="J32" s="380">
        <f t="shared" si="10"/>
        <v>0</v>
      </c>
      <c r="K32" s="380">
        <f t="shared" si="10"/>
        <v>0</v>
      </c>
      <c r="L32" s="380">
        <f t="shared" si="10"/>
        <v>0</v>
      </c>
      <c r="M32" s="380">
        <f t="shared" si="10"/>
        <v>0</v>
      </c>
      <c r="N32" s="380">
        <f t="shared" si="10"/>
        <v>0</v>
      </c>
      <c r="O32" s="380">
        <f t="shared" si="10"/>
        <v>0</v>
      </c>
      <c r="P32" s="380">
        <f t="shared" si="10"/>
        <v>0</v>
      </c>
      <c r="Q32" s="380">
        <f t="shared" si="10"/>
        <v>0</v>
      </c>
      <c r="R32" s="380">
        <f t="shared" si="10"/>
        <v>0</v>
      </c>
      <c r="S32" s="380">
        <f t="shared" si="10"/>
        <v>0</v>
      </c>
      <c r="T32" s="380">
        <f t="shared" si="10"/>
        <v>0</v>
      </c>
      <c r="U32" s="380">
        <f t="shared" si="10"/>
        <v>0</v>
      </c>
      <c r="V32" s="380">
        <f t="shared" si="10"/>
        <v>0</v>
      </c>
      <c r="W32" s="380">
        <f t="shared" si="10"/>
        <v>0</v>
      </c>
      <c r="X32" s="380">
        <f t="shared" si="10"/>
        <v>0</v>
      </c>
      <c r="Y32" s="380">
        <f t="shared" si="10"/>
        <v>0</v>
      </c>
      <c r="Z32" s="380">
        <f t="shared" si="10"/>
        <v>0</v>
      </c>
      <c r="AB32" s="381">
        <f>SUM(AB7:AB30)</f>
        <v>0</v>
      </c>
      <c r="AC32" s="382"/>
      <c r="AD32" s="340">
        <f>SUM(AD7:AD31)</f>
        <v>0</v>
      </c>
    </row>
    <row r="33" spans="2:29" ht="15" customHeight="1" x14ac:dyDescent="0.25">
      <c r="AB33" s="255"/>
      <c r="AC33" s="382"/>
    </row>
    <row r="34" spans="2:29" x14ac:dyDescent="0.25">
      <c r="M34" s="383"/>
      <c r="N34" s="383"/>
      <c r="O34" s="383"/>
      <c r="P34" s="383"/>
      <c r="Q34" s="383"/>
      <c r="R34" s="383"/>
      <c r="S34" s="383"/>
      <c r="T34" s="383"/>
      <c r="U34" s="383"/>
      <c r="V34" s="383"/>
      <c r="AB34" s="255"/>
    </row>
    <row r="35" spans="2:29" x14ac:dyDescent="0.25">
      <c r="F35"/>
      <c r="G35"/>
      <c r="H35"/>
      <c r="I35"/>
      <c r="J35"/>
      <c r="K35"/>
      <c r="L35"/>
      <c r="M35" s="104"/>
      <c r="N35" s="383"/>
      <c r="O35" s="383"/>
      <c r="P35" s="383"/>
      <c r="Q35" s="383"/>
      <c r="R35" s="383"/>
      <c r="S35" s="383"/>
      <c r="T35" s="383"/>
      <c r="U35" s="383"/>
      <c r="V35" s="383"/>
    </row>
    <row r="36" spans="2:29" x14ac:dyDescent="0.25">
      <c r="B36" s="62" t="s">
        <v>38</v>
      </c>
      <c r="C36" s="63"/>
      <c r="D36" s="64"/>
      <c r="E36" s="65"/>
      <c r="F36" s="65"/>
      <c r="G36" s="66"/>
      <c r="H36" s="66"/>
      <c r="I36"/>
      <c r="J36"/>
      <c r="K36"/>
      <c r="L36"/>
      <c r="M36" s="104"/>
      <c r="U36" s="384"/>
      <c r="V36" s="62" t="s">
        <v>38</v>
      </c>
      <c r="W36" s="63"/>
      <c r="X36" s="64"/>
      <c r="Y36" s="65"/>
      <c r="Z36" s="65"/>
      <c r="AA36" s="66"/>
      <c r="AB36" s="66"/>
      <c r="AC36" s="104"/>
    </row>
    <row r="37" spans="2:29" x14ac:dyDescent="0.25">
      <c r="B37" s="96" t="s">
        <v>39</v>
      </c>
      <c r="C37" s="391"/>
      <c r="D37" s="391"/>
      <c r="E37" s="391"/>
      <c r="F37" s="391"/>
      <c r="G37" s="391"/>
      <c r="H37" s="391"/>
      <c r="I37"/>
      <c r="J37"/>
      <c r="K37"/>
      <c r="L37"/>
      <c r="M37" s="104"/>
      <c r="V37" s="96" t="s">
        <v>39</v>
      </c>
      <c r="W37" s="391"/>
      <c r="X37" s="391"/>
      <c r="Y37" s="391"/>
      <c r="Z37" s="391"/>
      <c r="AA37" s="391"/>
      <c r="AB37" s="391"/>
      <c r="AC37" s="104"/>
    </row>
    <row r="38" spans="2:29" x14ac:dyDescent="0.25">
      <c r="B38" s="67" t="s">
        <v>40</v>
      </c>
      <c r="C38" s="391"/>
      <c r="D38" s="391"/>
      <c r="E38" s="391"/>
      <c r="F38" s="391"/>
      <c r="G38" s="391"/>
      <c r="H38" s="391"/>
      <c r="V38" s="67" t="s">
        <v>40</v>
      </c>
      <c r="W38" s="391"/>
      <c r="X38" s="391"/>
      <c r="Y38" s="391"/>
      <c r="Z38" s="391"/>
      <c r="AA38" s="391"/>
      <c r="AB38" s="391"/>
      <c r="AC38" s="104"/>
    </row>
    <row r="40" spans="2:29" x14ac:dyDescent="0.25">
      <c r="AB40" s="255"/>
    </row>
    <row r="41" spans="2:29" x14ac:dyDescent="0.25">
      <c r="AB41" s="255"/>
    </row>
    <row r="42" spans="2:29" ht="90.75" customHeight="1" x14ac:dyDescent="0.25">
      <c r="AB42" s="255"/>
    </row>
    <row r="43" spans="2:29" x14ac:dyDescent="0.25">
      <c r="AB43" s="255"/>
    </row>
    <row r="45" spans="2:29" x14ac:dyDescent="0.25">
      <c r="AB45" s="255"/>
    </row>
    <row r="46" spans="2:29" x14ac:dyDescent="0.25">
      <c r="AB46" s="255"/>
    </row>
    <row r="47" spans="2:29" x14ac:dyDescent="0.25">
      <c r="AB47" s="255"/>
    </row>
    <row r="48" spans="2:29" x14ac:dyDescent="0.25">
      <c r="AB48" s="255"/>
    </row>
    <row r="49" spans="28:28" x14ac:dyDescent="0.25">
      <c r="AB49" s="255"/>
    </row>
    <row r="51" spans="28:28" x14ac:dyDescent="0.25">
      <c r="AB51" s="255"/>
    </row>
    <row r="52" spans="28:28" x14ac:dyDescent="0.25">
      <c r="AB52" s="255"/>
    </row>
    <row r="53" spans="28:28" x14ac:dyDescent="0.25">
      <c r="AB53" s="255"/>
    </row>
    <row r="54" spans="28:28" x14ac:dyDescent="0.25">
      <c r="AB54" s="255"/>
    </row>
    <row r="55" spans="28:28" x14ac:dyDescent="0.25">
      <c r="AB55" s="255"/>
    </row>
    <row r="57" spans="28:28" x14ac:dyDescent="0.25">
      <c r="AB57" s="255"/>
    </row>
    <row r="58" spans="28:28" x14ac:dyDescent="0.25">
      <c r="AB58" s="255"/>
    </row>
    <row r="59" spans="28:28" x14ac:dyDescent="0.25">
      <c r="AB59" s="255"/>
    </row>
    <row r="60" spans="28:28" x14ac:dyDescent="0.25">
      <c r="AB60" s="255"/>
    </row>
    <row r="62" spans="28:28" x14ac:dyDescent="0.25">
      <c r="AB62" s="255"/>
    </row>
    <row r="63" spans="28:28" x14ac:dyDescent="0.25">
      <c r="AB63" s="255"/>
    </row>
    <row r="65" spans="28:28" x14ac:dyDescent="0.25">
      <c r="AB65" s="255"/>
    </row>
    <row r="66" spans="28:28" x14ac:dyDescent="0.25">
      <c r="AB66" s="255"/>
    </row>
    <row r="68" spans="28:28" x14ac:dyDescent="0.25">
      <c r="AB68" s="255"/>
    </row>
    <row r="69" spans="28:28" x14ac:dyDescent="0.25">
      <c r="AB69" s="255"/>
    </row>
    <row r="70" spans="28:28" x14ac:dyDescent="0.25">
      <c r="AB70" s="255"/>
    </row>
    <row r="72" spans="28:28" x14ac:dyDescent="0.25">
      <c r="AB72" s="255"/>
    </row>
    <row r="73" spans="28:28" x14ac:dyDescent="0.25">
      <c r="AB73" s="255"/>
    </row>
    <row r="74" spans="28:28" x14ac:dyDescent="0.25">
      <c r="AB74" s="255"/>
    </row>
    <row r="75" spans="28:28" x14ac:dyDescent="0.25">
      <c r="AB75" s="255"/>
    </row>
    <row r="77" spans="28:28" x14ac:dyDescent="0.25">
      <c r="AB77" s="255"/>
    </row>
    <row r="78" spans="28:28" x14ac:dyDescent="0.25">
      <c r="AB78" s="255"/>
    </row>
    <row r="79" spans="28:28" x14ac:dyDescent="0.25">
      <c r="AB79" s="255"/>
    </row>
    <row r="80" spans="28:28" x14ac:dyDescent="0.25">
      <c r="AB80" s="255"/>
    </row>
    <row r="82" spans="28:28" x14ac:dyDescent="0.25">
      <c r="AB82" s="255"/>
    </row>
    <row r="83" spans="28:28" x14ac:dyDescent="0.25">
      <c r="AB83" s="255"/>
    </row>
    <row r="84" spans="28:28" x14ac:dyDescent="0.25">
      <c r="AB84" s="255"/>
    </row>
    <row r="85" spans="28:28" x14ac:dyDescent="0.25">
      <c r="AB85" s="255"/>
    </row>
    <row r="87" spans="28:28" x14ac:dyDescent="0.25">
      <c r="AB87" s="255"/>
    </row>
    <row r="88" spans="28:28" x14ac:dyDescent="0.25">
      <c r="AB88" s="255"/>
    </row>
    <row r="89" spans="28:28" x14ac:dyDescent="0.25">
      <c r="AB89" s="255"/>
    </row>
    <row r="91" spans="28:28" x14ac:dyDescent="0.25">
      <c r="AB91" s="255"/>
    </row>
    <row r="92" spans="28:28" x14ac:dyDescent="0.25">
      <c r="AB92" s="255"/>
    </row>
    <row r="93" spans="28:28" x14ac:dyDescent="0.25">
      <c r="AB93" s="255"/>
    </row>
    <row r="94" spans="28:28" x14ac:dyDescent="0.25">
      <c r="AB94" s="255"/>
    </row>
    <row r="96" spans="28:28" x14ac:dyDescent="0.25">
      <c r="AB96" s="255"/>
    </row>
    <row r="97" spans="28:28" x14ac:dyDescent="0.25">
      <c r="AB97" s="255"/>
    </row>
    <row r="99" spans="28:28" x14ac:dyDescent="0.25">
      <c r="AB99" s="255"/>
    </row>
    <row r="100" spans="28:28" x14ac:dyDescent="0.25">
      <c r="AB100" s="255"/>
    </row>
    <row r="101" spans="28:28" x14ac:dyDescent="0.25">
      <c r="AB101" s="255"/>
    </row>
    <row r="102" spans="28:28" x14ac:dyDescent="0.25">
      <c r="AB102" s="255"/>
    </row>
    <row r="103" spans="28:28" x14ac:dyDescent="0.25">
      <c r="AB103" s="255"/>
    </row>
    <row r="105" spans="28:28" x14ac:dyDescent="0.25">
      <c r="AB105" s="255"/>
    </row>
    <row r="106" spans="28:28" x14ac:dyDescent="0.25">
      <c r="AB106" s="255"/>
    </row>
    <row r="107" spans="28:28" x14ac:dyDescent="0.25">
      <c r="AB107" s="255"/>
    </row>
    <row r="108" spans="28:28" x14ac:dyDescent="0.25">
      <c r="AB108" s="255"/>
    </row>
    <row r="109" spans="28:28" x14ac:dyDescent="0.25">
      <c r="AB109" s="255"/>
    </row>
  </sheetData>
  <mergeCells count="12">
    <mergeCell ref="B1:I1"/>
    <mergeCell ref="C2:I2"/>
    <mergeCell ref="C3:I3"/>
    <mergeCell ref="B4:I4"/>
    <mergeCell ref="B5:I5"/>
    <mergeCell ref="C38:H38"/>
    <mergeCell ref="W38:AB38"/>
    <mergeCell ref="A7:A16"/>
    <mergeCell ref="A17:A24"/>
    <mergeCell ref="A26:A30"/>
    <mergeCell ref="C37:H37"/>
    <mergeCell ref="W37:AB37"/>
  </mergeCells>
  <printOptions horizontalCentered="1"/>
  <pageMargins left="0.51180555555555596" right="0.51180555555555596" top="0.78749999999999998" bottom="0.78749999999999998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1942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22</vt:i4>
      </vt:variant>
    </vt:vector>
  </HeadingPairs>
  <TitlesOfParts>
    <vt:vector size="43" baseType="lpstr">
      <vt:lpstr>Insumos </vt:lpstr>
      <vt:lpstr>Fator K e TRDE</vt:lpstr>
      <vt:lpstr>TOTAL CONSOLIDADO 17 NÚCLEOS</vt:lpstr>
      <vt:lpstr>CASSIANO RICARDO</vt:lpstr>
      <vt:lpstr>MARCOS ANDREOTTI</vt:lpstr>
      <vt:lpstr>ANTÔNIO VIANA DE FREITAS</vt:lpstr>
      <vt:lpstr>AUGUSTO ÂNGELO CUSTODIO</vt:lpstr>
      <vt:lpstr>AUGUSTO SCHIKANOWSKI FILHO</vt:lpstr>
      <vt:lpstr>BELINO BRANCALION</vt:lpstr>
      <vt:lpstr>CALIFÓRNIA </vt:lpstr>
      <vt:lpstr>CARLOS DRUMMOND DE ANDRADE</vt:lpstr>
      <vt:lpstr>IMBUÍA</vt:lpstr>
      <vt:lpstr>LOURIVAL DE ALMEIDA</vt:lpstr>
      <vt:lpstr>CONQUISTA (IV CENTENÁRIO)</vt:lpstr>
      <vt:lpstr>FRANCISCA DE OLIVEIRA QUINQUIO</vt:lpstr>
      <vt:lpstr>SACRAMENTO</vt:lpstr>
      <vt:lpstr>JARDIM BELA VISTA</vt:lpstr>
      <vt:lpstr>RIO DA PRATA</vt:lpstr>
      <vt:lpstr>SÃO PAULO I</vt:lpstr>
      <vt:lpstr>SÃO PAULO II</vt:lpstr>
      <vt:lpstr>Cronograma Físico-Financeiro</vt:lpstr>
      <vt:lpstr>'ANTÔNIO VIANA DE FREITAS'!Area_de_impressao</vt:lpstr>
      <vt:lpstr>'AUGUSTO ÂNGELO CUSTODIO'!Area_de_impressao</vt:lpstr>
      <vt:lpstr>'AUGUSTO SCHIKANOWSKI FILHO'!Area_de_impressao</vt:lpstr>
      <vt:lpstr>'BELINO BRANCALION'!Area_de_impressao</vt:lpstr>
      <vt:lpstr>'CALIFÓRNIA '!Area_de_impressao</vt:lpstr>
      <vt:lpstr>'CARLOS DRUMMOND DE ANDRADE'!Area_de_impressao</vt:lpstr>
      <vt:lpstr>'CASSIANO RICARDO'!Area_de_impressao</vt:lpstr>
      <vt:lpstr>'CONQUISTA (IV CENTENÁRIO)'!Area_de_impressao</vt:lpstr>
      <vt:lpstr>'Cronograma Físico-Financeiro'!Area_de_impressao</vt:lpstr>
      <vt:lpstr>'Fator K e TRDE'!Area_de_impressao</vt:lpstr>
      <vt:lpstr>'FRANCISCA DE OLIVEIRA QUINQUIO'!Area_de_impressao</vt:lpstr>
      <vt:lpstr>IMBUÍA!Area_de_impressao</vt:lpstr>
      <vt:lpstr>'Insumos '!Area_de_impressao</vt:lpstr>
      <vt:lpstr>'JARDIM BELA VISTA'!Area_de_impressao</vt:lpstr>
      <vt:lpstr>'LOURIVAL DE ALMEIDA'!Area_de_impressao</vt:lpstr>
      <vt:lpstr>'MARCOS ANDREOTTI'!Area_de_impressao</vt:lpstr>
      <vt:lpstr>'RIO DA PRATA'!Area_de_impressao</vt:lpstr>
      <vt:lpstr>SACRAMENTO!Area_de_impressao</vt:lpstr>
      <vt:lpstr>'SÃO PAULO I'!Area_de_impressao</vt:lpstr>
      <vt:lpstr>'SÃO PAULO II'!Area_de_impressao</vt:lpstr>
      <vt:lpstr>'TOTAL CONSOLIDADO 17 NÚCLEOS'!Area_de_impressao</vt:lpstr>
      <vt:lpstr>'TOTAL CONSOLIDADO 17 NÚCLEOS'!Titulos_de_impressao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Reis</dc:creator>
  <dc:description/>
  <cp:lastModifiedBy>Augusto Candido Goncalves</cp:lastModifiedBy>
  <cp:revision>76</cp:revision>
  <cp:lastPrinted>2025-11-24T19:16:34Z</cp:lastPrinted>
  <dcterms:created xsi:type="dcterms:W3CDTF">2024-08-01T19:02:09Z</dcterms:created>
  <dcterms:modified xsi:type="dcterms:W3CDTF">2026-11-04T18:49:06Z</dcterms:modified>
  <dc:language>pt-BR</dc:language>
</cp:coreProperties>
</file>