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3" firstSheet="1" activeTab="1"/>
  </bookViews>
  <sheets>
    <sheet name="Quadro Resumo" sheetId="1" r:id="rId1"/>
    <sheet name="Planilha" sheetId="2" r:id="rId2"/>
  </sheets>
  <definedNames>
    <definedName name="_xlnm.Print_Area" localSheetId="1">'Planilha'!$A$1:$F$105</definedName>
    <definedName name="_xlnm.Print_Area" localSheetId="0">'Quadro Resumo'!$B$2:$G$45</definedName>
    <definedName name="Excel_BuiltIn_Print_Area_11">'Quadro Resumo'!$B$2:$G$35</definedName>
    <definedName name="Excel_BuiltIn_Print_Area_1_1">'Quadro Resumo'!$B$2:$G$34</definedName>
    <definedName name="Excel_BuiltIn_Print_Area_1_1_1">'Quadro Resumo'!$B$2:$G$36</definedName>
    <definedName name="Excel_BuiltIn_Print_Area_21">'Planilha'!$A$1:$F$105</definedName>
    <definedName name="Excel_BuiltIn_Print_Area_2_1">'Planilha'!$A$1:$F$105</definedName>
    <definedName name="Excel_BuiltIn_Print_Area_2_1_1">'Planilha'!$A$1:$F$105</definedName>
    <definedName name="Excel_BuiltIn_Print_Area_2_1_1_1">'Planilha'!$A$2:$F$105</definedName>
    <definedName name="Excel_BuiltIn_Print_Area_31">#REF!</definedName>
    <definedName name="Excel_BuiltIn_Print_Area_3_1">#REF!</definedName>
    <definedName name="Excel_BuiltIn_Print_Area_41">#REF!</definedName>
    <definedName name="Excel_BuiltIn_Print_Titles_2_1">'Planilha'!$A$2:$IR$14</definedName>
    <definedName name="Excel_BuiltIn_Print_Titles_2_1_1">'Planilha'!$A$2:$IO$14</definedName>
    <definedName name="SHARED_FORMULA_6_15_6_15_4">#REF!*#REF!</definedName>
    <definedName name="SHARED_FORMULA_6_19_6_19_4">#REF!*#REF!</definedName>
    <definedName name="_xlnm.Print_Titles" localSheetId="1">'Planilha'!$2:$14</definedName>
  </definedNames>
  <calcPr fullCalcOnLoad="1"/>
</workbook>
</file>

<file path=xl/sharedStrings.xml><?xml version="1.0" encoding="utf-8"?>
<sst xmlns="http://schemas.openxmlformats.org/spreadsheetml/2006/main" count="259" uniqueCount="181">
  <si>
    <t>RESUMO</t>
  </si>
  <si>
    <t>PREFEITURA DO MUNICÍPIO DE MAUÁ</t>
  </si>
  <si>
    <t xml:space="preserve">SECRETARIA DE OBRAS </t>
  </si>
  <si>
    <t xml:space="preserve">                            </t>
  </si>
  <si>
    <t xml:space="preserve">                               </t>
  </si>
  <si>
    <t>LOCAL: RUA BRASIL - PQ. DAS AMÉRICAS - MAUÁ – SP</t>
  </si>
  <si>
    <t>REPASSE</t>
  </si>
  <si>
    <t>PRAZO</t>
  </si>
  <si>
    <t>BDI</t>
  </si>
  <si>
    <t>CONTRAPARTIDA</t>
  </si>
  <si>
    <t>VALOR CONVÊNIO</t>
  </si>
  <si>
    <t>VALOR TOTAL</t>
  </si>
  <si>
    <t>FONTES</t>
  </si>
  <si>
    <t>SINAPI</t>
  </si>
  <si>
    <t>EDIF</t>
  </si>
  <si>
    <t>CPOS</t>
  </si>
  <si>
    <t>SERVIÇOS</t>
  </si>
  <si>
    <t>PREÇO C/ BDI</t>
  </si>
  <si>
    <t>TOTAL</t>
  </si>
  <si>
    <t>Roberto J O Bastos</t>
  </si>
  <si>
    <t>Eng. Civil – CREA 5063101963</t>
  </si>
  <si>
    <t xml:space="preserve">                                   PREFEITURA DO MUNICÍPIO DE MAUÁ</t>
  </si>
  <si>
    <t xml:space="preserve">                                  SECRETARIA DE OBRAS</t>
  </si>
  <si>
    <t>ITEM</t>
  </si>
  <si>
    <t>DESCRIÇÃO</t>
  </si>
  <si>
    <t>UNIDADE</t>
  </si>
  <si>
    <t>QUANTIDADE</t>
  </si>
  <si>
    <t>PREÇO UNITÁRIO</t>
  </si>
  <si>
    <t>SERVIÇOS PRELIMINARES</t>
  </si>
  <si>
    <t>1.1</t>
  </si>
  <si>
    <t>PLACA DE OBRA EM CHAPA DE ACO GALVANIZADO</t>
  </si>
  <si>
    <t>M2</t>
  </si>
  <si>
    <t>SUBTOTAL</t>
  </si>
  <si>
    <t>FECHAMENTO</t>
  </si>
  <si>
    <t>2.1</t>
  </si>
  <si>
    <t>RETIRADA DE POSTE OU SISTEMA DE SUSTENTAÇÃO PARA ALAMBRADO OU FECHAMENTO</t>
  </si>
  <si>
    <t>UN</t>
  </si>
  <si>
    <t>2.2</t>
  </si>
  <si>
    <t>DEMOLIÇÃO DE ALAMBRADO DE TELA GALVANIZADA</t>
  </si>
  <si>
    <t>2.3</t>
  </si>
  <si>
    <t>CARGA E DESCARGA MECANIZADAS DE ENTULHO EM CAMINHAO BASCULANTE 6 M3</t>
  </si>
  <si>
    <t>M3</t>
  </si>
  <si>
    <t>2.4</t>
  </si>
  <si>
    <t>TRANSPORTE DE MATERIAL DE QUALQUER NATUREZA DMT &gt; 10 KM, COM CAMINHAO BASCULANTE DE 4,0 M3.</t>
  </si>
  <si>
    <t>TXKM</t>
  </si>
  <si>
    <t>2.5</t>
  </si>
  <si>
    <t>ESTACA A TRADO (BROCA) DIAMETRO 30CM EM CONCRETO ARMADO MOLDADA IN-LOCO, 20MPA</t>
  </si>
  <si>
    <t>M</t>
  </si>
  <si>
    <t>2.6</t>
  </si>
  <si>
    <t>ESCAVAÇÃO MANUAL A CÉU ABERTO EM MATERIAL DE 1A CATEGORIA, EM PROFUNDIDADE ATÉ 0,50M</t>
  </si>
  <si>
    <t>2.7</t>
  </si>
  <si>
    <t>FORMA TABUA P/ CONCRETO EM FUNDACAO C/ REAPROVEITAMENTO 10 X.</t>
  </si>
  <si>
    <t>2.8</t>
  </si>
  <si>
    <t>LASTRO DE BRITA</t>
  </si>
  <si>
    <t>2.9</t>
  </si>
  <si>
    <t>ARMACAO ACO CA-50, DIAM. 6,3 (1/4) À 12,5MM(1/2) -FORNECIMENTO/ CORTE(PERDA DE 10%) / DOBRA / COLOCAÇÃO.</t>
  </si>
  <si>
    <t>KG</t>
  </si>
  <si>
    <t>2.10</t>
  </si>
  <si>
    <t>CONCRETO USINADO BOMBEADO FCK=20MPA, INCLUSIVE LANCAMENTO E ADENSAMENTO</t>
  </si>
  <si>
    <t>2.11</t>
  </si>
  <si>
    <t>ALVENARIA DE BLOCO DE CONCRETO ESTRUTURAL 14X19X39CM, ESP 14CM ASSENTADOS COM ARGAMASSA TRACO 1:0,25:4 (CIMENTO, CAL E AREIA)</t>
  </si>
  <si>
    <t>2.12</t>
  </si>
  <si>
    <t>GRADE DE FERRO EM BARRA CHATA 3/16"</t>
  </si>
  <si>
    <t>2.13</t>
  </si>
  <si>
    <t>PORTAO EM TELA RIGIDA E MOLDURA EM ACO COM DUAS FOLHAS DE ABRIR 2X3,50MX1,80M, INCLUSO CADEADO, FUNDO OXIDO FERRO/ZARCAO UMA DEMAO E PINTURA</t>
  </si>
  <si>
    <t>3</t>
  </si>
  <si>
    <t>REFORMA – GINÁSIO</t>
  </si>
  <si>
    <t>3.1</t>
  </si>
  <si>
    <t>RETIRADA CUIDADOSA DE AZULEJOS/LADRILHOS E ARGAMASSA DE ASSENTAMENTO</t>
  </si>
  <si>
    <t>3.2</t>
  </si>
  <si>
    <t xml:space="preserve">RETIRADA DE PORTÃO METÁLICO </t>
  </si>
  <si>
    <t>3.3</t>
  </si>
  <si>
    <t>RETIRADA DE APARELHOS SANITÁRIOS, INCLUSIVE ACESSÓRIOS</t>
  </si>
  <si>
    <t>3.4</t>
  </si>
  <si>
    <t>3.5</t>
  </si>
  <si>
    <t>RETIRADA DE FOLHAS DE PORTA DE PASSAGEM OU JANELA</t>
  </si>
  <si>
    <t>3.6</t>
  </si>
  <si>
    <t>DEMOLIÇÃO DE ALVENARIA DE ELEMENTOS CERÂMICOS VAZADOS</t>
  </si>
  <si>
    <t>3.7</t>
  </si>
  <si>
    <t>3.8</t>
  </si>
  <si>
    <t>3.9</t>
  </si>
  <si>
    <t>PORTAO DE FERRO COM VARA 1/2", COM REQUADRO</t>
  </si>
  <si>
    <t>3.10</t>
  </si>
  <si>
    <t>BACIA SANITÁRIA COM CAIXA ACOPLADA DE LOUÇA BRANCA</t>
  </si>
  <si>
    <t>3.11</t>
  </si>
  <si>
    <t>TELA GALVANIZADA PARA ALAMBRADO - MALHA 2" FIO 10</t>
  </si>
  <si>
    <t>3.12</t>
  </si>
  <si>
    <t>QE-36 REDE DE PROTECAO PARA QUADRAS DE ESPORTES</t>
  </si>
  <si>
    <t>3.13</t>
  </si>
  <si>
    <t>TELA DE PROTEÇÃO EM ARAME N.12, MALHA DE 1/2" - INCLUSIVE REQUADRO</t>
  </si>
  <si>
    <t>3.14</t>
  </si>
  <si>
    <r>
      <t>PISO CIMENTADO TRACO 1:3 (CIMENTO E AREIA) ACABAMENTO LISO ESPESSURA 2</t>
    </r>
    <r>
      <rPr>
        <sz val="10"/>
        <rFont val="Arial"/>
        <family val="2"/>
      </rPr>
      <t>,5 CM PREPARO MECANICO DA ARGAMASSA</t>
    </r>
  </si>
  <si>
    <t>3.15</t>
  </si>
  <si>
    <r>
      <t>PORTA DE MADEIRA PARA BANHEIRO, EM CHAPA DE MADEIRA COMPENSADA, REVEST</t>
    </r>
    <r>
      <rPr>
        <sz val="10"/>
        <rFont val="Arial"/>
        <family val="2"/>
      </rPr>
      <t>IDA COM LAMINADO TEXTURIZADO, 60X160CM, INCLUSO MARCO E DOBRADICAS</t>
    </r>
  </si>
  <si>
    <t>3.16</t>
  </si>
  <si>
    <t>PM.04 - PORTA LISA ESPECIAL/ SÓLIDA PARA PORTADORES DE DEFICIÊNCIA FÍSICA - 82X210CM</t>
  </si>
  <si>
    <t>3.17</t>
  </si>
  <si>
    <t>PM.08 - PORTA LISA ESPECIAL/ SÓLIDA - 92X210CM</t>
  </si>
  <si>
    <t>3.18</t>
  </si>
  <si>
    <t>CHUVEIRO ELETRICO COMUM CORPO PLASTICO TIPO DUCHA, FORNECIMENTO E INSTALAÇÃO</t>
  </si>
  <si>
    <t>3.19</t>
  </si>
  <si>
    <t>AZULEJO 1A 15X15CM FIXADO ARGAMASSA COLANTE, JUNTAS A PRUMO, REJUNTAMENTO COM CIMENTO BRANCO</t>
  </si>
  <si>
    <t>3.20</t>
  </si>
  <si>
    <t>HV.12 - ABRIGO PARA GÁS EM ALVENARIA REVESTIDA PARA 2 BOTIJÕES</t>
  </si>
  <si>
    <t>3.21</t>
  </si>
  <si>
    <t>TUBO DE COBRE SEM COSTURA, CLASSE EL - 1/2"</t>
  </si>
  <si>
    <t>3.22</t>
  </si>
  <si>
    <t>HD.10 - INSTALAÇÃO PARA 2 BOTIJÕES GLP 13KG, EXCLUSIVE ABRIGO</t>
  </si>
  <si>
    <t>3.23</t>
  </si>
  <si>
    <t>BOTIJÃO DE GÁS DE 13KG COM CARGA</t>
  </si>
  <si>
    <t>3.24</t>
  </si>
  <si>
    <r>
      <t>PINTURA ESMALTE BRILHANTE (2 DEMAOS) SOBRE SUPERFICIE METALICA, INCLUS</t>
    </r>
    <r>
      <rPr>
        <sz val="10"/>
        <rFont val="Arial"/>
        <family val="2"/>
      </rPr>
      <t>IVE PROTECAO COM ZARCAO (1 DEMAO)</t>
    </r>
  </si>
  <si>
    <t>3.25</t>
  </si>
  <si>
    <t>PINTURA LATEX ACRILICA AMBIENTES INTERNOS/EXTERNOS, TRES DEMAOS</t>
  </si>
  <si>
    <t>3.26</t>
  </si>
  <si>
    <t>PINTURA ACRILICA EM PISO CIMENTADO DUAS DEMAOS</t>
  </si>
  <si>
    <t>3.27</t>
  </si>
  <si>
    <t>PINTURA ACRILICA DE FAIXAS DE DEMARCACAO EM QUADRA POLIESPORTIVA, 5 CM DE LARGURA</t>
  </si>
  <si>
    <t>3.28</t>
  </si>
  <si>
    <t>REVISÃO, ESCOVAÇÃO, INCLUSIVE  TOMADA DE GOTEIRAS DE TELHADOS EM GERAL, EXCLUSIVE PARA TELHAS DE BARRO COZIDO OU VIDRO</t>
  </si>
  <si>
    <t>3.29</t>
  </si>
  <si>
    <t>TUBO PVC PARA ESGOTO PREDIAL DN 100MM - FORNECIMENTO E INSTALACAO</t>
  </si>
  <si>
    <t>3.30</t>
  </si>
  <si>
    <t>ELETRODUTO DE PVC RIGIDO ROSCAVEL DN 25MM (1") INCL CONEXOES, FORNECIMENTO E INSTALAÇÃO</t>
  </si>
  <si>
    <t>3.31</t>
  </si>
  <si>
    <t>CABO DE COBRE ISOLADO PVC 450/750V 1,5MM2 RESISTENTE A CHAMA – FORNECIMENTO E INSTALAÇÃO</t>
  </si>
  <si>
    <t>3.32</t>
  </si>
  <si>
    <t>CABO DE COBRE ISOLADO PVC 450/750V 2,5MM2 RESISTENTE A CHAMA – FORNECIMENTO E INSTALAÇÃO</t>
  </si>
  <si>
    <t>3.33</t>
  </si>
  <si>
    <t>REVISÃO GERAL DE ELÉTRICA (ELETRICISTA)</t>
  </si>
  <si>
    <t>H</t>
  </si>
  <si>
    <t>3.34</t>
  </si>
  <si>
    <t>CABO 1,50MM2 - ISOLAMENTO PARA 1,0KV - CLASSE 4 - FLEXÍVEL</t>
  </si>
  <si>
    <t>3.35</t>
  </si>
  <si>
    <t>CABO 2,50MM2 - ISOLAMENTO PARA 1,0KV - CLASSE 4 - FLEXÍVEL</t>
  </si>
  <si>
    <t>3.36</t>
  </si>
  <si>
    <t>ELETRODUTO DE PVC RÍGIDO, ROSCÁVEL - 25MM (3/4")</t>
  </si>
  <si>
    <t>3.37</t>
  </si>
  <si>
    <t>LUMINÁRIA INDUSTRIAL - 2 LÂMPADAS FLUORESCENTES 16/20W</t>
  </si>
  <si>
    <t>3.38</t>
  </si>
  <si>
    <t>DISJUNTOR TERMOMAGNETICO MONOPOLAR PADRAO NEMA (AMERICANO) 10 A 30A 240 FORNECIMENTO E INSTALAÇÃO</t>
  </si>
  <si>
    <t>3.39</t>
  </si>
  <si>
    <t>DISJUNTOR TERMOMAGNETICO MONOPOLAR PADRAO NEMA (AMERICANO) 35 A 50A 240 FORNECIMENTO E INSTALAÇÃO</t>
  </si>
  <si>
    <t>3.40</t>
  </si>
  <si>
    <t>DISJUNTOR TERMOMAGNETICO TRIPOLAR PADRAO NEMA (AMERICANO) 60 A 100A 240, FORNECIMENTO E INSTALAÇÃO</t>
  </si>
  <si>
    <t>4</t>
  </si>
  <si>
    <t>REFORMA QUADRA EXTERNA</t>
  </si>
  <si>
    <t>4.1</t>
  </si>
  <si>
    <t>4.2</t>
  </si>
  <si>
    <t>4.3</t>
  </si>
  <si>
    <t>4.4</t>
  </si>
  <si>
    <t>PISO EM CONCRETO 20 MPA PREPARO MECANICO, ESPESSURA 7CM, INCLUSO SELANTE ELASTICO A BASE DE POLIURETANO</t>
  </si>
  <si>
    <t>4.5</t>
  </si>
  <si>
    <t>4.6</t>
  </si>
  <si>
    <t>4.7</t>
  </si>
  <si>
    <t>4.8</t>
  </si>
  <si>
    <t>PORTAO EM TUBO DE ACO GALVANIZADO, PAINEL UNICO, 1MX1,6M, INCLUSO CADEADO</t>
  </si>
  <si>
    <t>4.9</t>
  </si>
  <si>
    <r>
      <t>PINTURA ESMALTE BRILHANTE (2 DEMAOS) SOBRE SUPERFICIE METALICA, INCLU</t>
    </r>
    <r>
      <rPr>
        <sz val="10"/>
        <rFont val="Arial"/>
        <family val="2"/>
      </rPr>
      <t>SIVE PROTECAO COM ZARCAO (1 DEMAO)</t>
    </r>
  </si>
  <si>
    <t>4.10</t>
  </si>
  <si>
    <t>5</t>
  </si>
  <si>
    <t>REFORMA PLAYGROUND</t>
  </si>
  <si>
    <t>5.1</t>
  </si>
  <si>
    <t>RV.11 - TANQUE DE AREIA - GENÉRICO - FORNECIMENTO E APLICAÇÃO DE AREIA LAVADA</t>
  </si>
  <si>
    <t>6</t>
  </si>
  <si>
    <t>REFORMA PISTA DE SKATE</t>
  </si>
  <si>
    <t>6.1</t>
  </si>
  <si>
    <r>
      <t>PISO CIMENTADO TRACO 1:3 (CIMENTO E AREIA) ACABAMENTO LISO ESPESSURA 2</t>
    </r>
    <r>
      <rPr>
        <sz val="8"/>
        <color indexed="21"/>
        <rFont val="Courier New"/>
        <family val="3"/>
      </rPr>
      <t>,</t>
    </r>
    <r>
      <rPr>
        <sz val="10"/>
        <rFont val="Arial"/>
        <family val="2"/>
      </rPr>
      <t>5 CM PREPARO MECANICO DA ARGAMASSA</t>
    </r>
  </si>
  <si>
    <t>6.2</t>
  </si>
  <si>
    <t>7</t>
  </si>
  <si>
    <t>LIMPEZA FINAL</t>
  </si>
  <si>
    <t>7.1</t>
  </si>
  <si>
    <t>LIMPEZA FINAL DA OBRA</t>
  </si>
  <si>
    <t>TOTAL COM BDI 25%</t>
  </si>
  <si>
    <t>OBRA: Reforma e modernização de Ginásio Poliesportivo no Município de mauá, SP</t>
  </si>
  <si>
    <t>ART: 9222122014563742</t>
  </si>
  <si>
    <t xml:space="preserve"> PLANILHA DE QUANTIDADES E PREÇOS</t>
  </si>
  <si>
    <t xml:space="preserve">PREÇO TOTAL </t>
  </si>
  <si>
    <t>Local:     Rua Brasil - Pq das Américas - Mauá - SP</t>
  </si>
  <si>
    <t xml:space="preserve"> Objeto:  Reforma e modernização do Ginásio Poliesportivo José Boscariol, SP</t>
  </si>
  <si>
    <t>Base: Junho/14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</si>
</sst>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 R$ &quot;#,##0.00\ ;&quot; R$ (&quot;#,##0.00\);&quot; R$ -&quot;#\ ;@\ "/>
    <numFmt numFmtId="173" formatCode="#,##0.00\ ;&quot; (&quot;#,##0.00\);&quot; -&quot;#\ ;@\ "/>
    <numFmt numFmtId="174" formatCode="&quot;R$ &quot;#,##0.00"/>
    <numFmt numFmtId="175" formatCode="#&quot; dias&quot;"/>
    <numFmt numFmtId="176" formatCode="#,###.00"/>
    <numFmt numFmtId="177" formatCode="#\ ###\ ##0.00"/>
    <numFmt numFmtId="178" formatCode="00\-00\-00"/>
    <numFmt numFmtId="179" formatCode="00000"/>
    <numFmt numFmtId="180" formatCode="#,##0.0000"/>
    <numFmt numFmtId="181" formatCode="#,##0.000000"/>
    <numFmt numFmtId="182" formatCode="0.0000"/>
    <numFmt numFmtId="183" formatCode="0.000000"/>
    <numFmt numFmtId="184" formatCode="_-* #,##0.00_-;\-* #,##0.00_-;_-* \-??_-;_-@_-"/>
    <numFmt numFmtId="185" formatCode="_(* #,##0.00_);_(* \(#,##0.00\);_(* \-??_);_(@_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sz val="8"/>
      <color indexed="21"/>
      <name val="Courier New"/>
      <family val="3"/>
    </font>
    <font>
      <b/>
      <sz val="8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9" borderId="0" applyNumberFormat="0" applyBorder="0" applyAlignment="0" applyProtection="0"/>
    <xf numFmtId="0" fontId="36" fillId="21" borderId="0" applyNumberFormat="0" applyBorder="0" applyAlignment="0" applyProtection="0"/>
    <xf numFmtId="0" fontId="0" fillId="15" borderId="0" applyNumberFormat="0" applyBorder="0" applyAlignment="0" applyProtection="0"/>
    <xf numFmtId="0" fontId="36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7" borderId="0" applyNumberFormat="0" applyBorder="0" applyAlignment="0" applyProtection="0"/>
    <xf numFmtId="0" fontId="39" fillId="35" borderId="1" applyNumberFormat="0" applyAlignment="0" applyProtection="0"/>
    <xf numFmtId="0" fontId="4" fillId="36" borderId="2" applyNumberFormat="0" applyAlignment="0" applyProtection="0"/>
    <xf numFmtId="0" fontId="40" fillId="37" borderId="3" applyNumberFormat="0" applyAlignment="0" applyProtection="0"/>
    <xf numFmtId="0" fontId="5" fillId="38" borderId="4" applyNumberFormat="0" applyAlignment="0" applyProtection="0"/>
    <xf numFmtId="0" fontId="41" fillId="0" borderId="5" applyNumberFormat="0" applyFill="0" applyAlignment="0" applyProtection="0"/>
    <xf numFmtId="0" fontId="6" fillId="0" borderId="6" applyNumberFormat="0" applyFill="0" applyAlignment="0" applyProtection="0"/>
    <xf numFmtId="0" fontId="37" fillId="39" borderId="0" applyNumberFormat="0" applyBorder="0" applyAlignment="0" applyProtection="0"/>
    <xf numFmtId="0" fontId="2" fillId="40" borderId="0" applyNumberFormat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37" fillId="43" borderId="0" applyNumberFormat="0" applyBorder="0" applyAlignment="0" applyProtection="0"/>
    <xf numFmtId="0" fontId="2" fillId="44" borderId="0" applyNumberFormat="0" applyBorder="0" applyAlignment="0" applyProtection="0"/>
    <xf numFmtId="0" fontId="37" fillId="45" borderId="0" applyNumberFormat="0" applyBorder="0" applyAlignment="0" applyProtection="0"/>
    <xf numFmtId="0" fontId="2" fillId="29" borderId="0" applyNumberFormat="0" applyBorder="0" applyAlignment="0" applyProtection="0"/>
    <xf numFmtId="0" fontId="37" fillId="46" borderId="0" applyNumberFormat="0" applyBorder="0" applyAlignment="0" applyProtection="0"/>
    <xf numFmtId="0" fontId="2" fillId="31" borderId="0" applyNumberFormat="0" applyBorder="0" applyAlignment="0" applyProtection="0"/>
    <xf numFmtId="0" fontId="37" fillId="47" borderId="0" applyNumberFormat="0" applyBorder="0" applyAlignment="0" applyProtection="0"/>
    <xf numFmtId="0" fontId="2" fillId="48" borderId="0" applyNumberFormat="0" applyBorder="0" applyAlignment="0" applyProtection="0"/>
    <xf numFmtId="0" fontId="42" fillId="49" borderId="1" applyNumberFormat="0" applyAlignment="0" applyProtection="0"/>
    <xf numFmtId="0" fontId="7" fillId="13" borderId="2" applyNumberFormat="0" applyAlignment="0" applyProtection="0"/>
    <xf numFmtId="0" fontId="43" fillId="50" borderId="0" applyNumberFormat="0" applyBorder="0" applyAlignment="0" applyProtection="0"/>
    <xf numFmtId="0" fontId="8" fillId="5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" fillId="0" borderId="0" applyFill="0" applyBorder="0" applyAlignment="0" applyProtection="0"/>
    <xf numFmtId="0" fontId="44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1" fillId="0" borderId="0" applyFill="0" applyBorder="0" applyAlignment="0" applyProtection="0"/>
    <xf numFmtId="0" fontId="45" fillId="35" borderId="9" applyNumberFormat="0" applyAlignment="0" applyProtection="0"/>
    <xf numFmtId="0" fontId="11" fillId="36" borderId="10" applyNumberFormat="0" applyAlignment="0" applyProtection="0"/>
    <xf numFmtId="169" fontId="1" fillId="0" borderId="0" applyFill="0" applyBorder="0" applyAlignment="0" applyProtection="0"/>
    <xf numFmtId="173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17" fillId="0" borderId="14" applyNumberFormat="0" applyFill="0" applyAlignment="0" applyProtection="0"/>
    <xf numFmtId="0" fontId="51" fillId="0" borderId="15" applyNumberFormat="0" applyFill="0" applyAlignment="0" applyProtection="0"/>
    <xf numFmtId="0" fontId="18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4" fillId="0" borderId="18" applyNumberFormat="0" applyFill="0" applyAlignment="0" applyProtection="0"/>
    <xf numFmtId="184" fontId="1" fillId="0" borderId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4" fontId="20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1" fillId="0" borderId="0" xfId="80" applyFont="1" applyBorder="1" applyAlignment="1">
      <alignment horizontal="left" vertical="center"/>
      <protection/>
    </xf>
    <xf numFmtId="174" fontId="2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20" xfId="0" applyBorder="1" applyAlignment="1">
      <alignment/>
    </xf>
    <xf numFmtId="0" fontId="23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174" fontId="22" fillId="0" borderId="25" xfId="0" applyNumberFormat="1" applyFont="1" applyBorder="1" applyAlignment="1">
      <alignment/>
    </xf>
    <xf numFmtId="10" fontId="0" fillId="0" borderId="0" xfId="0" applyNumberFormat="1" applyAlignment="1">
      <alignment/>
    </xf>
    <xf numFmtId="175" fontId="14" fillId="0" borderId="22" xfId="0" applyNumberFormat="1" applyFont="1" applyBorder="1" applyAlignment="1">
      <alignment horizontal="left"/>
    </xf>
    <xf numFmtId="0" fontId="14" fillId="0" borderId="22" xfId="0" applyFont="1" applyBorder="1" applyAlignment="1">
      <alignment horizontal="right"/>
    </xf>
    <xf numFmtId="10" fontId="14" fillId="0" borderId="23" xfId="0" applyNumberFormat="1" applyFont="1" applyBorder="1" applyAlignment="1">
      <alignment horizontal="left"/>
    </xf>
    <xf numFmtId="0" fontId="0" fillId="0" borderId="26" xfId="0" applyFont="1" applyBorder="1" applyAlignment="1">
      <alignment/>
    </xf>
    <xf numFmtId="174" fontId="2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174" fontId="22" fillId="0" borderId="29" xfId="0" applyNumberFormat="1" applyFont="1" applyBorder="1" applyAlignment="1">
      <alignment/>
    </xf>
    <xf numFmtId="174" fontId="14" fillId="0" borderId="22" xfId="0" applyNumberFormat="1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174" fontId="14" fillId="0" borderId="22" xfId="0" applyNumberFormat="1" applyFont="1" applyBorder="1" applyAlignment="1">
      <alignment/>
    </xf>
    <xf numFmtId="0" fontId="0" fillId="0" borderId="30" xfId="0" applyBorder="1" applyAlignment="1">
      <alignment/>
    </xf>
    <xf numFmtId="0" fontId="14" fillId="0" borderId="31" xfId="0" applyFont="1" applyBorder="1" applyAlignment="1">
      <alignment/>
    </xf>
    <xf numFmtId="0" fontId="0" fillId="0" borderId="31" xfId="0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1" xfId="0" applyFont="1" applyBorder="1" applyAlignment="1">
      <alignment/>
    </xf>
    <xf numFmtId="174" fontId="14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174" fontId="14" fillId="0" borderId="22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/>
    </xf>
    <xf numFmtId="0" fontId="25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0" fontId="27" fillId="0" borderId="22" xfId="0" applyFont="1" applyFill="1" applyBorder="1" applyAlignment="1">
      <alignment horizontal="left" vertical="center"/>
    </xf>
    <xf numFmtId="0" fontId="27" fillId="0" borderId="22" xfId="0" applyFont="1" applyBorder="1" applyAlignment="1">
      <alignment horizontal="left"/>
    </xf>
    <xf numFmtId="177" fontId="1" fillId="0" borderId="22" xfId="81" applyNumberFormat="1" applyFont="1" applyFill="1" applyBorder="1" applyAlignment="1" applyProtection="1">
      <alignment horizontal="left" vertical="center"/>
      <protection locked="0"/>
    </xf>
    <xf numFmtId="0" fontId="1" fillId="0" borderId="22" xfId="81" applyFont="1" applyFill="1" applyBorder="1" applyAlignment="1" applyProtection="1">
      <alignment horizontal="left"/>
      <protection locked="0"/>
    </xf>
    <xf numFmtId="10" fontId="0" fillId="36" borderId="22" xfId="0" applyNumberFormat="1" applyFill="1" applyBorder="1" applyAlignment="1">
      <alignment/>
    </xf>
    <xf numFmtId="49" fontId="26" fillId="0" borderId="22" xfId="80" applyNumberFormat="1" applyFont="1" applyFill="1" applyBorder="1" applyAlignment="1">
      <alignment horizontal="left" vertical="center"/>
      <protection/>
    </xf>
    <xf numFmtId="0" fontId="0" fillId="36" borderId="22" xfId="0" applyFont="1" applyFill="1" applyBorder="1" applyAlignment="1">
      <alignment/>
    </xf>
    <xf numFmtId="0" fontId="26" fillId="0" borderId="22" xfId="80" applyFont="1" applyFill="1" applyBorder="1" applyAlignment="1">
      <alignment horizontal="left" vertical="center"/>
      <protection/>
    </xf>
    <xf numFmtId="4" fontId="26" fillId="0" borderId="22" xfId="81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2" fontId="26" fillId="0" borderId="22" xfId="80" applyNumberFormat="1" applyFont="1" applyFill="1" applyBorder="1" applyAlignment="1">
      <alignment horizontal="left" vertical="center"/>
      <protection/>
    </xf>
    <xf numFmtId="4" fontId="26" fillId="0" borderId="22" xfId="80" applyNumberFormat="1" applyFont="1" applyFill="1" applyBorder="1" applyAlignment="1">
      <alignment horizontal="left" vertical="center"/>
      <protection/>
    </xf>
    <xf numFmtId="0" fontId="1" fillId="0" borderId="22" xfId="81" applyNumberFormat="1" applyFont="1" applyFill="1" applyBorder="1" applyAlignment="1" applyProtection="1">
      <alignment horizontal="left" vertical="center"/>
      <protection/>
    </xf>
    <xf numFmtId="177" fontId="26" fillId="0" borderId="22" xfId="81" applyNumberFormat="1" applyFont="1" applyFill="1" applyBorder="1" applyAlignment="1" applyProtection="1">
      <alignment horizontal="left" vertical="center" wrapText="1"/>
      <protection locked="0"/>
    </xf>
    <xf numFmtId="177" fontId="1" fillId="0" borderId="22" xfId="81" applyNumberFormat="1" applyFont="1" applyFill="1" applyBorder="1" applyAlignment="1" applyProtection="1">
      <alignment horizontal="left" vertical="center" wrapText="1"/>
      <protection locked="0"/>
    </xf>
    <xf numFmtId="0" fontId="1" fillId="0" borderId="22" xfId="81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>
      <alignment/>
    </xf>
    <xf numFmtId="0" fontId="1" fillId="0" borderId="22" xfId="81" applyFont="1" applyFill="1" applyBorder="1" applyAlignment="1" applyProtection="1">
      <alignment horizontal="left" vertical="center" wrapText="1"/>
      <protection/>
    </xf>
    <xf numFmtId="4" fontId="1" fillId="0" borderId="22" xfId="80" applyNumberFormat="1" applyFont="1" applyFill="1" applyBorder="1" applyAlignment="1" applyProtection="1">
      <alignment horizontal="center" vertical="center"/>
      <protection locked="0"/>
    </xf>
    <xf numFmtId="0" fontId="1" fillId="0" borderId="22" xfId="80" applyFont="1" applyFill="1" applyBorder="1" applyAlignment="1">
      <alignment horizontal="left"/>
      <protection/>
    </xf>
    <xf numFmtId="0" fontId="0" fillId="0" borderId="22" xfId="0" applyFill="1" applyBorder="1" applyAlignment="1">
      <alignment/>
    </xf>
    <xf numFmtId="0" fontId="1" fillId="0" borderId="22" xfId="81" applyFont="1" applyFill="1" applyBorder="1" applyAlignment="1" applyProtection="1">
      <alignment horizontal="center" vertical="center" wrapText="1"/>
      <protection/>
    </xf>
    <xf numFmtId="4" fontId="26" fillId="0" borderId="22" xfId="80" applyNumberFormat="1" applyFont="1" applyFill="1" applyBorder="1" applyAlignment="1" applyProtection="1">
      <alignment horizontal="left" vertical="center"/>
      <protection locked="0"/>
    </xf>
    <xf numFmtId="0" fontId="1" fillId="0" borderId="22" xfId="80" applyFont="1" applyBorder="1" applyAlignment="1">
      <alignment horizontal="left"/>
      <protection/>
    </xf>
    <xf numFmtId="0" fontId="0" fillId="0" borderId="22" xfId="0" applyNumberFormat="1" applyFill="1" applyBorder="1" applyAlignment="1">
      <alignment/>
    </xf>
    <xf numFmtId="0" fontId="0" fillId="0" borderId="35" xfId="0" applyNumberFormat="1" applyFill="1" applyBorder="1" applyAlignment="1">
      <alignment/>
    </xf>
    <xf numFmtId="49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177" fontId="1" fillId="0" borderId="35" xfId="81" applyNumberFormat="1" applyFont="1" applyFill="1" applyBorder="1" applyAlignment="1" applyProtection="1">
      <alignment horizontal="left" vertical="center"/>
      <protection locked="0"/>
    </xf>
    <xf numFmtId="49" fontId="26" fillId="0" borderId="35" xfId="80" applyNumberFormat="1" applyFont="1" applyFill="1" applyBorder="1" applyAlignment="1">
      <alignment horizontal="left" vertical="center"/>
      <protection/>
    </xf>
    <xf numFmtId="0" fontId="26" fillId="0" borderId="35" xfId="80" applyFont="1" applyFill="1" applyBorder="1" applyAlignment="1">
      <alignment horizontal="left" vertical="center"/>
      <protection/>
    </xf>
    <xf numFmtId="0" fontId="1" fillId="0" borderId="35" xfId="81" applyNumberFormat="1" applyFont="1" applyFill="1" applyBorder="1" applyAlignment="1" applyProtection="1">
      <alignment horizontal="left" vertical="center"/>
      <protection/>
    </xf>
    <xf numFmtId="177" fontId="26" fillId="0" borderId="35" xfId="81" applyNumberFormat="1" applyFont="1" applyFill="1" applyBorder="1" applyAlignment="1" applyProtection="1">
      <alignment horizontal="left" vertical="center" wrapText="1"/>
      <protection locked="0"/>
    </xf>
    <xf numFmtId="177" fontId="1" fillId="0" borderId="35" xfId="81" applyNumberFormat="1" applyFont="1" applyFill="1" applyBorder="1" applyAlignment="1" applyProtection="1">
      <alignment horizontal="left" vertical="center" wrapText="1"/>
      <protection locked="0"/>
    </xf>
    <xf numFmtId="4" fontId="26" fillId="0" borderId="35" xfId="80" applyNumberFormat="1" applyFont="1" applyFill="1" applyBorder="1" applyAlignment="1" applyProtection="1">
      <alignment horizontal="left" vertical="center"/>
      <protection locked="0"/>
    </xf>
    <xf numFmtId="49" fontId="26" fillId="36" borderId="37" xfId="81" applyNumberFormat="1" applyFont="1" applyFill="1" applyBorder="1" applyAlignment="1" applyProtection="1">
      <alignment horizontal="center" vertical="center" wrapText="1"/>
      <protection/>
    </xf>
    <xf numFmtId="0" fontId="26" fillId="36" borderId="38" xfId="81" applyFont="1" applyFill="1" applyBorder="1" applyAlignment="1" applyProtection="1">
      <alignment horizontal="left" vertical="center" wrapText="1"/>
      <protection/>
    </xf>
    <xf numFmtId="0" fontId="30" fillId="36" borderId="38" xfId="81" applyFont="1" applyFill="1" applyBorder="1" applyAlignment="1" applyProtection="1">
      <alignment horizontal="center" vertical="center" wrapText="1"/>
      <protection/>
    </xf>
    <xf numFmtId="49" fontId="26" fillId="36" borderId="39" xfId="81" applyNumberFormat="1" applyFont="1" applyFill="1" applyBorder="1" applyAlignment="1" applyProtection="1">
      <alignment horizontal="center" vertical="center" wrapText="1"/>
      <protection/>
    </xf>
    <xf numFmtId="4" fontId="1" fillId="0" borderId="36" xfId="80" applyNumberFormat="1" applyFont="1" applyFill="1" applyBorder="1" applyAlignment="1" applyProtection="1">
      <alignment horizontal="center" vertical="center"/>
      <protection locked="0"/>
    </xf>
    <xf numFmtId="0" fontId="1" fillId="0" borderId="40" xfId="81" applyFont="1" applyFill="1" applyBorder="1" applyAlignment="1" applyProtection="1">
      <alignment horizontal="left" vertical="center" wrapText="1"/>
      <protection/>
    </xf>
    <xf numFmtId="4" fontId="1" fillId="0" borderId="40" xfId="80" applyNumberFormat="1" applyFont="1" applyFill="1" applyBorder="1" applyAlignment="1" applyProtection="1">
      <alignment horizontal="center" vertical="center"/>
      <protection locked="0"/>
    </xf>
    <xf numFmtId="0" fontId="21" fillId="0" borderId="20" xfId="80" applyFont="1" applyBorder="1" applyAlignment="1">
      <alignment horizontal="left" vertical="center"/>
      <protection/>
    </xf>
    <xf numFmtId="0" fontId="14" fillId="0" borderId="41" xfId="0" applyFont="1" applyBorder="1" applyAlignment="1">
      <alignment horizontal="center" vertical="center"/>
    </xf>
    <xf numFmtId="174" fontId="14" fillId="0" borderId="23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1" fillId="0" borderId="20" xfId="80" applyFont="1" applyBorder="1" applyAlignment="1">
      <alignment horizontal="justify" vertical="center" wrapText="1"/>
      <protection/>
    </xf>
    <xf numFmtId="0" fontId="26" fillId="0" borderId="22" xfId="81" applyFont="1" applyFill="1" applyBorder="1" applyAlignment="1" applyProtection="1">
      <alignment horizontal="left" vertical="center" wrapText="1"/>
      <protection locked="0"/>
    </xf>
    <xf numFmtId="49" fontId="1" fillId="0" borderId="0" xfId="81" applyNumberFormat="1" applyFill="1" applyBorder="1" applyAlignment="1" applyProtection="1">
      <alignment horizontal="center" vertical="center"/>
      <protection locked="0"/>
    </xf>
    <xf numFmtId="0" fontId="26" fillId="36" borderId="22" xfId="81" applyFont="1" applyFill="1" applyBorder="1" applyAlignment="1" applyProtection="1">
      <alignment horizontal="left" vertical="center" wrapText="1"/>
      <protection/>
    </xf>
    <xf numFmtId="177" fontId="30" fillId="36" borderId="38" xfId="81" applyNumberFormat="1" applyFont="1" applyFill="1" applyBorder="1" applyAlignment="1" applyProtection="1">
      <alignment horizontal="center" vertical="center" wrapText="1"/>
      <protection/>
    </xf>
    <xf numFmtId="176" fontId="26" fillId="36" borderId="38" xfId="81" applyNumberFormat="1" applyFont="1" applyFill="1" applyBorder="1" applyAlignment="1" applyProtection="1">
      <alignment horizontal="center" vertical="center" wrapText="1"/>
      <protection/>
    </xf>
    <xf numFmtId="49" fontId="1" fillId="0" borderId="39" xfId="81" applyNumberFormat="1" applyFont="1" applyFill="1" applyBorder="1" applyAlignment="1" applyProtection="1">
      <alignment horizontal="center" vertical="center"/>
      <protection/>
    </xf>
    <xf numFmtId="177" fontId="1" fillId="0" borderId="22" xfId="80" applyNumberFormat="1" applyFont="1" applyFill="1" applyBorder="1" applyAlignment="1" applyProtection="1">
      <alignment horizontal="center" vertical="center"/>
      <protection/>
    </xf>
    <xf numFmtId="176" fontId="1" fillId="0" borderId="22" xfId="80" applyNumberFormat="1" applyFont="1" applyFill="1" applyBorder="1" applyAlignment="1" applyProtection="1">
      <alignment horizontal="center" vertical="center"/>
      <protection/>
    </xf>
    <xf numFmtId="49" fontId="26" fillId="0" borderId="39" xfId="81" applyNumberFormat="1" applyFont="1" applyFill="1" applyBorder="1" applyAlignment="1" applyProtection="1">
      <alignment horizontal="center" vertical="center"/>
      <protection/>
    </xf>
    <xf numFmtId="49" fontId="26" fillId="0" borderId="22" xfId="81" applyNumberFormat="1" applyFont="1" applyFill="1" applyBorder="1" applyAlignment="1" applyProtection="1">
      <alignment horizontal="center" vertical="center"/>
      <protection/>
    </xf>
    <xf numFmtId="176" fontId="26" fillId="0" borderId="22" xfId="80" applyNumberFormat="1" applyFont="1" applyFill="1" applyBorder="1" applyAlignment="1" applyProtection="1">
      <alignment horizontal="center" vertical="center"/>
      <protection/>
    </xf>
    <xf numFmtId="177" fontId="1" fillId="0" borderId="22" xfId="81" applyNumberFormat="1" applyFont="1" applyFill="1" applyBorder="1" applyAlignment="1" applyProtection="1">
      <alignment horizontal="center" vertical="center" wrapText="1"/>
      <protection/>
    </xf>
    <xf numFmtId="0" fontId="10" fillId="0" borderId="22" xfId="82" applyFont="1" applyFill="1" applyBorder="1" applyAlignment="1" applyProtection="1">
      <alignment horizontal="center"/>
      <protection/>
    </xf>
    <xf numFmtId="177" fontId="1" fillId="0" borderId="22" xfId="81" applyNumberFormat="1" applyFont="1" applyFill="1" applyBorder="1" applyAlignment="1" applyProtection="1">
      <alignment horizontal="center" vertical="center"/>
      <protection/>
    </xf>
    <xf numFmtId="49" fontId="1" fillId="0" borderId="43" xfId="81" applyNumberFormat="1" applyFont="1" applyFill="1" applyBorder="1" applyAlignment="1" applyProtection="1">
      <alignment horizontal="center" vertical="center"/>
      <protection/>
    </xf>
    <xf numFmtId="0" fontId="10" fillId="0" borderId="40" xfId="82" applyFont="1" applyFill="1" applyBorder="1" applyAlignment="1" applyProtection="1">
      <alignment horizontal="center"/>
      <protection/>
    </xf>
    <xf numFmtId="4" fontId="10" fillId="0" borderId="40" xfId="82" applyNumberFormat="1" applyFont="1" applyFill="1" applyBorder="1" applyAlignment="1" applyProtection="1">
      <alignment horizontal="center"/>
      <protection/>
    </xf>
    <xf numFmtId="176" fontId="1" fillId="0" borderId="40" xfId="80" applyNumberFormat="1" applyFont="1" applyFill="1" applyBorder="1" applyAlignment="1" applyProtection="1">
      <alignment horizontal="center" vertical="center"/>
      <protection/>
    </xf>
    <xf numFmtId="49" fontId="1" fillId="0" borderId="44" xfId="81" applyNumberFormat="1" applyFont="1" applyFill="1" applyBorder="1" applyAlignment="1" applyProtection="1">
      <alignment horizontal="center" vertical="center"/>
      <protection/>
    </xf>
    <xf numFmtId="0" fontId="10" fillId="0" borderId="36" xfId="82" applyFont="1" applyFill="1" applyBorder="1" applyAlignment="1" applyProtection="1">
      <alignment/>
      <protection/>
    </xf>
    <xf numFmtId="0" fontId="10" fillId="0" borderId="36" xfId="82" applyFont="1" applyFill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176" fontId="1" fillId="0" borderId="36" xfId="80" applyNumberFormat="1" applyFont="1" applyFill="1" applyBorder="1" applyAlignment="1" applyProtection="1">
      <alignment horizontal="center" vertical="center"/>
      <protection/>
    </xf>
    <xf numFmtId="49" fontId="1" fillId="0" borderId="39" xfId="81" applyNumberFormat="1" applyFont="1" applyFill="1" applyBorder="1" applyAlignment="1" applyProtection="1">
      <alignment horizontal="center" vertical="center"/>
      <protection/>
    </xf>
    <xf numFmtId="0" fontId="10" fillId="0" borderId="22" xfId="82" applyFont="1" applyFill="1" applyBorder="1" applyAlignment="1" applyProtection="1">
      <alignment wrapText="1"/>
      <protection/>
    </xf>
    <xf numFmtId="4" fontId="10" fillId="0" borderId="22" xfId="82" applyNumberFormat="1" applyFont="1" applyFill="1" applyBorder="1" applyAlignment="1" applyProtection="1">
      <alignment horizontal="center"/>
      <protection/>
    </xf>
    <xf numFmtId="0" fontId="1" fillId="0" borderId="22" xfId="81" applyFont="1" applyFill="1" applyBorder="1" applyAlignment="1" applyProtection="1">
      <alignment horizontal="left" vertical="center" wrapText="1"/>
      <protection/>
    </xf>
    <xf numFmtId="0" fontId="1" fillId="0" borderId="22" xfId="81" applyFont="1" applyFill="1" applyBorder="1" applyAlignment="1" applyProtection="1">
      <alignment horizontal="center" vertical="center"/>
      <protection/>
    </xf>
    <xf numFmtId="0" fontId="10" fillId="0" borderId="0" xfId="82" applyFont="1" applyFill="1" applyBorder="1" applyProtection="1">
      <alignment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10" fillId="0" borderId="22" xfId="82" applyFont="1" applyFill="1" applyBorder="1" applyAlignment="1" applyProtection="1">
      <alignment horizontal="center" vertical="center"/>
      <protection/>
    </xf>
    <xf numFmtId="0" fontId="10" fillId="0" borderId="40" xfId="82" applyFont="1" applyFill="1" applyBorder="1" applyAlignment="1" applyProtection="1">
      <alignment wrapText="1"/>
      <protection/>
    </xf>
    <xf numFmtId="0" fontId="1" fillId="0" borderId="40" xfId="81" applyFont="1" applyFill="1" applyBorder="1" applyAlignment="1" applyProtection="1">
      <alignment horizontal="center" vertical="center"/>
      <protection/>
    </xf>
    <xf numFmtId="177" fontId="1" fillId="0" borderId="40" xfId="81" applyNumberFormat="1" applyFont="1" applyFill="1" applyBorder="1" applyAlignment="1" applyProtection="1">
      <alignment horizontal="center" vertical="center"/>
      <protection/>
    </xf>
    <xf numFmtId="0" fontId="10" fillId="0" borderId="36" xfId="82" applyFont="1" applyFill="1" applyBorder="1" applyAlignment="1" applyProtection="1">
      <alignment wrapText="1"/>
      <protection/>
    </xf>
    <xf numFmtId="0" fontId="1" fillId="0" borderId="36" xfId="81" applyFont="1" applyFill="1" applyBorder="1" applyAlignment="1" applyProtection="1">
      <alignment horizontal="center" vertical="center"/>
      <protection/>
    </xf>
    <xf numFmtId="177" fontId="1" fillId="0" borderId="36" xfId="81" applyNumberFormat="1" applyFont="1" applyFill="1" applyBorder="1" applyAlignment="1" applyProtection="1">
      <alignment horizontal="center" vertical="center"/>
      <protection/>
    </xf>
    <xf numFmtId="49" fontId="1" fillId="0" borderId="39" xfId="81" applyNumberFormat="1" applyFont="1" applyFill="1" applyBorder="1" applyAlignment="1" applyProtection="1">
      <alignment horizontal="center" vertical="center"/>
      <protection/>
    </xf>
    <xf numFmtId="49" fontId="1" fillId="0" borderId="22" xfId="81" applyNumberFormat="1" applyFont="1" applyFill="1" applyBorder="1" applyAlignment="1" applyProtection="1">
      <alignment horizontal="center" vertical="center"/>
      <protection/>
    </xf>
    <xf numFmtId="0" fontId="1" fillId="0" borderId="40" xfId="81" applyFont="1" applyFill="1" applyBorder="1" applyAlignment="1" applyProtection="1">
      <alignment horizontal="center" vertical="center" wrapText="1"/>
      <protection/>
    </xf>
    <xf numFmtId="177" fontId="1" fillId="0" borderId="40" xfId="80" applyNumberFormat="1" applyFont="1" applyFill="1" applyBorder="1" applyAlignment="1" applyProtection="1">
      <alignment horizontal="center" vertical="center"/>
      <protection/>
    </xf>
    <xf numFmtId="0" fontId="1" fillId="0" borderId="36" xfId="81" applyFont="1" applyFill="1" applyBorder="1" applyAlignment="1" applyProtection="1">
      <alignment horizontal="center" vertical="center" wrapText="1"/>
      <protection/>
    </xf>
    <xf numFmtId="177" fontId="1" fillId="0" borderId="36" xfId="80" applyNumberFormat="1" applyFont="1" applyFill="1" applyBorder="1" applyAlignment="1" applyProtection="1">
      <alignment horizontal="center" vertical="center"/>
      <protection/>
    </xf>
    <xf numFmtId="49" fontId="26" fillId="0" borderId="39" xfId="81" applyNumberFormat="1" applyFont="1" applyFill="1" applyBorder="1" applyAlignment="1" applyProtection="1">
      <alignment horizontal="center" vertical="center"/>
      <protection/>
    </xf>
    <xf numFmtId="49" fontId="26" fillId="0" borderId="22" xfId="81" applyNumberFormat="1" applyFont="1" applyFill="1" applyBorder="1" applyAlignment="1" applyProtection="1">
      <alignment horizontal="center" vertical="center"/>
      <protection/>
    </xf>
    <xf numFmtId="49" fontId="1" fillId="55" borderId="43" xfId="81" applyNumberFormat="1" applyFont="1" applyFill="1" applyBorder="1" applyAlignment="1" applyProtection="1">
      <alignment horizontal="center" vertical="center"/>
      <protection/>
    </xf>
    <xf numFmtId="0" fontId="26" fillId="55" borderId="40" xfId="81" applyFont="1" applyFill="1" applyBorder="1" applyAlignment="1" applyProtection="1">
      <alignment horizontal="center" vertical="center" wrapText="1"/>
      <protection/>
    </xf>
    <xf numFmtId="176" fontId="26" fillId="55" borderId="40" xfId="8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center"/>
      <protection locked="0"/>
    </xf>
    <xf numFmtId="49" fontId="21" fillId="0" borderId="0" xfId="80" applyNumberFormat="1" applyFont="1" applyBorder="1" applyAlignment="1" applyProtection="1">
      <alignment horizontal="left" vertical="center"/>
      <protection locked="0"/>
    </xf>
    <xf numFmtId="49" fontId="28" fillId="0" borderId="0" xfId="80" applyNumberFormat="1" applyFont="1" applyBorder="1" applyAlignment="1" applyProtection="1">
      <alignment horizontal="center" vertical="center"/>
      <protection locked="0"/>
    </xf>
    <xf numFmtId="49" fontId="21" fillId="0" borderId="0" xfId="80" applyNumberFormat="1" applyFont="1" applyBorder="1" applyAlignment="1" applyProtection="1">
      <alignment horizontal="left" vertical="center"/>
      <protection locked="0"/>
    </xf>
    <xf numFmtId="49" fontId="21" fillId="0" borderId="0" xfId="80" applyNumberFormat="1" applyFont="1" applyBorder="1" applyAlignment="1" applyProtection="1">
      <alignment vertical="center"/>
      <protection locked="0"/>
    </xf>
    <xf numFmtId="49" fontId="31" fillId="0" borderId="0" xfId="80" applyNumberFormat="1" applyFont="1" applyBorder="1" applyAlignment="1" applyProtection="1">
      <alignment horizontal="left" vertical="center"/>
      <protection locked="0"/>
    </xf>
    <xf numFmtId="49" fontId="31" fillId="0" borderId="0" xfId="80" applyNumberFormat="1" applyFont="1" applyBorder="1" applyAlignment="1" applyProtection="1">
      <alignment horizontal="left" vertical="center"/>
      <protection locked="0"/>
    </xf>
    <xf numFmtId="49" fontId="1" fillId="0" borderId="45" xfId="81" applyNumberFormat="1" applyFont="1" applyFill="1" applyBorder="1" applyAlignment="1" applyProtection="1">
      <alignment horizontal="right"/>
      <protection locked="0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_Orçam. Padrão PMSP Jul07" xfId="81"/>
    <cellStyle name="Normal_Plan1" xfId="82"/>
    <cellStyle name="Nota" xfId="83"/>
    <cellStyle name="Nota 2" xfId="84"/>
    <cellStyle name="Percent" xfId="85"/>
    <cellStyle name="Saída" xfId="86"/>
    <cellStyle name="Saída 2" xfId="87"/>
    <cellStyle name="Comma [0]" xfId="88"/>
    <cellStyle name="Separador de milhares 2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1" xfId="96"/>
    <cellStyle name="Título 1 2" xfId="97"/>
    <cellStyle name="Título 2" xfId="98"/>
    <cellStyle name="Título 2 2" xfId="99"/>
    <cellStyle name="Título 3" xfId="100"/>
    <cellStyle name="Título 3 2" xfId="101"/>
    <cellStyle name="Título 4" xfId="102"/>
    <cellStyle name="Título 4 2" xfId="103"/>
    <cellStyle name="Título 5" xfId="104"/>
    <cellStyle name="Total" xfId="105"/>
    <cellStyle name="Total 2" xfId="106"/>
    <cellStyle name="Comma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5BA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133350</xdr:rowOff>
    </xdr:from>
    <xdr:to>
      <xdr:col>2</xdr:col>
      <xdr:colOff>657225</xdr:colOff>
      <xdr:row>5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23850"/>
          <a:ext cx="8477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</xdr:col>
      <xdr:colOff>428625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1019175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0</xdr:rowOff>
    </xdr:from>
    <xdr:to>
      <xdr:col>1</xdr:col>
      <xdr:colOff>361950</xdr:colOff>
      <xdr:row>5</xdr:row>
      <xdr:rowOff>85725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61925"/>
          <a:ext cx="7524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view="pageBreakPreview" zoomScale="75" zoomScaleSheetLayoutView="75" zoomScalePageLayoutView="0" workbookViewId="0" topLeftCell="B1">
      <selection activeCell="C44" sqref="C44:G44"/>
    </sheetView>
  </sheetViews>
  <sheetFormatPr defaultColWidth="9.140625" defaultRowHeight="14.25" customHeight="1"/>
  <cols>
    <col min="2" max="2" width="4.7109375" style="0" customWidth="1"/>
    <col min="3" max="3" width="24.57421875" style="0" customWidth="1"/>
    <col min="4" max="4" width="20.57421875" style="0" customWidth="1"/>
    <col min="5" max="5" width="12.140625" style="0" customWidth="1"/>
    <col min="6" max="7" width="25.7109375" style="0" customWidth="1"/>
    <col min="9" max="9" width="26.7109375" style="0" customWidth="1"/>
    <col min="10" max="10" width="18.00390625" style="0" customWidth="1"/>
    <col min="12" max="12" width="10.00390625" style="0" customWidth="1"/>
  </cols>
  <sheetData>
    <row r="1" ht="15" customHeight="1"/>
    <row r="2" spans="2:10" ht="15" customHeight="1">
      <c r="B2" s="92" t="s">
        <v>0</v>
      </c>
      <c r="C2" s="92"/>
      <c r="D2" s="92"/>
      <c r="E2" s="92"/>
      <c r="F2" s="92"/>
      <c r="G2" s="92"/>
      <c r="I2" s="1"/>
      <c r="J2" s="2"/>
    </row>
    <row r="3" spans="2:10" ht="15" customHeight="1">
      <c r="B3" s="3"/>
      <c r="C3" s="4"/>
      <c r="D3" s="93" t="s">
        <v>1</v>
      </c>
      <c r="E3" s="93"/>
      <c r="F3" s="93"/>
      <c r="G3" s="93"/>
      <c r="I3" s="1"/>
      <c r="J3" s="2"/>
    </row>
    <row r="4" spans="2:10" ht="15" customHeight="1">
      <c r="B4" s="3"/>
      <c r="C4" s="4"/>
      <c r="D4" s="93" t="s">
        <v>2</v>
      </c>
      <c r="E4" s="93"/>
      <c r="F4" s="93"/>
      <c r="G4" s="93"/>
      <c r="I4" s="1"/>
      <c r="J4" s="2"/>
    </row>
    <row r="5" spans="2:10" ht="29.25" customHeight="1">
      <c r="B5" s="3" t="s">
        <v>3</v>
      </c>
      <c r="C5" s="5"/>
      <c r="D5" s="94" t="s">
        <v>174</v>
      </c>
      <c r="E5" s="94"/>
      <c r="F5" s="94"/>
      <c r="G5" s="94"/>
      <c r="H5" s="5"/>
      <c r="I5" s="1"/>
      <c r="J5" s="6"/>
    </row>
    <row r="6" spans="2:10" ht="15" customHeight="1">
      <c r="B6" s="3" t="s">
        <v>4</v>
      </c>
      <c r="C6" s="5"/>
      <c r="D6" s="89" t="s">
        <v>5</v>
      </c>
      <c r="E6" s="89"/>
      <c r="F6" s="89"/>
      <c r="G6" s="89"/>
      <c r="H6" s="5"/>
      <c r="I6" s="1"/>
      <c r="J6" s="2"/>
    </row>
    <row r="7" spans="2:10" ht="15" customHeight="1">
      <c r="B7" s="3"/>
      <c r="C7" s="4"/>
      <c r="D7" s="7"/>
      <c r="E7" s="4"/>
      <c r="F7" s="4"/>
      <c r="G7" s="8"/>
      <c r="J7" s="9"/>
    </row>
    <row r="8" spans="2:11" ht="15" customHeight="1">
      <c r="B8" s="10"/>
      <c r="C8" s="11"/>
      <c r="D8" s="12"/>
      <c r="E8" s="11"/>
      <c r="F8" s="11"/>
      <c r="G8" s="13"/>
      <c r="I8" s="14" t="s">
        <v>6</v>
      </c>
      <c r="J8" s="15">
        <v>243750</v>
      </c>
      <c r="K8" s="16" t="e">
        <f>+J8/J10</f>
        <v>#DIV/0!</v>
      </c>
    </row>
    <row r="9" spans="2:11" ht="15" customHeight="1">
      <c r="B9" s="10"/>
      <c r="C9" s="12" t="s">
        <v>7</v>
      </c>
      <c r="D9" s="17">
        <v>150</v>
      </c>
      <c r="E9" s="12"/>
      <c r="F9" s="18" t="s">
        <v>8</v>
      </c>
      <c r="G9" s="19" t="e">
        <f>Planilha!#REF!</f>
        <v>#REF!</v>
      </c>
      <c r="I9" s="20" t="s">
        <v>9</v>
      </c>
      <c r="J9" s="21">
        <f>+J10-J8</f>
        <v>-243750</v>
      </c>
      <c r="K9" s="16" t="e">
        <f>+J9/J10</f>
        <v>#DIV/0!</v>
      </c>
    </row>
    <row r="10" spans="2:10" ht="15" customHeight="1">
      <c r="B10" s="10"/>
      <c r="C10" s="12"/>
      <c r="D10" s="12"/>
      <c r="E10" s="12"/>
      <c r="F10" s="11"/>
      <c r="G10" s="13"/>
      <c r="I10" s="22" t="s">
        <v>10</v>
      </c>
      <c r="J10" s="23">
        <f>+F32</f>
        <v>0</v>
      </c>
    </row>
    <row r="11" spans="2:7" ht="15" customHeight="1">
      <c r="B11" s="10"/>
      <c r="C11" s="12" t="s">
        <v>11</v>
      </c>
      <c r="D11" s="24">
        <f>Planilha!F105</f>
        <v>0</v>
      </c>
      <c r="E11" s="11"/>
      <c r="F11" s="25" t="s">
        <v>12</v>
      </c>
      <c r="G11" s="13" t="s">
        <v>13</v>
      </c>
    </row>
    <row r="12" spans="2:7" ht="15" customHeight="1">
      <c r="B12" s="10"/>
      <c r="C12" s="12"/>
      <c r="D12" s="24"/>
      <c r="E12" s="11"/>
      <c r="F12" s="18"/>
      <c r="G12" s="13" t="s">
        <v>14</v>
      </c>
    </row>
    <row r="13" spans="2:7" ht="15" customHeight="1">
      <c r="B13" s="10"/>
      <c r="C13" s="12"/>
      <c r="D13" s="26"/>
      <c r="E13" s="11"/>
      <c r="F13" s="11"/>
      <c r="G13" s="13" t="s">
        <v>15</v>
      </c>
    </row>
    <row r="14" spans="2:7" ht="15" customHeight="1">
      <c r="B14" s="10"/>
      <c r="C14" s="11"/>
      <c r="D14" s="11"/>
      <c r="E14" s="11"/>
      <c r="F14" s="11"/>
      <c r="G14" s="13"/>
    </row>
    <row r="15" spans="2:7" ht="15" customHeight="1">
      <c r="B15" s="27"/>
      <c r="C15" s="28" t="s">
        <v>16</v>
      </c>
      <c r="D15" s="29"/>
      <c r="E15" s="29"/>
      <c r="F15" s="90" t="s">
        <v>17</v>
      </c>
      <c r="G15" s="90"/>
    </row>
    <row r="16" spans="2:7" ht="15" customHeight="1">
      <c r="B16" s="10"/>
      <c r="C16" s="11"/>
      <c r="D16" s="11"/>
      <c r="E16" s="11"/>
      <c r="F16" s="25"/>
      <c r="G16" s="30"/>
    </row>
    <row r="17" spans="2:7" ht="15" customHeight="1">
      <c r="B17" s="31">
        <v>1</v>
      </c>
      <c r="C17" s="12" t="str">
        <f>Planilha!B15</f>
        <v>SERVIÇOS PRELIMINARES</v>
      </c>
      <c r="D17" s="11"/>
      <c r="E17" s="11"/>
      <c r="F17" s="91">
        <f>Planilha!F17</f>
        <v>0</v>
      </c>
      <c r="G17" s="91"/>
    </row>
    <row r="18" spans="2:7" ht="15" customHeight="1">
      <c r="B18" s="31"/>
      <c r="C18" s="12"/>
      <c r="D18" s="11"/>
      <c r="E18" s="11"/>
      <c r="F18" s="12"/>
      <c r="G18" s="33"/>
    </row>
    <row r="19" spans="2:7" ht="15" customHeight="1">
      <c r="B19" s="31">
        <v>2</v>
      </c>
      <c r="C19" s="12" t="str">
        <f>Planilha!B19</f>
        <v>FECHAMENTO</v>
      </c>
      <c r="D19" s="11"/>
      <c r="E19" s="11"/>
      <c r="F19" s="91">
        <f>Planilha!F33</f>
        <v>0</v>
      </c>
      <c r="G19" s="91"/>
    </row>
    <row r="20" spans="2:7" ht="15" customHeight="1">
      <c r="B20" s="31"/>
      <c r="C20" s="12"/>
      <c r="D20" s="11"/>
      <c r="E20" s="11"/>
      <c r="F20" s="91"/>
      <c r="G20" s="91"/>
    </row>
    <row r="21" spans="2:7" ht="15" customHeight="1">
      <c r="B21" s="31">
        <v>3</v>
      </c>
      <c r="C21" s="12" t="str">
        <f>Planilha!B35</f>
        <v>REFORMA – GINÁSIO</v>
      </c>
      <c r="D21" s="11"/>
      <c r="E21" s="11"/>
      <c r="F21" s="91">
        <f>Planilha!F76</f>
        <v>0</v>
      </c>
      <c r="G21" s="91"/>
    </row>
    <row r="22" spans="2:7" ht="15" customHeight="1">
      <c r="B22" s="31"/>
      <c r="C22" s="12"/>
      <c r="D22" s="11"/>
      <c r="E22" s="11"/>
      <c r="F22" s="91"/>
      <c r="G22" s="91"/>
    </row>
    <row r="23" spans="2:7" ht="15" customHeight="1">
      <c r="B23" s="31">
        <v>4</v>
      </c>
      <c r="C23" s="12" t="str">
        <f>Planilha!B78</f>
        <v>REFORMA QUADRA EXTERNA</v>
      </c>
      <c r="D23" s="11"/>
      <c r="E23" s="11"/>
      <c r="F23" s="91">
        <f>Planilha!F89</f>
        <v>0</v>
      </c>
      <c r="G23" s="91"/>
    </row>
    <row r="24" spans="2:7" ht="15" customHeight="1">
      <c r="B24" s="31"/>
      <c r="C24" s="12"/>
      <c r="D24" s="11"/>
      <c r="E24" s="11"/>
      <c r="F24" s="34"/>
      <c r="G24" s="32"/>
    </row>
    <row r="25" spans="2:7" ht="15" customHeight="1">
      <c r="B25" s="31">
        <v>5</v>
      </c>
      <c r="C25" s="12" t="str">
        <f>Planilha!B91</f>
        <v>REFORMA PLAYGROUND</v>
      </c>
      <c r="D25" s="11"/>
      <c r="E25" s="11"/>
      <c r="F25" s="91">
        <f>Planilha!F93</f>
        <v>0</v>
      </c>
      <c r="G25" s="91"/>
    </row>
    <row r="26" spans="2:7" ht="15" customHeight="1">
      <c r="B26" s="31"/>
      <c r="C26" s="12"/>
      <c r="D26" s="11"/>
      <c r="E26" s="11"/>
      <c r="F26" s="34"/>
      <c r="G26" s="32"/>
    </row>
    <row r="27" spans="2:7" ht="15" customHeight="1">
      <c r="B27" s="31">
        <v>6</v>
      </c>
      <c r="C27" s="12" t="str">
        <f>Planilha!B95</f>
        <v>REFORMA PISTA DE SKATE</v>
      </c>
      <c r="D27" s="11"/>
      <c r="E27" s="11"/>
      <c r="F27" s="91">
        <f>Planilha!F98</f>
        <v>0</v>
      </c>
      <c r="G27" s="91"/>
    </row>
    <row r="28" spans="2:7" ht="15" customHeight="1">
      <c r="B28" s="31"/>
      <c r="C28" s="12"/>
      <c r="D28" s="11"/>
      <c r="E28" s="11"/>
      <c r="F28" s="34"/>
      <c r="G28" s="32"/>
    </row>
    <row r="29" spans="2:7" ht="15" customHeight="1">
      <c r="B29" s="31">
        <v>7</v>
      </c>
      <c r="C29" s="12" t="str">
        <f>Planilha!B101</f>
        <v>LIMPEZA FINAL DA OBRA</v>
      </c>
      <c r="D29" s="11"/>
      <c r="E29" s="11"/>
      <c r="F29" s="91">
        <f>Planilha!F102</f>
        <v>0</v>
      </c>
      <c r="G29" s="91"/>
    </row>
    <row r="30" spans="2:7" ht="15" customHeight="1">
      <c r="B30" s="31"/>
      <c r="C30" s="12"/>
      <c r="D30" s="11"/>
      <c r="E30" s="11"/>
      <c r="F30" s="34"/>
      <c r="G30" s="32"/>
    </row>
    <row r="31" spans="2:7" ht="15" customHeight="1">
      <c r="B31" s="10"/>
      <c r="C31" s="11"/>
      <c r="D31" s="11"/>
      <c r="E31" s="11"/>
      <c r="F31" s="12"/>
      <c r="G31" s="33"/>
    </row>
    <row r="32" spans="2:7" ht="18" customHeight="1">
      <c r="B32" s="10"/>
      <c r="C32" s="35" t="s">
        <v>18</v>
      </c>
      <c r="D32" s="36"/>
      <c r="E32" s="36"/>
      <c r="F32" s="91">
        <f>SUM(F17:F31)</f>
        <v>0</v>
      </c>
      <c r="G32" s="91"/>
    </row>
    <row r="33" spans="2:7" ht="14.25" customHeight="1">
      <c r="B33" s="10"/>
      <c r="C33" s="11"/>
      <c r="D33" s="11"/>
      <c r="E33" s="11"/>
      <c r="F33" s="11"/>
      <c r="G33" s="13"/>
    </row>
    <row r="34" spans="2:7" ht="15" customHeight="1">
      <c r="B34" s="37"/>
      <c r="C34" s="38"/>
      <c r="D34" s="38"/>
      <c r="E34" s="38"/>
      <c r="F34" s="38"/>
      <c r="G34" s="39"/>
    </row>
    <row r="42" ht="14.25" customHeight="1">
      <c r="C42" t="s">
        <v>19</v>
      </c>
    </row>
    <row r="43" ht="14.25" customHeight="1">
      <c r="C43" t="s">
        <v>20</v>
      </c>
    </row>
    <row r="44" spans="3:7" ht="14.25" customHeight="1">
      <c r="C44" s="95" t="s">
        <v>175</v>
      </c>
      <c r="D44" s="95"/>
      <c r="E44" s="95"/>
      <c r="F44" s="95"/>
      <c r="G44" s="95"/>
    </row>
  </sheetData>
  <sheetProtection selectLockedCells="1" selectUnlockedCells="1"/>
  <mergeCells count="17">
    <mergeCell ref="C44:G44"/>
    <mergeCell ref="F25:G25"/>
    <mergeCell ref="F27:G27"/>
    <mergeCell ref="F29:G29"/>
    <mergeCell ref="F32:G32"/>
    <mergeCell ref="F20:G20"/>
    <mergeCell ref="F21:G21"/>
    <mergeCell ref="F22:G22"/>
    <mergeCell ref="F23:G23"/>
    <mergeCell ref="D6:G6"/>
    <mergeCell ref="F15:G15"/>
    <mergeCell ref="F17:G17"/>
    <mergeCell ref="F19:G19"/>
    <mergeCell ref="B2:G2"/>
    <mergeCell ref="D3:G3"/>
    <mergeCell ref="D4:G4"/>
    <mergeCell ref="D5:G5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zoomScale="75" zoomScaleSheetLayoutView="75" zoomScalePageLayoutView="0" workbookViewId="0" topLeftCell="A1">
      <selection activeCell="I24" sqref="I24"/>
    </sheetView>
  </sheetViews>
  <sheetFormatPr defaultColWidth="9.00390625" defaultRowHeight="15.75" customHeight="1"/>
  <cols>
    <col min="1" max="1" width="8.8515625" style="40" customWidth="1"/>
    <col min="2" max="2" width="61.00390625" style="11" customWidth="1"/>
    <col min="3" max="3" width="9.8515625" style="41" customWidth="1"/>
    <col min="4" max="4" width="14.421875" style="41" customWidth="1"/>
    <col min="5" max="5" width="10.421875" style="41" customWidth="1"/>
    <col min="6" max="6" width="13.00390625" style="42" customWidth="1"/>
    <col min="7" max="7" width="44.57421875" style="43" customWidth="1"/>
    <col min="8" max="8" width="37.57421875" style="43" customWidth="1"/>
    <col min="9" max="10" width="10.28125" style="43" customWidth="1"/>
    <col min="11" max="11" width="11.00390625" style="43" customWidth="1"/>
    <col min="12" max="12" width="10.28125" style="44" customWidth="1"/>
    <col min="13" max="13" width="29.28125" style="11" customWidth="1"/>
    <col min="14" max="14" width="42.140625" style="11" customWidth="1"/>
    <col min="15" max="15" width="31.140625" style="11" customWidth="1"/>
    <col min="16" max="16" width="14.28125" style="11" customWidth="1"/>
    <col min="17" max="16384" width="9.00390625" style="11" customWidth="1"/>
  </cols>
  <sheetData>
    <row r="1" spans="1:17" ht="12.75" customHeight="1">
      <c r="A1" s="96"/>
      <c r="B1" s="96"/>
      <c r="C1" s="96"/>
      <c r="D1" s="96"/>
      <c r="E1" s="96"/>
      <c r="F1" s="96"/>
      <c r="G1" s="75"/>
      <c r="H1" s="45"/>
      <c r="I1" s="45"/>
      <c r="J1" s="45"/>
      <c r="K1" s="45"/>
      <c r="L1" s="46"/>
      <c r="Q1" s="47"/>
    </row>
    <row r="2" spans="1:17" ht="12.75" customHeight="1">
      <c r="A2" s="143"/>
      <c r="B2" s="144"/>
      <c r="C2" s="145"/>
      <c r="D2" s="145"/>
      <c r="E2" s="145"/>
      <c r="F2" s="146"/>
      <c r="G2" s="76"/>
      <c r="H2" s="48"/>
      <c r="I2" s="48"/>
      <c r="J2" s="48"/>
      <c r="K2" s="48"/>
      <c r="L2" s="46"/>
      <c r="M2" s="49"/>
      <c r="N2" s="49"/>
      <c r="O2" s="49"/>
      <c r="P2" s="49"/>
      <c r="Q2" s="47" t="e">
        <f>((1+O6)*(1+O5)*(1+(O3+O4))*(1+#REF!))/(1-O13)-1</f>
        <v>#REF!</v>
      </c>
    </row>
    <row r="3" spans="1:15" ht="12.75" customHeight="1">
      <c r="A3" s="147" t="s">
        <v>21</v>
      </c>
      <c r="B3" s="147"/>
      <c r="C3" s="147"/>
      <c r="D3" s="147"/>
      <c r="E3" s="147"/>
      <c r="F3" s="147"/>
      <c r="G3" s="77"/>
      <c r="H3" s="50"/>
      <c r="I3" s="51"/>
      <c r="J3" s="50"/>
      <c r="K3" s="50"/>
      <c r="L3" s="46"/>
      <c r="M3" s="52"/>
      <c r="N3" s="53"/>
      <c r="O3" s="54"/>
    </row>
    <row r="4" spans="1:15" ht="12.75" customHeight="1">
      <c r="A4" s="147" t="s">
        <v>22</v>
      </c>
      <c r="B4" s="147"/>
      <c r="C4" s="147"/>
      <c r="D4" s="147"/>
      <c r="E4" s="147"/>
      <c r="F4" s="147"/>
      <c r="G4" s="77"/>
      <c r="H4" s="50"/>
      <c r="I4" s="50"/>
      <c r="J4" s="50"/>
      <c r="K4" s="50"/>
      <c r="L4" s="46"/>
      <c r="M4" s="52"/>
      <c r="N4" s="53"/>
      <c r="O4" s="54"/>
    </row>
    <row r="5" spans="1:15" ht="15" customHeight="1">
      <c r="A5" s="143"/>
      <c r="B5" s="144"/>
      <c r="C5" s="145"/>
      <c r="D5" s="145"/>
      <c r="E5" s="145"/>
      <c r="F5" s="146"/>
      <c r="G5" s="77"/>
      <c r="H5" s="48"/>
      <c r="I5" s="55"/>
      <c r="J5" s="56"/>
      <c r="K5" s="50"/>
      <c r="L5" s="46"/>
      <c r="M5" s="52"/>
      <c r="N5" s="53"/>
      <c r="O5" s="54"/>
    </row>
    <row r="6" spans="1:15" ht="12.75" customHeight="1">
      <c r="A6" s="143"/>
      <c r="B6" s="144"/>
      <c r="C6" s="145"/>
      <c r="D6" s="145"/>
      <c r="E6" s="145"/>
      <c r="F6" s="146"/>
      <c r="G6" s="77"/>
      <c r="H6" s="50"/>
      <c r="I6" s="56"/>
      <c r="J6" s="48"/>
      <c r="K6" s="50"/>
      <c r="L6" s="46"/>
      <c r="M6" s="52"/>
      <c r="N6" s="53"/>
      <c r="O6" s="54"/>
    </row>
    <row r="7" spans="1:15" ht="12.75" customHeight="1">
      <c r="A7" s="148" t="s">
        <v>176</v>
      </c>
      <c r="B7" s="148"/>
      <c r="C7" s="148"/>
      <c r="D7" s="148"/>
      <c r="E7" s="148"/>
      <c r="F7" s="148"/>
      <c r="G7" s="77"/>
      <c r="H7" s="50"/>
      <c r="I7" s="50"/>
      <c r="J7" s="50"/>
      <c r="K7" s="50"/>
      <c r="L7" s="46"/>
      <c r="M7" s="52"/>
      <c r="N7" s="53"/>
      <c r="O7" s="54"/>
    </row>
    <row r="8" spans="1:15" ht="12.75" customHeight="1">
      <c r="A8" s="148"/>
      <c r="B8" s="148"/>
      <c r="C8" s="148"/>
      <c r="D8" s="148"/>
      <c r="E8" s="148"/>
      <c r="F8" s="148"/>
      <c r="G8" s="77"/>
      <c r="H8" s="50"/>
      <c r="I8" s="50"/>
      <c r="J8" s="50"/>
      <c r="K8" s="50"/>
      <c r="L8" s="46"/>
      <c r="M8" s="52"/>
      <c r="N8" s="53"/>
      <c r="O8" s="54"/>
    </row>
    <row r="9" spans="1:15" ht="12.75" customHeight="1">
      <c r="A9" s="149"/>
      <c r="B9" s="149"/>
      <c r="C9" s="149"/>
      <c r="D9" s="149"/>
      <c r="E9" s="149"/>
      <c r="F9" s="149"/>
      <c r="G9" s="77"/>
      <c r="H9" s="50"/>
      <c r="I9" s="50"/>
      <c r="J9" s="50"/>
      <c r="K9" s="50"/>
      <c r="L9" s="46"/>
      <c r="M9" s="52"/>
      <c r="N9" s="53"/>
      <c r="O9" s="54"/>
    </row>
    <row r="10" spans="1:15" ht="12.75" customHeight="1">
      <c r="A10" s="150" t="s">
        <v>179</v>
      </c>
      <c r="B10" s="150"/>
      <c r="C10" s="150"/>
      <c r="D10" s="150"/>
      <c r="E10" s="150"/>
      <c r="F10" s="150"/>
      <c r="G10" s="77"/>
      <c r="H10" s="50"/>
      <c r="I10" s="50"/>
      <c r="J10" s="50"/>
      <c r="K10" s="50"/>
      <c r="L10" s="46"/>
      <c r="M10" s="52"/>
      <c r="N10" s="53"/>
      <c r="O10" s="54"/>
    </row>
    <row r="11" spans="1:15" ht="12.75" customHeight="1">
      <c r="A11" s="151" t="s">
        <v>178</v>
      </c>
      <c r="B11" s="151"/>
      <c r="C11" s="151"/>
      <c r="D11" s="151"/>
      <c r="E11" s="151"/>
      <c r="F11" s="151"/>
      <c r="G11" s="77"/>
      <c r="H11" s="50"/>
      <c r="I11" s="50"/>
      <c r="J11" s="50"/>
      <c r="K11" s="50"/>
      <c r="L11" s="46"/>
      <c r="M11" s="52"/>
      <c r="N11" s="53"/>
      <c r="O11" s="54"/>
    </row>
    <row r="12" spans="1:15" ht="9.75" customHeight="1">
      <c r="A12" s="152"/>
      <c r="B12" s="152"/>
      <c r="C12" s="152"/>
      <c r="D12" s="152"/>
      <c r="E12" s="152"/>
      <c r="F12" s="152"/>
      <c r="G12" s="77"/>
      <c r="H12" s="50"/>
      <c r="I12" s="50"/>
      <c r="J12" s="50"/>
      <c r="K12" s="50"/>
      <c r="L12" s="46"/>
      <c r="M12" s="52"/>
      <c r="N12" s="53"/>
      <c r="O12" s="54"/>
    </row>
    <row r="13" spans="1:15" ht="19.5" customHeight="1" thickBot="1">
      <c r="A13" s="153" t="s">
        <v>180</v>
      </c>
      <c r="B13" s="153"/>
      <c r="C13" s="153"/>
      <c r="D13" s="153"/>
      <c r="E13" s="153"/>
      <c r="F13" s="153"/>
      <c r="G13" s="78"/>
      <c r="H13" s="57"/>
      <c r="I13" s="57"/>
      <c r="J13" s="57"/>
      <c r="K13" s="57"/>
      <c r="L13" s="46"/>
      <c r="M13" s="52"/>
      <c r="N13" s="53"/>
      <c r="O13" s="54"/>
    </row>
    <row r="14" spans="1:13" ht="36.75" customHeight="1">
      <c r="A14" s="82" t="s">
        <v>23</v>
      </c>
      <c r="B14" s="83" t="s">
        <v>24</v>
      </c>
      <c r="C14" s="84" t="s">
        <v>25</v>
      </c>
      <c r="D14" s="98" t="s">
        <v>26</v>
      </c>
      <c r="E14" s="98" t="s">
        <v>27</v>
      </c>
      <c r="F14" s="99" t="s">
        <v>177</v>
      </c>
      <c r="G14" s="79"/>
      <c r="H14" s="58"/>
      <c r="I14" s="58"/>
      <c r="J14" s="58"/>
      <c r="K14" s="58"/>
      <c r="L14" s="59"/>
      <c r="M14" s="52"/>
    </row>
    <row r="15" spans="1:13" ht="15" customHeight="1">
      <c r="A15" s="85">
        <v>1</v>
      </c>
      <c r="B15" s="97" t="s">
        <v>28</v>
      </c>
      <c r="C15" s="97"/>
      <c r="D15" s="97"/>
      <c r="E15" s="97"/>
      <c r="F15" s="97"/>
      <c r="G15" s="80"/>
      <c r="H15" s="59"/>
      <c r="I15" s="59"/>
      <c r="J15" s="59"/>
      <c r="K15" s="59"/>
      <c r="L15" s="60"/>
      <c r="M15" s="61"/>
    </row>
    <row r="16" spans="1:13" s="65" customFormat="1" ht="18" customHeight="1">
      <c r="A16" s="100" t="s">
        <v>29</v>
      </c>
      <c r="B16" s="62" t="s">
        <v>30</v>
      </c>
      <c r="C16" s="66" t="s">
        <v>31</v>
      </c>
      <c r="D16" s="101">
        <v>4.5</v>
      </c>
      <c r="E16" s="63"/>
      <c r="F16" s="102">
        <f>ROUND(D16*E16,2)</f>
        <v>0</v>
      </c>
      <c r="G16" s="75"/>
      <c r="H16" s="45"/>
      <c r="I16" s="45"/>
      <c r="J16" s="45"/>
      <c r="K16" s="45"/>
      <c r="L16" s="64"/>
      <c r="M16" s="61"/>
    </row>
    <row r="17" spans="1:13" s="65" customFormat="1" ht="13.5" customHeight="1">
      <c r="A17" s="103" t="s">
        <v>32</v>
      </c>
      <c r="B17" s="104"/>
      <c r="C17" s="104"/>
      <c r="D17" s="104"/>
      <c r="E17" s="104"/>
      <c r="F17" s="105">
        <f>F16</f>
        <v>0</v>
      </c>
      <c r="G17" s="75"/>
      <c r="H17" s="45"/>
      <c r="I17" s="45"/>
      <c r="J17" s="45"/>
      <c r="K17" s="45"/>
      <c r="L17" s="64"/>
      <c r="M17" s="61"/>
    </row>
    <row r="18" spans="1:13" s="65" customFormat="1" ht="13.5" customHeight="1">
      <c r="A18" s="103"/>
      <c r="B18" s="104"/>
      <c r="C18" s="104"/>
      <c r="D18" s="104"/>
      <c r="E18" s="104"/>
      <c r="F18" s="104"/>
      <c r="G18" s="75"/>
      <c r="H18" s="45"/>
      <c r="I18" s="45"/>
      <c r="J18" s="45"/>
      <c r="K18" s="45"/>
      <c r="L18" s="64"/>
      <c r="M18" s="61"/>
    </row>
    <row r="19" spans="1:13" s="65" customFormat="1" ht="13.5" customHeight="1">
      <c r="A19" s="85">
        <v>2</v>
      </c>
      <c r="B19" s="97" t="s">
        <v>33</v>
      </c>
      <c r="C19" s="97"/>
      <c r="D19" s="97"/>
      <c r="E19" s="97"/>
      <c r="F19" s="97"/>
      <c r="G19" s="75"/>
      <c r="H19" s="45"/>
      <c r="I19" s="45"/>
      <c r="J19" s="45"/>
      <c r="K19" s="45"/>
      <c r="L19" s="64"/>
      <c r="M19" s="61"/>
    </row>
    <row r="20" spans="1:13" s="65" customFormat="1" ht="24.75" customHeight="1">
      <c r="A20" s="100" t="s">
        <v>34</v>
      </c>
      <c r="B20" s="62" t="s">
        <v>35</v>
      </c>
      <c r="C20" s="66" t="s">
        <v>36</v>
      </c>
      <c r="D20" s="106">
        <v>67</v>
      </c>
      <c r="E20" s="63"/>
      <c r="F20" s="102">
        <f aca="true" t="shared" si="0" ref="F20:F32">ROUND(D20*E20,2)</f>
        <v>0</v>
      </c>
      <c r="G20" s="75"/>
      <c r="H20" s="45"/>
      <c r="I20" s="45"/>
      <c r="J20" s="45"/>
      <c r="K20" s="45"/>
      <c r="L20" s="64"/>
      <c r="M20" s="61"/>
    </row>
    <row r="21" spans="1:13" s="65" customFormat="1" ht="13.5" customHeight="1">
      <c r="A21" s="100" t="s">
        <v>37</v>
      </c>
      <c r="B21" s="62" t="s">
        <v>38</v>
      </c>
      <c r="C21" s="107" t="s">
        <v>31</v>
      </c>
      <c r="D21" s="108">
        <v>263.36</v>
      </c>
      <c r="E21" s="63"/>
      <c r="F21" s="102">
        <f t="shared" si="0"/>
        <v>0</v>
      </c>
      <c r="G21" s="75"/>
      <c r="H21" s="45"/>
      <c r="I21" s="45"/>
      <c r="J21" s="45"/>
      <c r="K21" s="45"/>
      <c r="L21" s="64"/>
      <c r="M21" s="61"/>
    </row>
    <row r="22" spans="1:13" s="65" customFormat="1" ht="24.75" customHeight="1">
      <c r="A22" s="100" t="s">
        <v>39</v>
      </c>
      <c r="B22" s="62" t="s">
        <v>40</v>
      </c>
      <c r="C22" s="66" t="s">
        <v>41</v>
      </c>
      <c r="D22" s="106">
        <v>24</v>
      </c>
      <c r="E22" s="63"/>
      <c r="F22" s="102">
        <f t="shared" si="0"/>
        <v>0</v>
      </c>
      <c r="G22" s="75"/>
      <c r="H22" s="45"/>
      <c r="I22" s="45"/>
      <c r="J22" s="45"/>
      <c r="K22" s="45"/>
      <c r="L22" s="64"/>
      <c r="M22" s="61"/>
    </row>
    <row r="23" spans="1:13" s="65" customFormat="1" ht="25.5" customHeight="1">
      <c r="A23" s="100" t="s">
        <v>42</v>
      </c>
      <c r="B23" s="62" t="s">
        <v>43</v>
      </c>
      <c r="C23" s="66" t="s">
        <v>44</v>
      </c>
      <c r="D23" s="106">
        <v>708.5</v>
      </c>
      <c r="E23" s="63"/>
      <c r="F23" s="102">
        <f t="shared" si="0"/>
        <v>0</v>
      </c>
      <c r="G23" s="75"/>
      <c r="H23" s="45"/>
      <c r="I23" s="45"/>
      <c r="J23" s="45"/>
      <c r="K23" s="45"/>
      <c r="L23" s="64"/>
      <c r="M23" s="61"/>
    </row>
    <row r="24" spans="1:13" s="65" customFormat="1" ht="24.75" customHeight="1">
      <c r="A24" s="100" t="s">
        <v>45</v>
      </c>
      <c r="B24" s="62" t="s">
        <v>46</v>
      </c>
      <c r="C24" s="66" t="s">
        <v>47</v>
      </c>
      <c r="D24" s="106">
        <v>134</v>
      </c>
      <c r="E24" s="63"/>
      <c r="F24" s="102">
        <f t="shared" si="0"/>
        <v>0</v>
      </c>
      <c r="G24" s="75"/>
      <c r="H24" s="45"/>
      <c r="I24" s="45"/>
      <c r="J24" s="45"/>
      <c r="K24" s="45"/>
      <c r="L24" s="64"/>
      <c r="M24" s="61"/>
    </row>
    <row r="25" spans="1:13" s="65" customFormat="1" ht="24.75" customHeight="1">
      <c r="A25" s="100" t="s">
        <v>48</v>
      </c>
      <c r="B25" s="62" t="s">
        <v>49</v>
      </c>
      <c r="C25" s="66" t="s">
        <v>41</v>
      </c>
      <c r="D25" s="106">
        <v>25.6</v>
      </c>
      <c r="E25" s="63"/>
      <c r="F25" s="102">
        <f t="shared" si="0"/>
        <v>0</v>
      </c>
      <c r="G25" s="75"/>
      <c r="H25" s="45"/>
      <c r="I25" s="45"/>
      <c r="J25" s="45"/>
      <c r="K25" s="45"/>
      <c r="L25" s="64"/>
      <c r="M25" s="61"/>
    </row>
    <row r="26" spans="1:13" s="65" customFormat="1" ht="24.75" customHeight="1">
      <c r="A26" s="100" t="s">
        <v>50</v>
      </c>
      <c r="B26" s="62" t="s">
        <v>51</v>
      </c>
      <c r="C26" s="66" t="s">
        <v>31</v>
      </c>
      <c r="D26" s="106">
        <v>20.1</v>
      </c>
      <c r="E26" s="63"/>
      <c r="F26" s="102">
        <f t="shared" si="0"/>
        <v>0</v>
      </c>
      <c r="G26" s="75"/>
      <c r="H26" s="45"/>
      <c r="I26" s="45"/>
      <c r="J26" s="45"/>
      <c r="K26" s="45"/>
      <c r="L26" s="64"/>
      <c r="M26" s="61"/>
    </row>
    <row r="27" spans="1:13" s="65" customFormat="1" ht="24.75" customHeight="1">
      <c r="A27" s="100" t="s">
        <v>52</v>
      </c>
      <c r="B27" s="62" t="s">
        <v>53</v>
      </c>
      <c r="C27" s="66" t="s">
        <v>41</v>
      </c>
      <c r="D27" s="106">
        <v>6.4</v>
      </c>
      <c r="E27" s="63"/>
      <c r="F27" s="102">
        <f t="shared" si="0"/>
        <v>0</v>
      </c>
      <c r="G27" s="75"/>
      <c r="H27" s="45"/>
      <c r="I27" s="45"/>
      <c r="J27" s="45"/>
      <c r="K27" s="45"/>
      <c r="L27" s="64"/>
      <c r="M27" s="61"/>
    </row>
    <row r="28" spans="1:13" s="65" customFormat="1" ht="24.75" customHeight="1">
      <c r="A28" s="100" t="s">
        <v>54</v>
      </c>
      <c r="B28" s="62" t="s">
        <v>55</v>
      </c>
      <c r="C28" s="66" t="s">
        <v>56</v>
      </c>
      <c r="D28" s="106">
        <v>800</v>
      </c>
      <c r="E28" s="63"/>
      <c r="F28" s="102">
        <f t="shared" si="0"/>
        <v>0</v>
      </c>
      <c r="G28" s="75"/>
      <c r="H28" s="45"/>
      <c r="I28" s="45"/>
      <c r="J28" s="45"/>
      <c r="K28" s="45"/>
      <c r="L28" s="64"/>
      <c r="M28" s="61"/>
    </row>
    <row r="29" spans="1:13" s="65" customFormat="1" ht="25.5" customHeight="1">
      <c r="A29" s="100" t="s">
        <v>57</v>
      </c>
      <c r="B29" s="62" t="s">
        <v>58</v>
      </c>
      <c r="C29" s="66" t="s">
        <v>41</v>
      </c>
      <c r="D29" s="106">
        <v>8</v>
      </c>
      <c r="E29" s="63"/>
      <c r="F29" s="102">
        <f t="shared" si="0"/>
        <v>0</v>
      </c>
      <c r="G29" s="75"/>
      <c r="H29" s="45"/>
      <c r="I29" s="45"/>
      <c r="J29" s="45"/>
      <c r="K29" s="45"/>
      <c r="L29" s="64"/>
      <c r="M29" s="61"/>
    </row>
    <row r="30" spans="1:13" s="65" customFormat="1" ht="36.75" customHeight="1">
      <c r="A30" s="100" t="s">
        <v>59</v>
      </c>
      <c r="B30" s="62" t="s">
        <v>60</v>
      </c>
      <c r="C30" s="66" t="s">
        <v>31</v>
      </c>
      <c r="D30" s="106">
        <v>134.12</v>
      </c>
      <c r="E30" s="63"/>
      <c r="F30" s="102">
        <f t="shared" si="0"/>
        <v>0</v>
      </c>
      <c r="G30" s="75"/>
      <c r="H30" s="45"/>
      <c r="I30" s="45"/>
      <c r="J30" s="45"/>
      <c r="K30" s="45"/>
      <c r="L30" s="64"/>
      <c r="M30" s="61"/>
    </row>
    <row r="31" spans="1:13" s="65" customFormat="1" ht="19.5" customHeight="1">
      <c r="A31" s="100" t="s">
        <v>61</v>
      </c>
      <c r="B31" s="62" t="s">
        <v>62</v>
      </c>
      <c r="C31" s="66" t="s">
        <v>31</v>
      </c>
      <c r="D31" s="106">
        <v>357.65</v>
      </c>
      <c r="E31" s="63"/>
      <c r="F31" s="102">
        <f t="shared" si="0"/>
        <v>0</v>
      </c>
      <c r="G31" s="75"/>
      <c r="H31" s="45"/>
      <c r="I31" s="45"/>
      <c r="J31" s="45"/>
      <c r="K31" s="45"/>
      <c r="L31" s="64"/>
      <c r="M31" s="61"/>
    </row>
    <row r="32" spans="1:13" s="65" customFormat="1" ht="36.75" customHeight="1">
      <c r="A32" s="100" t="s">
        <v>63</v>
      </c>
      <c r="B32" s="62" t="s">
        <v>64</v>
      </c>
      <c r="C32" s="66" t="s">
        <v>31</v>
      </c>
      <c r="D32" s="106">
        <v>22.3</v>
      </c>
      <c r="E32" s="63"/>
      <c r="F32" s="102">
        <f t="shared" si="0"/>
        <v>0</v>
      </c>
      <c r="G32" s="75"/>
      <c r="H32" s="45"/>
      <c r="I32" s="45"/>
      <c r="J32" s="45"/>
      <c r="K32" s="45"/>
      <c r="L32" s="64"/>
      <c r="M32" s="61"/>
    </row>
    <row r="33" spans="1:13" ht="15" customHeight="1">
      <c r="A33" s="103" t="s">
        <v>32</v>
      </c>
      <c r="B33" s="104"/>
      <c r="C33" s="104"/>
      <c r="D33" s="104"/>
      <c r="E33" s="104"/>
      <c r="F33" s="105">
        <f>SUM(F20:F32)</f>
        <v>0</v>
      </c>
      <c r="G33" s="81"/>
      <c r="H33" s="67"/>
      <c r="I33" s="67"/>
      <c r="J33" s="67"/>
      <c r="K33" s="67"/>
      <c r="L33" s="68"/>
      <c r="M33" s="52"/>
    </row>
    <row r="34" spans="1:13" ht="15" customHeight="1">
      <c r="A34" s="103"/>
      <c r="B34" s="104"/>
      <c r="C34" s="104"/>
      <c r="D34" s="104"/>
      <c r="E34" s="104"/>
      <c r="F34" s="104"/>
      <c r="G34" s="81"/>
      <c r="H34" s="67"/>
      <c r="I34" s="67"/>
      <c r="J34" s="67"/>
      <c r="K34" s="67"/>
      <c r="L34" s="68"/>
      <c r="M34" s="52"/>
    </row>
    <row r="35" spans="1:12" ht="15.75" customHeight="1">
      <c r="A35" s="85" t="s">
        <v>65</v>
      </c>
      <c r="B35" s="97" t="s">
        <v>66</v>
      </c>
      <c r="C35" s="97"/>
      <c r="D35" s="97"/>
      <c r="E35" s="97"/>
      <c r="F35" s="97"/>
      <c r="G35" s="80"/>
      <c r="H35" s="59"/>
      <c r="I35" s="59"/>
      <c r="J35" s="59"/>
      <c r="K35" s="59"/>
      <c r="L35" s="68"/>
    </row>
    <row r="36" spans="1:12" ht="24.75" customHeight="1" thickBot="1">
      <c r="A36" s="109" t="s">
        <v>67</v>
      </c>
      <c r="B36" s="87" t="s">
        <v>68</v>
      </c>
      <c r="C36" s="110" t="s">
        <v>31</v>
      </c>
      <c r="D36" s="111">
        <v>20</v>
      </c>
      <c r="E36" s="88"/>
      <c r="F36" s="112">
        <f aca="true" t="shared" si="1" ref="F36:F75">ROUND(D36*E36,2)</f>
        <v>0</v>
      </c>
      <c r="G36" s="80"/>
      <c r="H36" s="59"/>
      <c r="I36" s="59"/>
      <c r="J36" s="59"/>
      <c r="K36" s="59"/>
      <c r="L36" s="68"/>
    </row>
    <row r="37" spans="1:12" ht="13.5" customHeight="1">
      <c r="A37" s="113" t="s">
        <v>69</v>
      </c>
      <c r="B37" s="114" t="s">
        <v>70</v>
      </c>
      <c r="C37" s="115" t="s">
        <v>31</v>
      </c>
      <c r="D37" s="116">
        <v>15.33</v>
      </c>
      <c r="E37" s="86"/>
      <c r="F37" s="117">
        <f t="shared" si="1"/>
        <v>0</v>
      </c>
      <c r="G37" s="75"/>
      <c r="H37" s="45"/>
      <c r="I37" s="45"/>
      <c r="J37" s="45"/>
      <c r="K37" s="45"/>
      <c r="L37" s="68"/>
    </row>
    <row r="38" spans="1:12" ht="13.5" customHeight="1">
      <c r="A38" s="118" t="s">
        <v>71</v>
      </c>
      <c r="B38" s="119" t="s">
        <v>72</v>
      </c>
      <c r="C38" s="107" t="s">
        <v>36</v>
      </c>
      <c r="D38" s="120">
        <v>1</v>
      </c>
      <c r="E38" s="63"/>
      <c r="F38" s="102">
        <f t="shared" si="1"/>
        <v>0</v>
      </c>
      <c r="G38" s="75"/>
      <c r="H38" s="45"/>
      <c r="I38" s="45"/>
      <c r="J38" s="45"/>
      <c r="K38" s="45"/>
      <c r="L38" s="68"/>
    </row>
    <row r="39" spans="1:12" ht="13.5" customHeight="1">
      <c r="A39" s="118" t="s">
        <v>73</v>
      </c>
      <c r="B39" s="121" t="s">
        <v>38</v>
      </c>
      <c r="C39" s="107" t="s">
        <v>31</v>
      </c>
      <c r="D39" s="108">
        <v>38.4</v>
      </c>
      <c r="E39" s="63"/>
      <c r="F39" s="102">
        <f t="shared" si="1"/>
        <v>0</v>
      </c>
      <c r="G39" s="75"/>
      <c r="H39" s="45"/>
      <c r="I39" s="45"/>
      <c r="J39" s="45"/>
      <c r="K39" s="45"/>
      <c r="L39" s="68"/>
    </row>
    <row r="40" spans="1:12" ht="13.5" customHeight="1">
      <c r="A40" s="118" t="s">
        <v>74</v>
      </c>
      <c r="B40" s="121" t="s">
        <v>75</v>
      </c>
      <c r="C40" s="122" t="s">
        <v>36</v>
      </c>
      <c r="D40" s="108">
        <v>26</v>
      </c>
      <c r="E40" s="63"/>
      <c r="F40" s="102">
        <f t="shared" si="1"/>
        <v>0</v>
      </c>
      <c r="G40" s="75"/>
      <c r="H40" s="45"/>
      <c r="I40" s="45"/>
      <c r="J40" s="45"/>
      <c r="K40" s="45"/>
      <c r="L40" s="68"/>
    </row>
    <row r="41" spans="1:12" ht="13.5" customHeight="1">
      <c r="A41" s="118" t="s">
        <v>76</v>
      </c>
      <c r="B41" s="119" t="s">
        <v>77</v>
      </c>
      <c r="C41" s="122" t="s">
        <v>41</v>
      </c>
      <c r="D41" s="108">
        <f>16*0.2</f>
        <v>3.2</v>
      </c>
      <c r="E41" s="63"/>
      <c r="F41" s="102">
        <f t="shared" si="1"/>
        <v>0</v>
      </c>
      <c r="G41" s="75"/>
      <c r="H41" s="45"/>
      <c r="I41" s="45"/>
      <c r="J41" s="45"/>
      <c r="K41" s="45"/>
      <c r="L41" s="68"/>
    </row>
    <row r="42" spans="1:13" s="65" customFormat="1" ht="24.75" customHeight="1">
      <c r="A42" s="118" t="s">
        <v>78</v>
      </c>
      <c r="B42" s="119" t="s">
        <v>40</v>
      </c>
      <c r="C42" s="122" t="s">
        <v>41</v>
      </c>
      <c r="D42" s="108">
        <v>12</v>
      </c>
      <c r="E42" s="63"/>
      <c r="F42" s="102">
        <f t="shared" si="1"/>
        <v>0</v>
      </c>
      <c r="G42" s="75"/>
      <c r="H42" s="45"/>
      <c r="I42" s="45"/>
      <c r="J42" s="45"/>
      <c r="K42" s="45"/>
      <c r="L42" s="64"/>
      <c r="M42" s="61"/>
    </row>
    <row r="43" spans="1:13" s="65" customFormat="1" ht="25.5" customHeight="1">
      <c r="A43" s="118" t="s">
        <v>79</v>
      </c>
      <c r="B43" s="62" t="s">
        <v>43</v>
      </c>
      <c r="C43" s="122" t="s">
        <v>44</v>
      </c>
      <c r="D43" s="108">
        <v>362.88</v>
      </c>
      <c r="E43" s="63"/>
      <c r="F43" s="102">
        <f t="shared" si="1"/>
        <v>0</v>
      </c>
      <c r="G43" s="75"/>
      <c r="H43" s="45"/>
      <c r="I43" s="45"/>
      <c r="J43" s="45"/>
      <c r="K43" s="45"/>
      <c r="L43" s="64"/>
      <c r="M43" s="61"/>
    </row>
    <row r="44" spans="1:12" ht="13.5" customHeight="1">
      <c r="A44" s="118" t="s">
        <v>80</v>
      </c>
      <c r="B44" s="123" t="s">
        <v>81</v>
      </c>
      <c r="C44" s="107" t="s">
        <v>31</v>
      </c>
      <c r="D44" s="124">
        <v>19.4</v>
      </c>
      <c r="E44" s="63"/>
      <c r="F44" s="102">
        <f t="shared" si="1"/>
        <v>0</v>
      </c>
      <c r="G44" s="75"/>
      <c r="H44" s="45"/>
      <c r="I44" s="45"/>
      <c r="J44" s="45"/>
      <c r="K44" s="45"/>
      <c r="L44" s="68"/>
    </row>
    <row r="45" spans="1:12" ht="13.5" customHeight="1">
      <c r="A45" s="118" t="s">
        <v>82</v>
      </c>
      <c r="B45" s="119" t="s">
        <v>83</v>
      </c>
      <c r="C45" s="107" t="s">
        <v>36</v>
      </c>
      <c r="D45" s="120">
        <v>1</v>
      </c>
      <c r="E45" s="63"/>
      <c r="F45" s="102">
        <f t="shared" si="1"/>
        <v>0</v>
      </c>
      <c r="G45" s="75"/>
      <c r="H45" s="45"/>
      <c r="I45" s="45"/>
      <c r="J45" s="45"/>
      <c r="K45" s="45"/>
      <c r="L45" s="68"/>
    </row>
    <row r="46" spans="1:12" ht="13.5" customHeight="1">
      <c r="A46" s="118" t="s">
        <v>84</v>
      </c>
      <c r="B46" s="119" t="s">
        <v>85</v>
      </c>
      <c r="C46" s="107" t="s">
        <v>31</v>
      </c>
      <c r="D46" s="108">
        <v>38.403</v>
      </c>
      <c r="E46" s="63"/>
      <c r="F46" s="102">
        <f t="shared" si="1"/>
        <v>0</v>
      </c>
      <c r="G46" s="75"/>
      <c r="H46" s="45"/>
      <c r="I46" s="45"/>
      <c r="J46" s="45"/>
      <c r="K46" s="45"/>
      <c r="L46" s="68"/>
    </row>
    <row r="47" spans="1:12" ht="13.5" customHeight="1">
      <c r="A47" s="118" t="s">
        <v>86</v>
      </c>
      <c r="B47" s="119" t="s">
        <v>87</v>
      </c>
      <c r="C47" s="107" t="s">
        <v>31</v>
      </c>
      <c r="D47" s="108">
        <v>219</v>
      </c>
      <c r="E47" s="63"/>
      <c r="F47" s="102">
        <f t="shared" si="1"/>
        <v>0</v>
      </c>
      <c r="G47" s="75"/>
      <c r="H47" s="45"/>
      <c r="I47" s="45"/>
      <c r="J47" s="45"/>
      <c r="K47" s="45"/>
      <c r="L47" s="68"/>
    </row>
    <row r="48" spans="1:12" ht="24.75" customHeight="1">
      <c r="A48" s="118" t="s">
        <v>88</v>
      </c>
      <c r="B48" s="119" t="s">
        <v>89</v>
      </c>
      <c r="C48" s="122" t="s">
        <v>31</v>
      </c>
      <c r="D48" s="108">
        <v>45</v>
      </c>
      <c r="E48" s="63"/>
      <c r="F48" s="102">
        <f t="shared" si="1"/>
        <v>0</v>
      </c>
      <c r="G48" s="75"/>
      <c r="H48" s="45"/>
      <c r="I48" s="45"/>
      <c r="J48" s="45"/>
      <c r="K48" s="45"/>
      <c r="L48" s="68"/>
    </row>
    <row r="49" spans="1:12" ht="24.75" customHeight="1">
      <c r="A49" s="118" t="s">
        <v>90</v>
      </c>
      <c r="B49" s="119" t="s">
        <v>91</v>
      </c>
      <c r="C49" s="122" t="s">
        <v>31</v>
      </c>
      <c r="D49" s="108">
        <v>10</v>
      </c>
      <c r="E49" s="63"/>
      <c r="F49" s="102">
        <f t="shared" si="1"/>
        <v>0</v>
      </c>
      <c r="G49" s="75"/>
      <c r="H49" s="45"/>
      <c r="I49" s="45"/>
      <c r="J49" s="45"/>
      <c r="K49" s="45"/>
      <c r="L49" s="68"/>
    </row>
    <row r="50" spans="1:12" ht="39" customHeight="1">
      <c r="A50" s="118" t="s">
        <v>92</v>
      </c>
      <c r="B50" s="119" t="s">
        <v>93</v>
      </c>
      <c r="C50" s="122" t="s">
        <v>36</v>
      </c>
      <c r="D50" s="108">
        <v>14</v>
      </c>
      <c r="E50" s="63"/>
      <c r="F50" s="102">
        <f t="shared" si="1"/>
        <v>0</v>
      </c>
      <c r="G50" s="75"/>
      <c r="H50" s="45"/>
      <c r="I50" s="45"/>
      <c r="J50" s="45"/>
      <c r="K50" s="45"/>
      <c r="L50" s="68"/>
    </row>
    <row r="51" spans="1:12" ht="24.75" customHeight="1">
      <c r="A51" s="118" t="s">
        <v>94</v>
      </c>
      <c r="B51" s="119" t="s">
        <v>95</v>
      </c>
      <c r="C51" s="122" t="s">
        <v>36</v>
      </c>
      <c r="D51" s="108">
        <v>2</v>
      </c>
      <c r="E51" s="63"/>
      <c r="F51" s="102">
        <f t="shared" si="1"/>
        <v>0</v>
      </c>
      <c r="G51" s="75"/>
      <c r="H51" s="45"/>
      <c r="I51" s="45"/>
      <c r="J51" s="45"/>
      <c r="K51" s="45"/>
      <c r="L51" s="68"/>
    </row>
    <row r="52" spans="1:12" ht="13.5" customHeight="1">
      <c r="A52" s="118" t="s">
        <v>96</v>
      </c>
      <c r="B52" s="119" t="s">
        <v>97</v>
      </c>
      <c r="C52" s="122" t="s">
        <v>36</v>
      </c>
      <c r="D52" s="108">
        <v>8</v>
      </c>
      <c r="E52" s="63"/>
      <c r="F52" s="102">
        <f t="shared" si="1"/>
        <v>0</v>
      </c>
      <c r="G52" s="75"/>
      <c r="H52" s="45"/>
      <c r="I52" s="45"/>
      <c r="J52" s="45"/>
      <c r="K52" s="45"/>
      <c r="L52" s="68"/>
    </row>
    <row r="53" spans="1:12" ht="24.75" customHeight="1">
      <c r="A53" s="118" t="s">
        <v>98</v>
      </c>
      <c r="B53" s="119" t="s">
        <v>99</v>
      </c>
      <c r="C53" s="125" t="s">
        <v>36</v>
      </c>
      <c r="D53" s="108">
        <v>1</v>
      </c>
      <c r="E53" s="63"/>
      <c r="F53" s="102">
        <f t="shared" si="1"/>
        <v>0</v>
      </c>
      <c r="G53" s="75"/>
      <c r="H53" s="45"/>
      <c r="I53" s="45"/>
      <c r="J53" s="45"/>
      <c r="K53" s="45"/>
      <c r="L53" s="68"/>
    </row>
    <row r="54" spans="1:12" ht="24.75" customHeight="1">
      <c r="A54" s="118" t="s">
        <v>100</v>
      </c>
      <c r="B54" s="119" t="s">
        <v>101</v>
      </c>
      <c r="C54" s="122" t="s">
        <v>31</v>
      </c>
      <c r="D54" s="108">
        <v>60</v>
      </c>
      <c r="E54" s="63"/>
      <c r="F54" s="102">
        <f t="shared" si="1"/>
        <v>0</v>
      </c>
      <c r="G54" s="75"/>
      <c r="H54" s="45"/>
      <c r="I54" s="45"/>
      <c r="J54" s="45"/>
      <c r="K54" s="45"/>
      <c r="L54" s="68"/>
    </row>
    <row r="55" spans="1:12" ht="24.75" customHeight="1">
      <c r="A55" s="118" t="s">
        <v>102</v>
      </c>
      <c r="B55" s="119" t="s">
        <v>103</v>
      </c>
      <c r="C55" s="122" t="s">
        <v>36</v>
      </c>
      <c r="D55" s="108">
        <v>1</v>
      </c>
      <c r="E55" s="63"/>
      <c r="F55" s="102">
        <f t="shared" si="1"/>
        <v>0</v>
      </c>
      <c r="G55" s="75"/>
      <c r="H55" s="45"/>
      <c r="I55" s="45"/>
      <c r="J55" s="45"/>
      <c r="K55" s="45"/>
      <c r="L55" s="68"/>
    </row>
    <row r="56" spans="1:12" ht="13.5" customHeight="1">
      <c r="A56" s="118" t="s">
        <v>104</v>
      </c>
      <c r="B56" s="119" t="s">
        <v>105</v>
      </c>
      <c r="C56" s="122" t="s">
        <v>47</v>
      </c>
      <c r="D56" s="108">
        <v>3</v>
      </c>
      <c r="E56" s="63"/>
      <c r="F56" s="102">
        <f t="shared" si="1"/>
        <v>0</v>
      </c>
      <c r="G56" s="75"/>
      <c r="H56" s="45"/>
      <c r="I56" s="45"/>
      <c r="J56" s="45"/>
      <c r="K56" s="45"/>
      <c r="L56" s="68"/>
    </row>
    <row r="57" spans="1:12" ht="26.25" customHeight="1">
      <c r="A57" s="118" t="s">
        <v>106</v>
      </c>
      <c r="B57" s="119" t="s">
        <v>107</v>
      </c>
      <c r="C57" s="122" t="s">
        <v>36</v>
      </c>
      <c r="D57" s="108">
        <v>1</v>
      </c>
      <c r="E57" s="63"/>
      <c r="F57" s="102">
        <f t="shared" si="1"/>
        <v>0</v>
      </c>
      <c r="G57" s="75"/>
      <c r="H57" s="45"/>
      <c r="I57" s="45"/>
      <c r="J57" s="45"/>
      <c r="K57" s="45"/>
      <c r="L57" s="68"/>
    </row>
    <row r="58" spans="1:12" ht="13.5" customHeight="1">
      <c r="A58" s="118" t="s">
        <v>108</v>
      </c>
      <c r="B58" s="119" t="s">
        <v>109</v>
      </c>
      <c r="C58" s="122" t="s">
        <v>36</v>
      </c>
      <c r="D58" s="108">
        <v>1</v>
      </c>
      <c r="E58" s="63"/>
      <c r="F58" s="102">
        <f t="shared" si="1"/>
        <v>0</v>
      </c>
      <c r="G58" s="75"/>
      <c r="H58" s="45"/>
      <c r="I58" s="45"/>
      <c r="J58" s="45"/>
      <c r="K58" s="45"/>
      <c r="L58" s="68"/>
    </row>
    <row r="59" spans="1:12" ht="27.75" customHeight="1" thickBot="1">
      <c r="A59" s="109" t="s">
        <v>110</v>
      </c>
      <c r="B59" s="126" t="s">
        <v>111</v>
      </c>
      <c r="C59" s="127" t="s">
        <v>31</v>
      </c>
      <c r="D59" s="128">
        <v>65</v>
      </c>
      <c r="E59" s="88"/>
      <c r="F59" s="112">
        <f t="shared" si="1"/>
        <v>0</v>
      </c>
      <c r="G59" s="75"/>
      <c r="H59" s="45"/>
      <c r="I59" s="45"/>
      <c r="J59" s="45"/>
      <c r="K59" s="45"/>
      <c r="L59" s="68"/>
    </row>
    <row r="60" spans="1:12" ht="27.75" customHeight="1">
      <c r="A60" s="113" t="s">
        <v>112</v>
      </c>
      <c r="B60" s="129" t="s">
        <v>113</v>
      </c>
      <c r="C60" s="130" t="s">
        <v>31</v>
      </c>
      <c r="D60" s="131">
        <v>2300</v>
      </c>
      <c r="E60" s="86"/>
      <c r="F60" s="117">
        <f t="shared" si="1"/>
        <v>0</v>
      </c>
      <c r="G60" s="75"/>
      <c r="H60" s="45"/>
      <c r="I60" s="45"/>
      <c r="J60" s="45"/>
      <c r="K60" s="45"/>
      <c r="L60" s="68"/>
    </row>
    <row r="61" spans="1:12" ht="13.5" customHeight="1">
      <c r="A61" s="118" t="s">
        <v>114</v>
      </c>
      <c r="B61" s="119" t="s">
        <v>115</v>
      </c>
      <c r="C61" s="122" t="s">
        <v>31</v>
      </c>
      <c r="D61" s="108">
        <v>450</v>
      </c>
      <c r="E61" s="63"/>
      <c r="F61" s="102">
        <f t="shared" si="1"/>
        <v>0</v>
      </c>
      <c r="G61" s="75"/>
      <c r="H61" s="45"/>
      <c r="I61" s="45"/>
      <c r="J61" s="45"/>
      <c r="K61" s="45"/>
      <c r="L61" s="68"/>
    </row>
    <row r="62" spans="1:12" ht="25.5" customHeight="1">
      <c r="A62" s="118" t="s">
        <v>116</v>
      </c>
      <c r="B62" s="119" t="s">
        <v>117</v>
      </c>
      <c r="C62" s="122" t="s">
        <v>47</v>
      </c>
      <c r="D62" s="108">
        <v>300</v>
      </c>
      <c r="E62" s="63"/>
      <c r="F62" s="102">
        <f t="shared" si="1"/>
        <v>0</v>
      </c>
      <c r="G62" s="75"/>
      <c r="H62" s="45"/>
      <c r="I62" s="45"/>
      <c r="J62" s="45"/>
      <c r="K62" s="45"/>
      <c r="L62" s="68"/>
    </row>
    <row r="63" spans="1:12" ht="36.75" customHeight="1">
      <c r="A63" s="118" t="s">
        <v>118</v>
      </c>
      <c r="B63" s="119" t="s">
        <v>119</v>
      </c>
      <c r="C63" s="122" t="s">
        <v>31</v>
      </c>
      <c r="D63" s="108">
        <v>1209</v>
      </c>
      <c r="E63" s="63"/>
      <c r="F63" s="102">
        <f t="shared" si="1"/>
        <v>0</v>
      </c>
      <c r="G63" s="75"/>
      <c r="H63" s="45"/>
      <c r="I63" s="45"/>
      <c r="J63" s="45"/>
      <c r="K63" s="45"/>
      <c r="L63" s="68"/>
    </row>
    <row r="64" spans="1:12" ht="26.25" customHeight="1">
      <c r="A64" s="118" t="s">
        <v>120</v>
      </c>
      <c r="B64" s="119" t="s">
        <v>121</v>
      </c>
      <c r="C64" s="122" t="s">
        <v>47</v>
      </c>
      <c r="D64" s="108">
        <v>100</v>
      </c>
      <c r="E64" s="63"/>
      <c r="F64" s="102">
        <f t="shared" si="1"/>
        <v>0</v>
      </c>
      <c r="G64" s="75"/>
      <c r="H64" s="45"/>
      <c r="I64" s="45"/>
      <c r="J64" s="45"/>
      <c r="K64" s="45"/>
      <c r="L64" s="68"/>
    </row>
    <row r="65" spans="1:12" ht="26.25" customHeight="1">
      <c r="A65" s="118" t="s">
        <v>122</v>
      </c>
      <c r="B65" s="119" t="s">
        <v>123</v>
      </c>
      <c r="C65" s="122" t="s">
        <v>47</v>
      </c>
      <c r="D65" s="108">
        <v>200</v>
      </c>
      <c r="E65" s="63"/>
      <c r="F65" s="102">
        <f t="shared" si="1"/>
        <v>0</v>
      </c>
      <c r="G65" s="75"/>
      <c r="H65" s="45"/>
      <c r="I65" s="45"/>
      <c r="J65" s="45"/>
      <c r="K65" s="45"/>
      <c r="L65" s="68"/>
    </row>
    <row r="66" spans="1:12" ht="24.75" customHeight="1">
      <c r="A66" s="118" t="s">
        <v>124</v>
      </c>
      <c r="B66" s="119" t="s">
        <v>125</v>
      </c>
      <c r="C66" s="122" t="s">
        <v>47</v>
      </c>
      <c r="D66" s="108">
        <v>600</v>
      </c>
      <c r="E66" s="63"/>
      <c r="F66" s="102">
        <f t="shared" si="1"/>
        <v>0</v>
      </c>
      <c r="G66" s="75"/>
      <c r="H66" s="45"/>
      <c r="I66" s="45"/>
      <c r="J66" s="45"/>
      <c r="K66" s="45"/>
      <c r="L66" s="68"/>
    </row>
    <row r="67" spans="1:12" ht="26.25" customHeight="1">
      <c r="A67" s="118" t="s">
        <v>126</v>
      </c>
      <c r="B67" s="119" t="s">
        <v>127</v>
      </c>
      <c r="C67" s="122" t="s">
        <v>47</v>
      </c>
      <c r="D67" s="108">
        <v>600</v>
      </c>
      <c r="E67" s="63"/>
      <c r="F67" s="102">
        <f t="shared" si="1"/>
        <v>0</v>
      </c>
      <c r="G67" s="75"/>
      <c r="H67" s="45"/>
      <c r="I67" s="45"/>
      <c r="J67" s="45"/>
      <c r="K67" s="45"/>
      <c r="L67" s="68"/>
    </row>
    <row r="68" spans="1:12" ht="13.5" customHeight="1">
      <c r="A68" s="118" t="s">
        <v>128</v>
      </c>
      <c r="B68" s="119" t="s">
        <v>129</v>
      </c>
      <c r="C68" s="122" t="s">
        <v>130</v>
      </c>
      <c r="D68" s="108">
        <v>40</v>
      </c>
      <c r="E68" s="63"/>
      <c r="F68" s="102">
        <f t="shared" si="1"/>
        <v>0</v>
      </c>
      <c r="G68" s="75"/>
      <c r="H68" s="45"/>
      <c r="I68" s="45"/>
      <c r="J68" s="45"/>
      <c r="K68" s="45"/>
      <c r="L68" s="68"/>
    </row>
    <row r="69" spans="1:12" ht="13.5" customHeight="1">
      <c r="A69" s="118" t="s">
        <v>131</v>
      </c>
      <c r="B69" s="119" t="s">
        <v>132</v>
      </c>
      <c r="C69" s="122" t="s">
        <v>47</v>
      </c>
      <c r="D69" s="108">
        <v>50</v>
      </c>
      <c r="E69" s="63"/>
      <c r="F69" s="102">
        <f t="shared" si="1"/>
        <v>0</v>
      </c>
      <c r="G69" s="75"/>
      <c r="H69" s="45"/>
      <c r="I69" s="45"/>
      <c r="J69" s="45"/>
      <c r="K69" s="45"/>
      <c r="L69" s="68"/>
    </row>
    <row r="70" spans="1:12" ht="13.5" customHeight="1">
      <c r="A70" s="118" t="s">
        <v>133</v>
      </c>
      <c r="B70" s="119" t="s">
        <v>134</v>
      </c>
      <c r="C70" s="122" t="s">
        <v>47</v>
      </c>
      <c r="D70" s="108">
        <v>50</v>
      </c>
      <c r="E70" s="63"/>
      <c r="F70" s="102">
        <f t="shared" si="1"/>
        <v>0</v>
      </c>
      <c r="G70" s="75"/>
      <c r="H70" s="45"/>
      <c r="I70" s="45"/>
      <c r="J70" s="45"/>
      <c r="K70" s="45"/>
      <c r="L70" s="68"/>
    </row>
    <row r="71" spans="1:12" ht="13.5" customHeight="1">
      <c r="A71" s="118" t="s">
        <v>135</v>
      </c>
      <c r="B71" s="119" t="s">
        <v>136</v>
      </c>
      <c r="C71" s="122" t="s">
        <v>47</v>
      </c>
      <c r="D71" s="108">
        <v>50</v>
      </c>
      <c r="E71" s="63"/>
      <c r="F71" s="102">
        <f t="shared" si="1"/>
        <v>0</v>
      </c>
      <c r="G71" s="75"/>
      <c r="H71" s="45"/>
      <c r="I71" s="45"/>
      <c r="J71" s="45"/>
      <c r="K71" s="45"/>
      <c r="L71" s="68"/>
    </row>
    <row r="72" spans="1:12" ht="13.5" customHeight="1">
      <c r="A72" s="118" t="s">
        <v>137</v>
      </c>
      <c r="B72" s="119" t="s">
        <v>138</v>
      </c>
      <c r="C72" s="122" t="s">
        <v>36</v>
      </c>
      <c r="D72" s="108">
        <v>10</v>
      </c>
      <c r="E72" s="63"/>
      <c r="F72" s="102">
        <f t="shared" si="1"/>
        <v>0</v>
      </c>
      <c r="G72" s="75"/>
      <c r="H72" s="45"/>
      <c r="I72" s="45"/>
      <c r="J72" s="45"/>
      <c r="K72" s="45"/>
      <c r="L72" s="68"/>
    </row>
    <row r="73" spans="1:12" ht="24.75" customHeight="1">
      <c r="A73" s="118" t="s">
        <v>139</v>
      </c>
      <c r="B73" s="119" t="s">
        <v>140</v>
      </c>
      <c r="C73" s="122" t="s">
        <v>36</v>
      </c>
      <c r="D73" s="108">
        <v>8</v>
      </c>
      <c r="E73" s="63"/>
      <c r="F73" s="102">
        <f t="shared" si="1"/>
        <v>0</v>
      </c>
      <c r="G73" s="75"/>
      <c r="H73" s="45"/>
      <c r="I73" s="45"/>
      <c r="J73" s="45"/>
      <c r="K73" s="45"/>
      <c r="L73" s="68"/>
    </row>
    <row r="74" spans="1:12" ht="27.75" customHeight="1">
      <c r="A74" s="118" t="s">
        <v>141</v>
      </c>
      <c r="B74" s="119" t="s">
        <v>142</v>
      </c>
      <c r="C74" s="122" t="s">
        <v>36</v>
      </c>
      <c r="D74" s="108">
        <v>8</v>
      </c>
      <c r="E74" s="63"/>
      <c r="F74" s="102">
        <f t="shared" si="1"/>
        <v>0</v>
      </c>
      <c r="G74" s="75"/>
      <c r="H74" s="45"/>
      <c r="I74" s="45"/>
      <c r="J74" s="45"/>
      <c r="K74" s="45"/>
      <c r="L74" s="68"/>
    </row>
    <row r="75" spans="1:12" ht="27.75" customHeight="1">
      <c r="A75" s="118" t="s">
        <v>143</v>
      </c>
      <c r="B75" s="119" t="s">
        <v>144</v>
      </c>
      <c r="C75" s="122" t="s">
        <v>36</v>
      </c>
      <c r="D75" s="108">
        <v>5</v>
      </c>
      <c r="E75" s="63"/>
      <c r="F75" s="102">
        <f t="shared" si="1"/>
        <v>0</v>
      </c>
      <c r="G75" s="75"/>
      <c r="H75" s="45"/>
      <c r="I75" s="45"/>
      <c r="J75" s="45"/>
      <c r="K75" s="45"/>
      <c r="L75" s="68"/>
    </row>
    <row r="76" spans="1:12" ht="13.5" customHeight="1">
      <c r="A76" s="103" t="s">
        <v>32</v>
      </c>
      <c r="B76" s="104"/>
      <c r="C76" s="104"/>
      <c r="D76" s="104"/>
      <c r="E76" s="104"/>
      <c r="F76" s="105">
        <f>SUM(F36:F75)</f>
        <v>0</v>
      </c>
      <c r="G76" s="75"/>
      <c r="H76" s="45"/>
      <c r="I76" s="45"/>
      <c r="J76" s="45"/>
      <c r="K76" s="45"/>
      <c r="L76" s="68"/>
    </row>
    <row r="77" spans="1:12" ht="13.5" customHeight="1">
      <c r="A77" s="132"/>
      <c r="B77" s="133"/>
      <c r="C77" s="133"/>
      <c r="D77" s="133"/>
      <c r="E77" s="133"/>
      <c r="F77" s="133"/>
      <c r="G77" s="75"/>
      <c r="H77" s="45"/>
      <c r="I77" s="45"/>
      <c r="J77" s="45"/>
      <c r="K77" s="45"/>
      <c r="L77" s="68"/>
    </row>
    <row r="78" spans="1:12" ht="13.5" customHeight="1">
      <c r="A78" s="85" t="s">
        <v>145</v>
      </c>
      <c r="B78" s="97" t="s">
        <v>146</v>
      </c>
      <c r="C78" s="97"/>
      <c r="D78" s="97"/>
      <c r="E78" s="97"/>
      <c r="F78" s="97"/>
      <c r="G78" s="75"/>
      <c r="H78" s="45"/>
      <c r="I78" s="45"/>
      <c r="J78" s="45"/>
      <c r="K78" s="45"/>
      <c r="L78" s="68"/>
    </row>
    <row r="79" spans="1:12" ht="13.5" customHeight="1">
      <c r="A79" s="118" t="s">
        <v>147</v>
      </c>
      <c r="B79" s="121" t="s">
        <v>38</v>
      </c>
      <c r="C79" s="107" t="s">
        <v>31</v>
      </c>
      <c r="D79" s="108">
        <v>200</v>
      </c>
      <c r="E79" s="63"/>
      <c r="F79" s="102">
        <f aca="true" t="shared" si="2" ref="F79:F88">ROUND(D79*E79,2)</f>
        <v>0</v>
      </c>
      <c r="G79" s="75"/>
      <c r="H79" s="45"/>
      <c r="I79" s="45"/>
      <c r="J79" s="45"/>
      <c r="K79" s="45"/>
      <c r="L79" s="68"/>
    </row>
    <row r="80" spans="1:13" s="65" customFormat="1" ht="24.75" customHeight="1">
      <c r="A80" s="118" t="s">
        <v>148</v>
      </c>
      <c r="B80" s="119" t="s">
        <v>40</v>
      </c>
      <c r="C80" s="122" t="s">
        <v>41</v>
      </c>
      <c r="D80" s="108">
        <v>12</v>
      </c>
      <c r="E80" s="63"/>
      <c r="F80" s="102">
        <f t="shared" si="2"/>
        <v>0</v>
      </c>
      <c r="G80" s="75"/>
      <c r="H80" s="45"/>
      <c r="I80" s="45"/>
      <c r="J80" s="45"/>
      <c r="K80" s="45"/>
      <c r="L80" s="64"/>
      <c r="M80" s="61"/>
    </row>
    <row r="81" spans="1:13" s="65" customFormat="1" ht="25.5" customHeight="1">
      <c r="A81" s="118" t="s">
        <v>149</v>
      </c>
      <c r="B81" s="62" t="s">
        <v>43</v>
      </c>
      <c r="C81" s="122" t="s">
        <v>44</v>
      </c>
      <c r="D81" s="108">
        <v>354.24</v>
      </c>
      <c r="E81" s="63"/>
      <c r="F81" s="102">
        <f t="shared" si="2"/>
        <v>0</v>
      </c>
      <c r="G81" s="75"/>
      <c r="H81" s="45"/>
      <c r="I81" s="45"/>
      <c r="J81" s="45"/>
      <c r="K81" s="45"/>
      <c r="L81" s="64"/>
      <c r="M81" s="61"/>
    </row>
    <row r="82" spans="1:12" ht="25.5" customHeight="1" thickBot="1">
      <c r="A82" s="109" t="s">
        <v>150</v>
      </c>
      <c r="B82" s="87" t="s">
        <v>151</v>
      </c>
      <c r="C82" s="134" t="s">
        <v>31</v>
      </c>
      <c r="D82" s="135">
        <v>10</v>
      </c>
      <c r="E82" s="88"/>
      <c r="F82" s="112">
        <f t="shared" si="2"/>
        <v>0</v>
      </c>
      <c r="G82" s="75"/>
      <c r="H82" s="45"/>
      <c r="I82" s="45"/>
      <c r="J82" s="45"/>
      <c r="K82" s="45"/>
      <c r="L82" s="68"/>
    </row>
    <row r="83" spans="1:12" ht="24.75" customHeight="1">
      <c r="A83" s="113" t="s">
        <v>152</v>
      </c>
      <c r="B83" s="129" t="s">
        <v>113</v>
      </c>
      <c r="C83" s="136" t="s">
        <v>31</v>
      </c>
      <c r="D83" s="137">
        <v>178</v>
      </c>
      <c r="E83" s="86"/>
      <c r="F83" s="117">
        <f t="shared" si="2"/>
        <v>0</v>
      </c>
      <c r="G83" s="81"/>
      <c r="H83" s="67"/>
      <c r="I83" s="67"/>
      <c r="J83" s="67"/>
      <c r="K83" s="67"/>
      <c r="L83" s="68"/>
    </row>
    <row r="84" spans="1:12" ht="13.5" customHeight="1">
      <c r="A84" s="118" t="s">
        <v>153</v>
      </c>
      <c r="B84" s="119" t="s">
        <v>115</v>
      </c>
      <c r="C84" s="122" t="s">
        <v>31</v>
      </c>
      <c r="D84" s="108">
        <v>450</v>
      </c>
      <c r="E84" s="63"/>
      <c r="F84" s="102">
        <f t="shared" si="2"/>
        <v>0</v>
      </c>
      <c r="G84" s="75"/>
      <c r="H84" s="45"/>
      <c r="I84" s="45"/>
      <c r="J84" s="45"/>
      <c r="K84" s="45"/>
      <c r="L84" s="68"/>
    </row>
    <row r="85" spans="1:12" ht="24.75" customHeight="1">
      <c r="A85" s="118" t="s">
        <v>154</v>
      </c>
      <c r="B85" s="119" t="s">
        <v>117</v>
      </c>
      <c r="C85" s="122" t="s">
        <v>47</v>
      </c>
      <c r="D85" s="108">
        <v>300</v>
      </c>
      <c r="E85" s="63"/>
      <c r="F85" s="102">
        <f t="shared" si="2"/>
        <v>0</v>
      </c>
      <c r="G85" s="75"/>
      <c r="H85" s="45"/>
      <c r="I85" s="45"/>
      <c r="J85" s="45"/>
      <c r="K85" s="45"/>
      <c r="L85" s="68"/>
    </row>
    <row r="86" spans="1:12" ht="24.75" customHeight="1">
      <c r="A86" s="118" t="s">
        <v>155</v>
      </c>
      <c r="B86" s="119" t="s">
        <v>156</v>
      </c>
      <c r="C86" s="122" t="s">
        <v>36</v>
      </c>
      <c r="D86" s="108">
        <v>1</v>
      </c>
      <c r="E86" s="63"/>
      <c r="F86" s="102">
        <f t="shared" si="2"/>
        <v>0</v>
      </c>
      <c r="G86" s="75"/>
      <c r="H86" s="45"/>
      <c r="I86" s="45"/>
      <c r="J86" s="45"/>
      <c r="K86" s="45"/>
      <c r="L86" s="68"/>
    </row>
    <row r="87" spans="1:12" ht="25.5" customHeight="1">
      <c r="A87" s="118" t="s">
        <v>157</v>
      </c>
      <c r="B87" s="119" t="s">
        <v>158</v>
      </c>
      <c r="C87" s="122" t="s">
        <v>31</v>
      </c>
      <c r="D87" s="108">
        <v>65</v>
      </c>
      <c r="E87" s="63"/>
      <c r="F87" s="102">
        <f t="shared" si="2"/>
        <v>0</v>
      </c>
      <c r="G87" s="75"/>
      <c r="H87" s="45"/>
      <c r="I87" s="45"/>
      <c r="J87" s="45"/>
      <c r="K87" s="45"/>
      <c r="L87" s="68"/>
    </row>
    <row r="88" spans="1:12" ht="13.5" customHeight="1">
      <c r="A88" s="118" t="s">
        <v>159</v>
      </c>
      <c r="B88" s="119" t="s">
        <v>85</v>
      </c>
      <c r="C88" s="107" t="s">
        <v>31</v>
      </c>
      <c r="D88" s="108">
        <v>200</v>
      </c>
      <c r="E88" s="63"/>
      <c r="F88" s="102">
        <f t="shared" si="2"/>
        <v>0</v>
      </c>
      <c r="G88" s="75"/>
      <c r="H88" s="45"/>
      <c r="I88" s="45"/>
      <c r="J88" s="45"/>
      <c r="K88" s="45"/>
      <c r="L88" s="68"/>
    </row>
    <row r="89" spans="1:7" s="65" customFormat="1" ht="13.5" customHeight="1">
      <c r="A89" s="103" t="s">
        <v>32</v>
      </c>
      <c r="B89" s="104"/>
      <c r="C89" s="104"/>
      <c r="D89" s="104"/>
      <c r="E89" s="104"/>
      <c r="F89" s="105">
        <f>SUM(F79:F88)</f>
        <v>0</v>
      </c>
      <c r="G89" s="70"/>
    </row>
    <row r="90" spans="1:7" s="65" customFormat="1" ht="13.5" customHeight="1">
      <c r="A90" s="103"/>
      <c r="B90" s="104"/>
      <c r="C90" s="104"/>
      <c r="D90" s="104"/>
      <c r="E90" s="104"/>
      <c r="F90" s="104"/>
      <c r="G90" s="70"/>
    </row>
    <row r="91" spans="1:7" s="65" customFormat="1" ht="13.5" customHeight="1">
      <c r="A91" s="85" t="s">
        <v>160</v>
      </c>
      <c r="B91" s="97" t="s">
        <v>161</v>
      </c>
      <c r="C91" s="97"/>
      <c r="D91" s="97"/>
      <c r="E91" s="97"/>
      <c r="F91" s="97"/>
      <c r="G91" s="70"/>
    </row>
    <row r="92" spans="1:7" s="65" customFormat="1" ht="25.5" customHeight="1">
      <c r="A92" s="100" t="s">
        <v>162</v>
      </c>
      <c r="B92" s="119" t="s">
        <v>163</v>
      </c>
      <c r="C92" s="122" t="s">
        <v>41</v>
      </c>
      <c r="D92" s="108">
        <v>25</v>
      </c>
      <c r="E92" s="63"/>
      <c r="F92" s="102">
        <f>ROUND(D92*E92,2)</f>
        <v>0</v>
      </c>
      <c r="G92" s="70"/>
    </row>
    <row r="93" spans="1:7" s="65" customFormat="1" ht="13.5" customHeight="1">
      <c r="A93" s="103" t="s">
        <v>32</v>
      </c>
      <c r="B93" s="104"/>
      <c r="C93" s="104"/>
      <c r="D93" s="104"/>
      <c r="E93" s="104"/>
      <c r="F93" s="105">
        <f>SUM(F92:F92)</f>
        <v>0</v>
      </c>
      <c r="G93" s="70"/>
    </row>
    <row r="94" spans="1:7" s="65" customFormat="1" ht="13.5" customHeight="1">
      <c r="A94" s="103"/>
      <c r="B94" s="104"/>
      <c r="C94" s="104"/>
      <c r="D94" s="104"/>
      <c r="E94" s="104"/>
      <c r="F94" s="104"/>
      <c r="G94" s="70"/>
    </row>
    <row r="95" spans="1:7" s="65" customFormat="1" ht="13.5" customHeight="1">
      <c r="A95" s="85" t="s">
        <v>164</v>
      </c>
      <c r="B95" s="97" t="s">
        <v>165</v>
      </c>
      <c r="C95" s="97"/>
      <c r="D95" s="97"/>
      <c r="E95" s="97"/>
      <c r="F95" s="97"/>
      <c r="G95" s="70"/>
    </row>
    <row r="96" spans="1:7" s="65" customFormat="1" ht="25.5" customHeight="1">
      <c r="A96" s="100" t="s">
        <v>166</v>
      </c>
      <c r="B96" s="119" t="s">
        <v>167</v>
      </c>
      <c r="C96" s="122" t="s">
        <v>31</v>
      </c>
      <c r="D96" s="108">
        <v>60</v>
      </c>
      <c r="E96" s="63"/>
      <c r="F96" s="102">
        <f>ROUND(D96*E96,2)</f>
        <v>0</v>
      </c>
      <c r="G96" s="70"/>
    </row>
    <row r="97" spans="1:7" s="65" customFormat="1" ht="25.5" customHeight="1">
      <c r="A97" s="100" t="s">
        <v>168</v>
      </c>
      <c r="B97" s="119" t="s">
        <v>158</v>
      </c>
      <c r="C97" s="122" t="s">
        <v>31</v>
      </c>
      <c r="D97" s="108">
        <v>60</v>
      </c>
      <c r="E97" s="63"/>
      <c r="F97" s="102">
        <f>ROUND(D97*E97,2)</f>
        <v>0</v>
      </c>
      <c r="G97" s="70"/>
    </row>
    <row r="98" spans="1:7" s="65" customFormat="1" ht="13.5" customHeight="1">
      <c r="A98" s="103" t="s">
        <v>32</v>
      </c>
      <c r="B98" s="104"/>
      <c r="C98" s="104"/>
      <c r="D98" s="104"/>
      <c r="E98" s="104"/>
      <c r="F98" s="105">
        <f>SUM(F96:F97)</f>
        <v>0</v>
      </c>
      <c r="G98" s="70"/>
    </row>
    <row r="99" spans="1:7" s="65" customFormat="1" ht="13.5" customHeight="1">
      <c r="A99" s="138"/>
      <c r="B99" s="139"/>
      <c r="C99" s="139"/>
      <c r="D99" s="139"/>
      <c r="E99" s="139"/>
      <c r="F99" s="105"/>
      <c r="G99" s="70"/>
    </row>
    <row r="100" spans="1:7" s="65" customFormat="1" ht="13.5" customHeight="1">
      <c r="A100" s="85" t="s">
        <v>169</v>
      </c>
      <c r="B100" s="97" t="s">
        <v>170</v>
      </c>
      <c r="C100" s="97"/>
      <c r="D100" s="97"/>
      <c r="E100" s="97"/>
      <c r="F100" s="97"/>
      <c r="G100" s="70"/>
    </row>
    <row r="101" spans="1:7" s="65" customFormat="1" ht="13.5" customHeight="1">
      <c r="A101" s="100" t="s">
        <v>171</v>
      </c>
      <c r="B101" s="119" t="s">
        <v>172</v>
      </c>
      <c r="C101" s="122" t="s">
        <v>31</v>
      </c>
      <c r="D101" s="108">
        <v>1000</v>
      </c>
      <c r="E101" s="63"/>
      <c r="F101" s="102">
        <f>ROUND(D101*E101,2)</f>
        <v>0</v>
      </c>
      <c r="G101" s="70"/>
    </row>
    <row r="102" spans="1:7" s="65" customFormat="1" ht="13.5" customHeight="1">
      <c r="A102" s="103" t="s">
        <v>32</v>
      </c>
      <c r="B102" s="104"/>
      <c r="C102" s="104"/>
      <c r="D102" s="104"/>
      <c r="E102" s="104"/>
      <c r="F102" s="105">
        <f>SUM(F101:F101)</f>
        <v>0</v>
      </c>
      <c r="G102" s="70"/>
    </row>
    <row r="103" spans="1:7" s="65" customFormat="1" ht="13.5" customHeight="1">
      <c r="A103" s="103"/>
      <c r="B103" s="104"/>
      <c r="C103" s="104"/>
      <c r="D103" s="104"/>
      <c r="E103" s="104"/>
      <c r="F103" s="104"/>
      <c r="G103" s="70"/>
    </row>
    <row r="104" spans="1:8" s="65" customFormat="1" ht="13.5" customHeight="1">
      <c r="A104" s="132"/>
      <c r="B104" s="133"/>
      <c r="C104" s="133"/>
      <c r="D104" s="133"/>
      <c r="E104" s="133"/>
      <c r="F104" s="133"/>
      <c r="G104" s="70"/>
      <c r="H104" s="69"/>
    </row>
    <row r="105" spans="1:8" s="65" customFormat="1" ht="13.5" customHeight="1" thickBot="1">
      <c r="A105" s="140"/>
      <c r="B105" s="141" t="s">
        <v>173</v>
      </c>
      <c r="C105" s="141"/>
      <c r="D105" s="141"/>
      <c r="E105" s="141"/>
      <c r="F105" s="142">
        <f>F17+F33+F76+F89+F93+F98+F102</f>
        <v>0</v>
      </c>
      <c r="G105" s="70"/>
      <c r="H105" s="69"/>
    </row>
    <row r="106" spans="1:6" ht="15.75" customHeight="1">
      <c r="A106" s="71"/>
      <c r="B106" s="72"/>
      <c r="C106" s="73"/>
      <c r="D106" s="73"/>
      <c r="E106" s="73"/>
      <c r="F106" s="74"/>
    </row>
  </sheetData>
  <sheetProtection password="CACF" sheet="1"/>
  <mergeCells count="29">
    <mergeCell ref="A104:F104"/>
    <mergeCell ref="B105:E105"/>
    <mergeCell ref="A98:E98"/>
    <mergeCell ref="B100:F100"/>
    <mergeCell ref="A102:E102"/>
    <mergeCell ref="A103:F103"/>
    <mergeCell ref="B91:F91"/>
    <mergeCell ref="A93:E93"/>
    <mergeCell ref="A94:F94"/>
    <mergeCell ref="B95:F95"/>
    <mergeCell ref="A77:F77"/>
    <mergeCell ref="B78:F78"/>
    <mergeCell ref="A89:E89"/>
    <mergeCell ref="A90:F90"/>
    <mergeCell ref="A33:E33"/>
    <mergeCell ref="A34:F34"/>
    <mergeCell ref="B35:F35"/>
    <mergeCell ref="A76:E76"/>
    <mergeCell ref="B15:F15"/>
    <mergeCell ref="A17:E17"/>
    <mergeCell ref="A18:F18"/>
    <mergeCell ref="B19:F19"/>
    <mergeCell ref="A10:F10"/>
    <mergeCell ref="A11:F11"/>
    <mergeCell ref="A13:F13"/>
    <mergeCell ref="A1:F1"/>
    <mergeCell ref="A3:F3"/>
    <mergeCell ref="A4:F4"/>
    <mergeCell ref="A7:F8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80" r:id="rId2"/>
  <headerFooter alignWithMargins="0">
    <oddFooter>&amp;C-</oddFooter>
  </headerFooter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2014-05-21T19:58:47Z</cp:lastPrinted>
  <dcterms:created xsi:type="dcterms:W3CDTF">2014-05-06T15:08:27Z</dcterms:created>
  <dcterms:modified xsi:type="dcterms:W3CDTF">2014-05-21T20:37:12Z</dcterms:modified>
  <cp:category/>
  <cp:version/>
  <cp:contentType/>
  <cp:contentStatus/>
</cp:coreProperties>
</file>