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ainf005.maua.sp.gov.br\Obras\SILSA S.O\06- 2025\01- SECRETARIA DE SAUDE\03- POLICLINICA\5920_2025_POLICLINICA_EDITAL E ANEXOS\EDITAVEIS\"/>
    </mc:Choice>
  </mc:AlternateContent>
  <xr:revisionPtr revIDLastSave="0" documentId="13_ncr:1_{28AC846A-F7F3-47CF-9358-9CD98B539409}" xr6:coauthVersionLast="47" xr6:coauthVersionMax="47" xr10:uidLastSave="{00000000-0000-0000-0000-000000000000}"/>
  <bookViews>
    <workbookView xWindow="-120" yWindow="-120" windowWidth="29040" windowHeight="15720" xr2:uid="{218BC34D-29ED-474C-8F28-7DE304C30D65}"/>
  </bookViews>
  <sheets>
    <sheet name="ORC. SINTÉTICO" sheetId="1" r:id="rId1"/>
  </sheets>
  <definedNames>
    <definedName name="\\\" hidden="1">{#N/A,#N/A,FALSE,"RESUMO-BB1";#N/A,#N/A,FALSE,"MOD-A01-R - BB1";#N/A,#N/A,FALSE,"URB-BB1"}</definedName>
    <definedName name="\0">#REF!</definedName>
    <definedName name="\a">#N/A</definedName>
    <definedName name="\ATU_ANT">#REF!</definedName>
    <definedName name="\b">#N/A</definedName>
    <definedName name="\c">#N/A</definedName>
    <definedName name="\CALC_DIF">#REF!</definedName>
    <definedName name="\CC">#REF!</definedName>
    <definedName name="\CO">#REF!</definedName>
    <definedName name="\d">#REF!</definedName>
    <definedName name="\f">#REF!</definedName>
    <definedName name="\G">#REF!</definedName>
    <definedName name="\GO">#REF!</definedName>
    <definedName name="\H">#REF!</definedName>
    <definedName name="\i">#REF!</definedName>
    <definedName name="\I_PF">#REF!</definedName>
    <definedName name="\j">#REF!</definedName>
    <definedName name="\K">#REF!</definedName>
    <definedName name="\L">#REF!</definedName>
    <definedName name="\m">#REF!</definedName>
    <definedName name="\M_R_AUX">#REF!</definedName>
    <definedName name="\M1">#REF!</definedName>
    <definedName name="\M10">#REF!</definedName>
    <definedName name="\M11">#REF!</definedName>
    <definedName name="\M12">#REF!</definedName>
    <definedName name="\M13">#REF!</definedName>
    <definedName name="\M2">#REF!</definedName>
    <definedName name="\M3">#REF!</definedName>
    <definedName name="\M4">#REF!</definedName>
    <definedName name="\M5">#REF!</definedName>
    <definedName name="\M6">#REF!</definedName>
    <definedName name="\M7">#REF!</definedName>
    <definedName name="\M8">#REF!</definedName>
    <definedName name="\M9">#REF!</definedName>
    <definedName name="\MENSAG_I">#REF!</definedName>
    <definedName name="\MENSAG_I2">#REF!</definedName>
    <definedName name="\MENSAG_SALV">#REF!</definedName>
    <definedName name="\MENSAGEM_R">#REF!</definedName>
    <definedName name="\MM">#REF!</definedName>
    <definedName name="\MUDA_NMED_ANT">#REF!</definedName>
    <definedName name="\n">#REF!</definedName>
    <definedName name="\O">#REF!</definedName>
    <definedName name="\p">#REF!</definedName>
    <definedName name="\PP">#REF!</definedName>
    <definedName name="\q">#REF!</definedName>
    <definedName name="\R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R" hidden="1">{#N/A,#N/A,FALSE,"ORC-ACKE";#N/A,#N/A,FALSE,"RESUMO"}</definedName>
    <definedName name="_________________R" hidden="1">{#N/A,#N/A,FALSE,"ORC-ACKE";#N/A,#N/A,FALSE,"RESUMO"}</definedName>
    <definedName name="_______________R" hidden="1">{#N/A,#N/A,FALSE,"ORC-ACKE";#N/A,#N/A,FALSE,"RESUMO"}</definedName>
    <definedName name="______________R" hidden="1">{#N/A,#N/A,FALSE,"ORC-ACKE";#N/A,#N/A,FALSE,"RESUMO"}</definedName>
    <definedName name="_____________R" hidden="1">{#N/A,#N/A,FALSE,"ORC-ACKE";#N/A,#N/A,FALSE,"RESUMO"}</definedName>
    <definedName name="____________R" hidden="1">{#N/A,#N/A,FALSE,"ORC-ACKE";#N/A,#N/A,FALSE,"RESUMO"}</definedName>
    <definedName name="___________R" hidden="1">{#N/A,#N/A,FALSE,"ORC-ACKE";#N/A,#N/A,FALSE,"RESUMO"}</definedName>
    <definedName name="__________R" hidden="1">{#N/A,#N/A,FALSE,"ORC-ACKE";#N/A,#N/A,FALSE,"RESUMO"}</definedName>
    <definedName name="_________R" hidden="1">{#N/A,#N/A,FALSE,"ORC-ACKE";#N/A,#N/A,FALSE,"RESUMO"}</definedName>
    <definedName name="________R" hidden="1">{#N/A,#N/A,FALSE,"ORC-ACKE";#N/A,#N/A,FALSE,"RESUMO"}</definedName>
    <definedName name="_______R" hidden="1">{#N/A,#N/A,FALSE,"ORC-ACKE";#N/A,#N/A,FALSE,"RESUMO"}</definedName>
    <definedName name="______R" hidden="1">{#N/A,#N/A,FALSE,"ORC-ACKE";#N/A,#N/A,FALSE,"RESUMO"}</definedName>
    <definedName name="_____R" hidden="1">{#N/A,#N/A,FALSE,"ORC-ACKE";#N/A,#N/A,FALSE,"RESUMO"}</definedName>
    <definedName name="_____tab31">#REF!</definedName>
    <definedName name="____R" hidden="1">{#N/A,#N/A,FALSE,"ORC-ACKE";#N/A,#N/A,FALSE,"RESUMO"}</definedName>
    <definedName name="____tab31">#REF!</definedName>
    <definedName name="___R" hidden="1">{#N/A,#N/A,FALSE,"ORC-ACKE";#N/A,#N/A,FALSE,"RESUMO"}</definedName>
    <definedName name="___tab31">#REF!</definedName>
    <definedName name="__123Graph_A" hidden="1">#REF!</definedName>
    <definedName name="__123Graph_X" hidden="1">#REF!</definedName>
    <definedName name="__R" hidden="1">{#N/A,#N/A,FALSE,"ORC-ACKE";#N/A,#N/A,FALSE,"RESUMO"}</definedName>
    <definedName name="__tab31">#REF!</definedName>
    <definedName name="__xlfn_IFERROR">#N/A</definedName>
    <definedName name="__xlfn_SUMIFS">#N/A</definedName>
    <definedName name="__xlnm.Print_Area_1">0</definedName>
    <definedName name="__xlnm.Print_Area_2">#REF!</definedName>
    <definedName name="__xlnm.Print_Area_3">#REF!</definedName>
    <definedName name="__xlnm.Print_Area_3_1">#REF!</definedName>
    <definedName name="__xlnm.Print_Titles_1">0</definedName>
    <definedName name="__xlnm.Print_Titles_2">"#REF!"</definedName>
    <definedName name="__xlnm.Print_Titles_3">#REF!</definedName>
    <definedName name="__xlnm_Print_Area_1">0</definedName>
    <definedName name="__xlnm_Print_Titles_1">0</definedName>
    <definedName name="_0">#REF!</definedName>
    <definedName name="_01.01.01">#REF!</definedName>
    <definedName name="_1__123Graph_ACHART_1" hidden="1">#REF!</definedName>
    <definedName name="_1_EDIF">#REF!</definedName>
    <definedName name="_1_TER">#REF!</definedName>
    <definedName name="_10__123Graph_BCHART_9" hidden="1">#REF!</definedName>
    <definedName name="_11__123Graph_LBL_ACHART_2" hidden="1">#REF!</definedName>
    <definedName name="_12__123Graph_LBL_ACHART_3" hidden="1">#REF!</definedName>
    <definedName name="_13__123Graph_LBL_ACHART_7" hidden="1">#REF!</definedName>
    <definedName name="_14__123Graph_LBL_ACHART_8" hidden="1">#REF!</definedName>
    <definedName name="_15__123Graph_LBL_BCHART_2" hidden="1">#REF!</definedName>
    <definedName name="_16__123Graph_LBL_BCHART_3" hidden="1">#REF!</definedName>
    <definedName name="_17__123Graph_XCHART_3" hidden="1">#REF!</definedName>
    <definedName name="_18__123Graph_XCHART_8" hidden="1">#REF!</definedName>
    <definedName name="_19__123Graph_XCHART_9" hidden="1">#REF!</definedName>
    <definedName name="_2__123Graph_ACHART_2" hidden="1">#REF!</definedName>
    <definedName name="_2_EDIF">#REF!</definedName>
    <definedName name="_2_INFR">#REF!</definedName>
    <definedName name="_2_TAB_DESEMB">#REF!</definedName>
    <definedName name="_20_3Graph_LBL_ACHART_3_ƙ믰Ł__랴Ł_0000000_耀_______123Gra" hidden="1">#REF!</definedName>
    <definedName name="_3__123Graph_ACHART_3" hidden="1">#REF!</definedName>
    <definedName name="_3_ESTACA">#REF!</definedName>
    <definedName name="_4__123Graph_ACHART_7" hidden="1">#REF!</definedName>
    <definedName name="_4_E.C.">#REF!</definedName>
    <definedName name="_5__123Graph_ACHART_8" hidden="1">#REF!</definedName>
    <definedName name="_5_INFR">#REF!</definedName>
    <definedName name="_6__123Graph_ACHART_9" hidden="1">#REF!</definedName>
    <definedName name="_7__123Graph_BCHART_1" hidden="1">#REF!</definedName>
    <definedName name="_8__123Graph_BCHART_2" hidden="1">#REF!</definedName>
    <definedName name="_9__123Graph_BCHART_3" hidden="1">#REF!</definedName>
    <definedName name="_97141">#REF!</definedName>
    <definedName name="_a">#REF!</definedName>
    <definedName name="_AA100000">#REF!</definedName>
    <definedName name="_ANT10">#REF!</definedName>
    <definedName name="_ANT100">#REF!</definedName>
    <definedName name="_ANT101">#REF!</definedName>
    <definedName name="_ANT102">#REF!</definedName>
    <definedName name="_ANT103">#REF!</definedName>
    <definedName name="_ANT104">#REF!</definedName>
    <definedName name="_ANT105">#REF!</definedName>
    <definedName name="_ANT106">#REF!</definedName>
    <definedName name="_ANT107">#REF!</definedName>
    <definedName name="_ANT108">#REF!</definedName>
    <definedName name="_ANT109">#REF!</definedName>
    <definedName name="_ANT11">#REF!</definedName>
    <definedName name="_ANT110">#REF!</definedName>
    <definedName name="_ANT111">#REF!</definedName>
    <definedName name="_ANT112">#REF!</definedName>
    <definedName name="_ANT113">#REF!</definedName>
    <definedName name="_ANT114">#REF!</definedName>
    <definedName name="_ANT115">#REF!</definedName>
    <definedName name="_ANT116">#REF!</definedName>
    <definedName name="_ANT117">#REF!</definedName>
    <definedName name="_ANT118">#REF!</definedName>
    <definedName name="_ANT119">#REF!</definedName>
    <definedName name="_ANT12">#REF!</definedName>
    <definedName name="_ANT120">#REF!</definedName>
    <definedName name="_ANT121">#REF!</definedName>
    <definedName name="_ANT122">#REF!</definedName>
    <definedName name="_ANT123">#REF!</definedName>
    <definedName name="_ANT124">#REF!</definedName>
    <definedName name="_ANT125">#REF!</definedName>
    <definedName name="_ANT126">#REF!</definedName>
    <definedName name="_ANT127">#REF!</definedName>
    <definedName name="_ANT128">#REF!</definedName>
    <definedName name="_ANT129">#REF!</definedName>
    <definedName name="_ANT13">#REF!</definedName>
    <definedName name="_ANT130">#REF!</definedName>
    <definedName name="_ANT131">#REF!</definedName>
    <definedName name="_ANT132">#REF!</definedName>
    <definedName name="_ANT133">#REF!</definedName>
    <definedName name="_ANT134">#REF!</definedName>
    <definedName name="_ANT135">#REF!</definedName>
    <definedName name="_ANT136">#REF!</definedName>
    <definedName name="_ANT137">#REF!</definedName>
    <definedName name="_ANT138">#REF!</definedName>
    <definedName name="_ANT139">#REF!</definedName>
    <definedName name="_ANT14">#REF!</definedName>
    <definedName name="_ANT140">#REF!</definedName>
    <definedName name="_ANT141">#REF!</definedName>
    <definedName name="_ANT142">#REF!</definedName>
    <definedName name="_ANT143">#REF!</definedName>
    <definedName name="_ANT144">#REF!</definedName>
    <definedName name="_ANT145">#REF!</definedName>
    <definedName name="_ANT146">#REF!</definedName>
    <definedName name="_ANT147">#REF!</definedName>
    <definedName name="_ANT148">#REF!</definedName>
    <definedName name="_ANT149">#REF!</definedName>
    <definedName name="_ANT15">#REF!</definedName>
    <definedName name="_ANT150">#REF!</definedName>
    <definedName name="_ANT151">#REF!</definedName>
    <definedName name="_ANT152">#REF!</definedName>
    <definedName name="_ANT153">#REF!</definedName>
    <definedName name="_ANT154">#REF!</definedName>
    <definedName name="_ANT155">#REF!</definedName>
    <definedName name="_ANT156">#REF!</definedName>
    <definedName name="_ANT157">#REF!</definedName>
    <definedName name="_ANT158">#REF!</definedName>
    <definedName name="_ANT159">#REF!</definedName>
    <definedName name="_ANT16">#REF!</definedName>
    <definedName name="_ANT160">#REF!</definedName>
    <definedName name="_ANT161">#REF!</definedName>
    <definedName name="_ANT162">#REF!</definedName>
    <definedName name="_ANT163">#REF!</definedName>
    <definedName name="_ANT164">#REF!</definedName>
    <definedName name="_ANT165">#REF!</definedName>
    <definedName name="_ANT166">#REF!</definedName>
    <definedName name="_ANT167">#REF!</definedName>
    <definedName name="_ANT168">#REF!</definedName>
    <definedName name="_ANT169">#REF!</definedName>
    <definedName name="_ANT17">#REF!</definedName>
    <definedName name="_ANT170">#REF!</definedName>
    <definedName name="_ANT171">#REF!</definedName>
    <definedName name="_ANT172">#REF!</definedName>
    <definedName name="_ANT173">#REF!</definedName>
    <definedName name="_ANT174">#REF!</definedName>
    <definedName name="_ANT175">#REF!</definedName>
    <definedName name="_ANT176">#REF!</definedName>
    <definedName name="_ANT177">#REF!</definedName>
    <definedName name="_ANT178">#REF!</definedName>
    <definedName name="_ANT179">#REF!</definedName>
    <definedName name="_ANT18">#REF!</definedName>
    <definedName name="_ANT180">#REF!</definedName>
    <definedName name="_ANT181">#REF!</definedName>
    <definedName name="_ANT182">#REF!</definedName>
    <definedName name="_ANT183">#REF!</definedName>
    <definedName name="_ANT184">#REF!</definedName>
    <definedName name="_ANT185">#REF!</definedName>
    <definedName name="_ANT186">#REF!</definedName>
    <definedName name="_ANT187">#REF!</definedName>
    <definedName name="_ANT188">#REF!</definedName>
    <definedName name="_ANT189">#REF!</definedName>
    <definedName name="_ANT19">#REF!</definedName>
    <definedName name="_ANT190">#REF!</definedName>
    <definedName name="_ANT191">#REF!</definedName>
    <definedName name="_ANT192">#REF!</definedName>
    <definedName name="_ANT193">#REF!</definedName>
    <definedName name="_ANT194">#REF!</definedName>
    <definedName name="_ANT195">#REF!</definedName>
    <definedName name="_ANT196">#REF!</definedName>
    <definedName name="_ANT197">#REF!</definedName>
    <definedName name="_ANT198">#REF!</definedName>
    <definedName name="_ANT199">#REF!</definedName>
    <definedName name="_ANT2">#REF!</definedName>
    <definedName name="_ANT20">#REF!</definedName>
    <definedName name="_ANT200">#REF!</definedName>
    <definedName name="_ANT201">#REF!</definedName>
    <definedName name="_ANT202">#REF!</definedName>
    <definedName name="_ANT203">#REF!</definedName>
    <definedName name="_ANT204">#REF!</definedName>
    <definedName name="_ANT205">#REF!</definedName>
    <definedName name="_ANT206">#REF!</definedName>
    <definedName name="_ANT207">#REF!</definedName>
    <definedName name="_ANT208">#REF!</definedName>
    <definedName name="_ANT209">#REF!</definedName>
    <definedName name="_ANT21">#REF!</definedName>
    <definedName name="_ANT210">#REF!</definedName>
    <definedName name="_ANT211">#REF!</definedName>
    <definedName name="_ANT212">#REF!</definedName>
    <definedName name="_ANT213">#REF!</definedName>
    <definedName name="_ANT214">#REF!</definedName>
    <definedName name="_ANT215">#REF!</definedName>
    <definedName name="_ANT216">#REF!</definedName>
    <definedName name="_ANT217">#REF!</definedName>
    <definedName name="_ANT218">#REF!</definedName>
    <definedName name="_ANT219">#REF!</definedName>
    <definedName name="_ANT22">#REF!</definedName>
    <definedName name="_ANT220">#REF!</definedName>
    <definedName name="_ANT221">#REF!</definedName>
    <definedName name="_ANT222">#REF!</definedName>
    <definedName name="_ANT223">#REF!</definedName>
    <definedName name="_ANT224">#REF!</definedName>
    <definedName name="_ANT225">#REF!</definedName>
    <definedName name="_ANT226">#REF!</definedName>
    <definedName name="_ANT227">#REF!</definedName>
    <definedName name="_ANT228">#REF!</definedName>
    <definedName name="_ANT229">#REF!</definedName>
    <definedName name="_ANT23">#REF!</definedName>
    <definedName name="_ANT230">#REF!</definedName>
    <definedName name="_ANT231">#REF!</definedName>
    <definedName name="_ANT232">#REF!</definedName>
    <definedName name="_ANT233">#REF!</definedName>
    <definedName name="_ANT234">#REF!</definedName>
    <definedName name="_ANT235">#REF!</definedName>
    <definedName name="_ANT236">#REF!</definedName>
    <definedName name="_ANT237">#REF!</definedName>
    <definedName name="_ANT238">#REF!</definedName>
    <definedName name="_ANT239">#REF!</definedName>
    <definedName name="_ANT24">#REF!</definedName>
    <definedName name="_ANT240">#REF!</definedName>
    <definedName name="_ANT241">#REF!</definedName>
    <definedName name="_ANT242">#REF!</definedName>
    <definedName name="_ANT243">#REF!</definedName>
    <definedName name="_ANT244">#REF!</definedName>
    <definedName name="_ANT245">#REF!</definedName>
    <definedName name="_ANT246">#REF!</definedName>
    <definedName name="_ANT247">#REF!</definedName>
    <definedName name="_ANT248">#REF!</definedName>
    <definedName name="_ANT249">#REF!</definedName>
    <definedName name="_ANT25">#REF!</definedName>
    <definedName name="_ANT250">#REF!</definedName>
    <definedName name="_ANT251">#REF!</definedName>
    <definedName name="_ANT252">#REF!</definedName>
    <definedName name="_ANT253">#REF!</definedName>
    <definedName name="_ANT254">#REF!</definedName>
    <definedName name="_ANT255">#REF!</definedName>
    <definedName name="_ANT256">#REF!</definedName>
    <definedName name="_ANT257">#REF!</definedName>
    <definedName name="_ANT258">#REF!</definedName>
    <definedName name="_ANT259">#REF!</definedName>
    <definedName name="_ANT26">#REF!</definedName>
    <definedName name="_ANT260">#REF!</definedName>
    <definedName name="_ANT261">#REF!</definedName>
    <definedName name="_ANT262">#REF!</definedName>
    <definedName name="_ANT263">#REF!</definedName>
    <definedName name="_ANT264">#REF!</definedName>
    <definedName name="_ANT265">#REF!</definedName>
    <definedName name="_ANT266">#REF!</definedName>
    <definedName name="_ANT267">#REF!</definedName>
    <definedName name="_ANT268">#REF!</definedName>
    <definedName name="_ANT269">#REF!</definedName>
    <definedName name="_ANT27">#REF!</definedName>
    <definedName name="_ANT270">#REF!</definedName>
    <definedName name="_ANT271">#REF!</definedName>
    <definedName name="_ANT272">#REF!</definedName>
    <definedName name="_ANT273">#REF!</definedName>
    <definedName name="_ANT274">#REF!</definedName>
    <definedName name="_ANT275">#REF!</definedName>
    <definedName name="_ANT276">#REF!</definedName>
    <definedName name="_ANT277">#REF!</definedName>
    <definedName name="_ANT278">#REF!</definedName>
    <definedName name="_ANT279">#REF!</definedName>
    <definedName name="_ANT28">#REF!</definedName>
    <definedName name="_ANT280">#REF!</definedName>
    <definedName name="_ANT281">#REF!</definedName>
    <definedName name="_ANT282">#REF!</definedName>
    <definedName name="_ANT283">#REF!</definedName>
    <definedName name="_ANT284">#REF!</definedName>
    <definedName name="_ANT285">#REF!</definedName>
    <definedName name="_ANT286">#REF!</definedName>
    <definedName name="_ANT287">#REF!</definedName>
    <definedName name="_ANT288">#REF!</definedName>
    <definedName name="_ANT289">#REF!</definedName>
    <definedName name="_ANT29">#REF!</definedName>
    <definedName name="_ANT290">#REF!</definedName>
    <definedName name="_ANT291">#REF!</definedName>
    <definedName name="_ANT292">#REF!</definedName>
    <definedName name="_ANT293">#REF!</definedName>
    <definedName name="_ANT294">#REF!</definedName>
    <definedName name="_ANT295">#REF!</definedName>
    <definedName name="_ANT296">#REF!</definedName>
    <definedName name="_ANT297">#REF!</definedName>
    <definedName name="_ANT298">#REF!</definedName>
    <definedName name="_ANT299">#REF!</definedName>
    <definedName name="_ANT3">#REF!</definedName>
    <definedName name="_ANT30">#REF!</definedName>
    <definedName name="_ANT300">#REF!</definedName>
    <definedName name="_ANT301">#REF!</definedName>
    <definedName name="_ANT302">#REF!</definedName>
    <definedName name="_ANT303">#REF!</definedName>
    <definedName name="_ANT304">#REF!</definedName>
    <definedName name="_ANT305">#REF!</definedName>
    <definedName name="_ANT306">#REF!</definedName>
    <definedName name="_ANT307">#REF!</definedName>
    <definedName name="_ANT308">#REF!</definedName>
    <definedName name="_ANT309">#REF!</definedName>
    <definedName name="_ANT31">#REF!</definedName>
    <definedName name="_ANT310">#REF!</definedName>
    <definedName name="_ANT311">#REF!</definedName>
    <definedName name="_ANT312">#REF!</definedName>
    <definedName name="_ANT313">#REF!</definedName>
    <definedName name="_ANT314">#REF!</definedName>
    <definedName name="_ANT315">#REF!</definedName>
    <definedName name="_ANT316">#REF!</definedName>
    <definedName name="_ANT317">#REF!</definedName>
    <definedName name="_ANT318">#REF!</definedName>
    <definedName name="_ANT319">#REF!</definedName>
    <definedName name="_ANT32">#REF!</definedName>
    <definedName name="_ANT320">#REF!</definedName>
    <definedName name="_ANT321">#REF!</definedName>
    <definedName name="_ANT322">#REF!</definedName>
    <definedName name="_ANT323">#REF!</definedName>
    <definedName name="_ANT324">#REF!</definedName>
    <definedName name="_ANT325">#REF!</definedName>
    <definedName name="_ANT326">#REF!</definedName>
    <definedName name="_ANT327">#REF!</definedName>
    <definedName name="_ANT328">#REF!</definedName>
    <definedName name="_ANT329">#REF!</definedName>
    <definedName name="_ANT33">#REF!</definedName>
    <definedName name="_ANT330">#REF!</definedName>
    <definedName name="_ANT331">#REF!</definedName>
    <definedName name="_ANT332">#REF!</definedName>
    <definedName name="_ANT333">#REF!</definedName>
    <definedName name="_ANT334">#REF!</definedName>
    <definedName name="_ANT335">#REF!</definedName>
    <definedName name="_ANT336">#REF!</definedName>
    <definedName name="_ANT337">#REF!</definedName>
    <definedName name="_ANT338">#REF!</definedName>
    <definedName name="_ANT339">#REF!</definedName>
    <definedName name="_ANT34">#REF!</definedName>
    <definedName name="_ANT340">#REF!</definedName>
    <definedName name="_ANT341">#REF!</definedName>
    <definedName name="_ANT342">#REF!</definedName>
    <definedName name="_ANT343">#REF!</definedName>
    <definedName name="_ANT344">#REF!</definedName>
    <definedName name="_ANT345">#REF!</definedName>
    <definedName name="_ANT346">#REF!</definedName>
    <definedName name="_ANT347">#REF!</definedName>
    <definedName name="_ANT348">#REF!</definedName>
    <definedName name="_ANT349">#REF!</definedName>
    <definedName name="_ANT35">#REF!</definedName>
    <definedName name="_ANT350">#REF!</definedName>
    <definedName name="_ANT351">#REF!</definedName>
    <definedName name="_ANT352">#REF!</definedName>
    <definedName name="_ANT353">#REF!</definedName>
    <definedName name="_ANT354">#REF!</definedName>
    <definedName name="_ANT355">#REF!</definedName>
    <definedName name="_ANT356">#REF!</definedName>
    <definedName name="_ANT357">#REF!</definedName>
    <definedName name="_ANT358">#REF!</definedName>
    <definedName name="_ANT359">#REF!</definedName>
    <definedName name="_ANT36">#REF!</definedName>
    <definedName name="_ANT360">#REF!</definedName>
    <definedName name="_ANT361">#REF!</definedName>
    <definedName name="_ANT362">#REF!</definedName>
    <definedName name="_ANT363">#REF!</definedName>
    <definedName name="_ANT364">#REF!</definedName>
    <definedName name="_ANT365">#REF!</definedName>
    <definedName name="_ANT366">#REF!</definedName>
    <definedName name="_ANT367">#REF!</definedName>
    <definedName name="_ANT368">#REF!</definedName>
    <definedName name="_ANT369">#REF!</definedName>
    <definedName name="_ANT37">#REF!</definedName>
    <definedName name="_ANT370">#REF!</definedName>
    <definedName name="_ANT371">#REF!</definedName>
    <definedName name="_ANT372">#REF!</definedName>
    <definedName name="_ANT373">#REF!</definedName>
    <definedName name="_ANT374">#REF!</definedName>
    <definedName name="_ANT375">#REF!</definedName>
    <definedName name="_ANT376">#REF!</definedName>
    <definedName name="_ANT377">#REF!</definedName>
    <definedName name="_ANT378">#REF!</definedName>
    <definedName name="_ANT379">#REF!</definedName>
    <definedName name="_ANT38">#REF!</definedName>
    <definedName name="_ANT380">#REF!</definedName>
    <definedName name="_ANT381">#REF!</definedName>
    <definedName name="_ANT382">#REF!</definedName>
    <definedName name="_ANT383">#REF!</definedName>
    <definedName name="_ANT384">#REF!</definedName>
    <definedName name="_ANT385">#REF!</definedName>
    <definedName name="_ANT386">#REF!</definedName>
    <definedName name="_ANT387">#REF!</definedName>
    <definedName name="_ANT388">#REF!</definedName>
    <definedName name="_ANT389">#REF!</definedName>
    <definedName name="_ANT39">#REF!</definedName>
    <definedName name="_ANT390">#REF!</definedName>
    <definedName name="_ANT391">#REF!</definedName>
    <definedName name="_ANT392">#REF!</definedName>
    <definedName name="_ANT393">#REF!</definedName>
    <definedName name="_ANT394">#REF!</definedName>
    <definedName name="_ANT395">#REF!</definedName>
    <definedName name="_ANT396">#REF!</definedName>
    <definedName name="_ANT397">#REF!</definedName>
    <definedName name="_ANT398">#REF!</definedName>
    <definedName name="_ANT399">#REF!</definedName>
    <definedName name="_ANT4">#REF!</definedName>
    <definedName name="_ANT40">#REF!</definedName>
    <definedName name="_ANT400">#REF!</definedName>
    <definedName name="_ANT401">#REF!</definedName>
    <definedName name="_ANT402">#REF!</definedName>
    <definedName name="_ANT403">#REF!</definedName>
    <definedName name="_ANT404">#REF!</definedName>
    <definedName name="_ANT405">#REF!</definedName>
    <definedName name="_ANT406">#REF!</definedName>
    <definedName name="_ANT407">#REF!</definedName>
    <definedName name="_ANT408">#REF!</definedName>
    <definedName name="_ANT409">#REF!</definedName>
    <definedName name="_ANT41">#REF!</definedName>
    <definedName name="_ANT410">#REF!</definedName>
    <definedName name="_ANT411">#REF!</definedName>
    <definedName name="_ANT412">#REF!</definedName>
    <definedName name="_ANT413">#REF!</definedName>
    <definedName name="_ANT414">#REF!</definedName>
    <definedName name="_ANT415">#REF!</definedName>
    <definedName name="_ANT416">#REF!</definedName>
    <definedName name="_ANT417">#REF!</definedName>
    <definedName name="_ANT418">#REF!</definedName>
    <definedName name="_ANT419">#REF!</definedName>
    <definedName name="_ANT42">#REF!</definedName>
    <definedName name="_ANT420">#REF!</definedName>
    <definedName name="_ANT421">#REF!</definedName>
    <definedName name="_ANT422">#REF!</definedName>
    <definedName name="_ANT423">#REF!</definedName>
    <definedName name="_ANT424">#REF!</definedName>
    <definedName name="_ANT425">#REF!</definedName>
    <definedName name="_ANT426">#REF!</definedName>
    <definedName name="_ANT427">#REF!</definedName>
    <definedName name="_ANT428">#REF!</definedName>
    <definedName name="_ANT429">#REF!</definedName>
    <definedName name="_ANT43">#REF!</definedName>
    <definedName name="_ANT430">#REF!</definedName>
    <definedName name="_ANT431">#REF!</definedName>
    <definedName name="_ANT432">#REF!</definedName>
    <definedName name="_ANT433">#REF!</definedName>
    <definedName name="_ANT434">#REF!</definedName>
    <definedName name="_ANT435">#REF!</definedName>
    <definedName name="_ANT436">#REF!</definedName>
    <definedName name="_ANT437">#REF!</definedName>
    <definedName name="_ANT438">#REF!</definedName>
    <definedName name="_ANT439">#REF!</definedName>
    <definedName name="_ANT44">#REF!</definedName>
    <definedName name="_ANT440">#REF!</definedName>
    <definedName name="_ANT441">#REF!</definedName>
    <definedName name="_ANT442">#REF!</definedName>
    <definedName name="_ANT443">#REF!</definedName>
    <definedName name="_ANT444">#REF!</definedName>
    <definedName name="_ANT445">#REF!</definedName>
    <definedName name="_ANT446">#REF!</definedName>
    <definedName name="_ANT447">#REF!</definedName>
    <definedName name="_ANT448">#REF!</definedName>
    <definedName name="_ANT449">#REF!</definedName>
    <definedName name="_ANT45">#REF!</definedName>
    <definedName name="_ANT450">#REF!</definedName>
    <definedName name="_ANT451">#REF!</definedName>
    <definedName name="_ANT452">#REF!</definedName>
    <definedName name="_ANT453">#REF!</definedName>
    <definedName name="_ANT454">#REF!</definedName>
    <definedName name="_ANT455">#REF!</definedName>
    <definedName name="_ANT456">#REF!</definedName>
    <definedName name="_ANT457">#REF!</definedName>
    <definedName name="_ANT458">#REF!</definedName>
    <definedName name="_ANT459">#REF!</definedName>
    <definedName name="_ANT46">#REF!</definedName>
    <definedName name="_ANT460">#REF!</definedName>
    <definedName name="_ANT461">#REF!</definedName>
    <definedName name="_ANT462">#REF!</definedName>
    <definedName name="_ANT463">#REF!</definedName>
    <definedName name="_ANT464">#REF!</definedName>
    <definedName name="_ANT465">#REF!</definedName>
    <definedName name="_ANT466">#REF!</definedName>
    <definedName name="_ANT467">#REF!</definedName>
    <definedName name="_ANT468">#REF!</definedName>
    <definedName name="_ANT469">#REF!</definedName>
    <definedName name="_ANT47">#REF!</definedName>
    <definedName name="_ANT470">#REF!</definedName>
    <definedName name="_ANT471">#REF!</definedName>
    <definedName name="_ANT472">#REF!</definedName>
    <definedName name="_ANT473">#REF!</definedName>
    <definedName name="_ANT474">#REF!</definedName>
    <definedName name="_ANT475">#REF!</definedName>
    <definedName name="_ANT476">#REF!</definedName>
    <definedName name="_ANT477">#REF!</definedName>
    <definedName name="_ANT478">#REF!</definedName>
    <definedName name="_ANT479">#REF!</definedName>
    <definedName name="_ANT48">#REF!</definedName>
    <definedName name="_ANT480">#REF!</definedName>
    <definedName name="_ANT481">#REF!</definedName>
    <definedName name="_ANT482">#REF!</definedName>
    <definedName name="_ANT483">#REF!</definedName>
    <definedName name="_ANT484">#REF!</definedName>
    <definedName name="_ANT485">#REF!</definedName>
    <definedName name="_ANT486">#REF!</definedName>
    <definedName name="_ANT487">#REF!</definedName>
    <definedName name="_ANT488">#REF!</definedName>
    <definedName name="_ANT489">#REF!</definedName>
    <definedName name="_ANT49">#REF!</definedName>
    <definedName name="_ANT490">#REF!</definedName>
    <definedName name="_ANT491">#REF!</definedName>
    <definedName name="_ANT492">#REF!</definedName>
    <definedName name="_ANT493">#REF!</definedName>
    <definedName name="_ANT494">#REF!</definedName>
    <definedName name="_ANT495">#REF!</definedName>
    <definedName name="_ANT496">#REF!</definedName>
    <definedName name="_ANT497">#REF!</definedName>
    <definedName name="_ANT498">#REF!</definedName>
    <definedName name="_ANT499">#REF!</definedName>
    <definedName name="_ANT5">#REF!</definedName>
    <definedName name="_ANT50">#REF!</definedName>
    <definedName name="_ANT500">#REF!</definedName>
    <definedName name="_ANT501">#REF!</definedName>
    <definedName name="_ANT51">#REF!</definedName>
    <definedName name="_ANT52">#REF!</definedName>
    <definedName name="_ANT53">#REF!</definedName>
    <definedName name="_ANT54">#REF!</definedName>
    <definedName name="_ANT55">#REF!</definedName>
    <definedName name="_ANT56">#REF!</definedName>
    <definedName name="_ANT57">#REF!</definedName>
    <definedName name="_ANT58">#REF!</definedName>
    <definedName name="_ANT59">#REF!</definedName>
    <definedName name="_ANT6">#REF!</definedName>
    <definedName name="_ANT60">#REF!</definedName>
    <definedName name="_ANT61">#REF!</definedName>
    <definedName name="_ANT62">#REF!</definedName>
    <definedName name="_ANT63">#REF!</definedName>
    <definedName name="_ANT64">#REF!</definedName>
    <definedName name="_ANT65">#REF!</definedName>
    <definedName name="_ANT66">#REF!</definedName>
    <definedName name="_ANT67">#REF!</definedName>
    <definedName name="_ANT68">#REF!</definedName>
    <definedName name="_ANT69">#REF!</definedName>
    <definedName name="_ANT7">#REF!</definedName>
    <definedName name="_ANT70">#REF!</definedName>
    <definedName name="_ANT71">#REF!</definedName>
    <definedName name="_ANT72">#REF!</definedName>
    <definedName name="_ANT73">#REF!</definedName>
    <definedName name="_ANT74">#REF!</definedName>
    <definedName name="_ANT75">#REF!</definedName>
    <definedName name="_ANT76">#REF!</definedName>
    <definedName name="_ANT77">#REF!</definedName>
    <definedName name="_ANT78">#REF!</definedName>
    <definedName name="_ANT79">#REF!</definedName>
    <definedName name="_ANT8">#REF!</definedName>
    <definedName name="_ANT80">#REF!</definedName>
    <definedName name="_ANT81">#REF!</definedName>
    <definedName name="_ANT82">#REF!</definedName>
    <definedName name="_ANT83">#REF!</definedName>
    <definedName name="_ANT84">#REF!</definedName>
    <definedName name="_ANT85">#REF!</definedName>
    <definedName name="_ANT86">#REF!</definedName>
    <definedName name="_ANT87">#REF!</definedName>
    <definedName name="_ANT88">#REF!</definedName>
    <definedName name="_ANT89">#REF!</definedName>
    <definedName name="_ANT9">#REF!</definedName>
    <definedName name="_ANT90">#REF!</definedName>
    <definedName name="_ANT91">#REF!</definedName>
    <definedName name="_ANT92">#REF!</definedName>
    <definedName name="_ANT93">#REF!</definedName>
    <definedName name="_ANT94">#REF!</definedName>
    <definedName name="_ANT95">#REF!</definedName>
    <definedName name="_ANT96">#REF!</definedName>
    <definedName name="_ANT97">#REF!</definedName>
    <definedName name="_ANT98">#REF!</definedName>
    <definedName name="_ANT99">#REF!</definedName>
    <definedName name="_ATU_ANT">#REF!</definedName>
    <definedName name="_BDI1">#REF!</definedName>
    <definedName name="_bdi2">#REF!</definedName>
    <definedName name="_CALC_DIF">#REF!</definedName>
    <definedName name="_CC">#REF!</definedName>
    <definedName name="_CO">#REF!</definedName>
    <definedName name="_CRON_">#REF!</definedName>
    <definedName name="_f">#REF!</definedName>
    <definedName name="_FDE1">#REF!</definedName>
    <definedName name="_Fill">#REF!</definedName>
    <definedName name="_Fill1" hidden="1">#REF!</definedName>
    <definedName name="_xlnm._FilterDatabase" localSheetId="0" hidden="1">'ORC. SINTÉTICO'!$A$16:$M$1216</definedName>
    <definedName name="_xlnm._FilterDatabase" hidden="1">#REF!</definedName>
    <definedName name="_glp13">#REF!</definedName>
    <definedName name="_GO">#REF!</definedName>
    <definedName name="_htm2">#REF!</definedName>
    <definedName name="_htn2">#REF!</definedName>
    <definedName name="_i">#REF!</definedName>
    <definedName name="_I_PF">#REF!</definedName>
    <definedName name="_iss2">#REF!</definedName>
    <definedName name="_j">#REF!</definedName>
    <definedName name="_jul01">#REF!</definedName>
    <definedName name="_Key1" hidden="1">#REF!</definedName>
    <definedName name="_Key2" hidden="1">#REF!</definedName>
    <definedName name="_l">#REF!</definedName>
    <definedName name="_LOC10">#REF!</definedName>
    <definedName name="_LOC11">#REF!</definedName>
    <definedName name="_LOC12">#REF!</definedName>
    <definedName name="_LOC13">#REF!</definedName>
    <definedName name="_LOC14">#REF!</definedName>
    <definedName name="_LOC15">#REF!</definedName>
    <definedName name="_LOC16">#REF!</definedName>
    <definedName name="_LOC17">#REF!</definedName>
    <definedName name="_LOC18">#REF!</definedName>
    <definedName name="_LOC19">#REF!</definedName>
    <definedName name="_LOC2">#REF!</definedName>
    <definedName name="_LOC20">#REF!</definedName>
    <definedName name="_LOC21">#REF!</definedName>
    <definedName name="_LOC22">#REF!</definedName>
    <definedName name="_LOC23">#REF!</definedName>
    <definedName name="_LOC24">#REF!</definedName>
    <definedName name="_LOC25">#REF!</definedName>
    <definedName name="_LOC26">#REF!</definedName>
    <definedName name="_LOC27">#REF!</definedName>
    <definedName name="_LOC28">#REF!</definedName>
    <definedName name="_LOC29">#REF!</definedName>
    <definedName name="_LOC3">#REF!</definedName>
    <definedName name="_LOC30">#REF!</definedName>
    <definedName name="_LOC31">#REF!</definedName>
    <definedName name="_LOC32">#REF!</definedName>
    <definedName name="_LOC33">#REF!</definedName>
    <definedName name="_LOC34">#REF!</definedName>
    <definedName name="_LOC35">#REF!</definedName>
    <definedName name="_LOC36">#REF!</definedName>
    <definedName name="_LOC37">#REF!</definedName>
    <definedName name="_LOC38">#REF!</definedName>
    <definedName name="_LOC39">#REF!</definedName>
    <definedName name="_LOC4">#REF!</definedName>
    <definedName name="_LOC40">#REF!</definedName>
    <definedName name="_LOC41">#REF!</definedName>
    <definedName name="_LOC42">#REF!</definedName>
    <definedName name="_LOC5">#REF!</definedName>
    <definedName name="_LOC6">#REF!</definedName>
    <definedName name="_LOC7">#REF!</definedName>
    <definedName name="_LOC8">#REF!</definedName>
    <definedName name="_LOC9">#REF!</definedName>
    <definedName name="_ls2">#REF!</definedName>
    <definedName name="_m">#REF!</definedName>
    <definedName name="_M_R_AUX">#REF!</definedName>
    <definedName name="_M1">#REF!</definedName>
    <definedName name="_M10">#REF!</definedName>
    <definedName name="_M11">#REF!</definedName>
    <definedName name="_M12">#REF!</definedName>
    <definedName name="_M13">#REF!</definedName>
    <definedName name="_M2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M8">#REF!</definedName>
    <definedName name="_M9">#REF!</definedName>
    <definedName name="_MatMult_A" hidden="1">#REF!</definedName>
    <definedName name="_MED002">#REF!</definedName>
    <definedName name="_MED10">#REF!</definedName>
    <definedName name="_MED100">#REF!</definedName>
    <definedName name="_MED101">#REF!</definedName>
    <definedName name="_MED102">#REF!</definedName>
    <definedName name="_MED103">#REF!</definedName>
    <definedName name="_MED104">#REF!</definedName>
    <definedName name="_MED105">#REF!</definedName>
    <definedName name="_MED106">#REF!</definedName>
    <definedName name="_MED107">#REF!</definedName>
    <definedName name="_MED108">#REF!</definedName>
    <definedName name="_MED109">#REF!</definedName>
    <definedName name="_MED11">#REF!</definedName>
    <definedName name="_MED110">#REF!</definedName>
    <definedName name="_MED111">#REF!</definedName>
    <definedName name="_MED112">#REF!</definedName>
    <definedName name="_MED113">#REF!</definedName>
    <definedName name="_MED114">#REF!</definedName>
    <definedName name="_MED115">#REF!</definedName>
    <definedName name="_MED116">#REF!</definedName>
    <definedName name="_MED117">#REF!</definedName>
    <definedName name="_MED118">#REF!</definedName>
    <definedName name="_MED119">#REF!</definedName>
    <definedName name="_MED12">#REF!</definedName>
    <definedName name="_MED120">#REF!</definedName>
    <definedName name="_MED121">#REF!</definedName>
    <definedName name="_MED122">#REF!</definedName>
    <definedName name="_MED123">#REF!</definedName>
    <definedName name="_MED124">#REF!</definedName>
    <definedName name="_MED125">#REF!</definedName>
    <definedName name="_MED126">#REF!</definedName>
    <definedName name="_MED127">#REF!</definedName>
    <definedName name="_MED128">#REF!</definedName>
    <definedName name="_MED129">#REF!</definedName>
    <definedName name="_MED13">#REF!</definedName>
    <definedName name="_MED130">#REF!</definedName>
    <definedName name="_MED131">#REF!</definedName>
    <definedName name="_MED132">#REF!</definedName>
    <definedName name="_MED133">#REF!</definedName>
    <definedName name="_MED134">#REF!</definedName>
    <definedName name="_MED135">#REF!</definedName>
    <definedName name="_MED136">#REF!</definedName>
    <definedName name="_MED137">#REF!</definedName>
    <definedName name="_MED138">#REF!</definedName>
    <definedName name="_MED139">#REF!</definedName>
    <definedName name="_MED14">#REF!</definedName>
    <definedName name="_MED140">#REF!</definedName>
    <definedName name="_MED141">#REF!</definedName>
    <definedName name="_MED142">#REF!</definedName>
    <definedName name="_MED143">#REF!</definedName>
    <definedName name="_MED144">#REF!</definedName>
    <definedName name="_MED145">#REF!</definedName>
    <definedName name="_MED146">#REF!</definedName>
    <definedName name="_MED147">#REF!</definedName>
    <definedName name="_MED148">#REF!</definedName>
    <definedName name="_MED149">#REF!</definedName>
    <definedName name="_MED15">#REF!</definedName>
    <definedName name="_MED150">#REF!</definedName>
    <definedName name="_MED151">#REF!</definedName>
    <definedName name="_MED152">#REF!</definedName>
    <definedName name="_MED153">#REF!</definedName>
    <definedName name="_MED154">#REF!</definedName>
    <definedName name="_MED155">#REF!</definedName>
    <definedName name="_MED156">#REF!</definedName>
    <definedName name="_MED157">#REF!</definedName>
    <definedName name="_MED158">#REF!</definedName>
    <definedName name="_MED159">#REF!</definedName>
    <definedName name="_MED16">#REF!</definedName>
    <definedName name="_MED160">#REF!</definedName>
    <definedName name="_MED161">#REF!</definedName>
    <definedName name="_MED162">#REF!</definedName>
    <definedName name="_MED163">#REF!</definedName>
    <definedName name="_MED164">#REF!</definedName>
    <definedName name="_MED165">#REF!</definedName>
    <definedName name="_MED166">#REF!</definedName>
    <definedName name="_MED167">#REF!</definedName>
    <definedName name="_MED168">#REF!</definedName>
    <definedName name="_MED169">#REF!</definedName>
    <definedName name="_MED17">#REF!</definedName>
    <definedName name="_MED170">#REF!</definedName>
    <definedName name="_MED171">#REF!</definedName>
    <definedName name="_MED172">#REF!</definedName>
    <definedName name="_MED173">#REF!</definedName>
    <definedName name="_MED174">#REF!</definedName>
    <definedName name="_MED175">#REF!</definedName>
    <definedName name="_MED176">#REF!</definedName>
    <definedName name="_MED177">#REF!</definedName>
    <definedName name="_MED178">#REF!</definedName>
    <definedName name="_MED179">#REF!</definedName>
    <definedName name="_MED18">#REF!</definedName>
    <definedName name="_MED180">#REF!</definedName>
    <definedName name="_MED181">#REF!</definedName>
    <definedName name="_MED182">#REF!</definedName>
    <definedName name="_MED183">#REF!</definedName>
    <definedName name="_MED184">#REF!</definedName>
    <definedName name="_MED185">#REF!</definedName>
    <definedName name="_MED186">#REF!</definedName>
    <definedName name="_MED187">#REF!</definedName>
    <definedName name="_MED188">#REF!</definedName>
    <definedName name="_MED189">#REF!</definedName>
    <definedName name="_MED19">#REF!</definedName>
    <definedName name="_MED190">#REF!</definedName>
    <definedName name="_MED191">#REF!</definedName>
    <definedName name="_MED192">#REF!</definedName>
    <definedName name="_MED193">#REF!</definedName>
    <definedName name="_MED194">#REF!</definedName>
    <definedName name="_MED195">#REF!</definedName>
    <definedName name="_MED196">#REF!</definedName>
    <definedName name="_MED197">#REF!</definedName>
    <definedName name="_MED198">#REF!</definedName>
    <definedName name="_MED199">#REF!</definedName>
    <definedName name="_med2">#REF!</definedName>
    <definedName name="_MED20">#REF!</definedName>
    <definedName name="_MED200">#REF!</definedName>
    <definedName name="_MED201">#REF!</definedName>
    <definedName name="_MED202">#REF!</definedName>
    <definedName name="_MED203">#REF!</definedName>
    <definedName name="_MED204">#REF!</definedName>
    <definedName name="_MED205">#REF!</definedName>
    <definedName name="_MED206">#REF!</definedName>
    <definedName name="_MED207">#REF!</definedName>
    <definedName name="_MED208">#REF!</definedName>
    <definedName name="_MED209">#REF!</definedName>
    <definedName name="_MED21">#REF!</definedName>
    <definedName name="_MED210">#REF!</definedName>
    <definedName name="_MED211">#REF!</definedName>
    <definedName name="_MED212">#REF!</definedName>
    <definedName name="_MED213">#REF!</definedName>
    <definedName name="_MED214">#REF!</definedName>
    <definedName name="_MED215">#REF!</definedName>
    <definedName name="_MED216">#REF!</definedName>
    <definedName name="_MED217">#REF!</definedName>
    <definedName name="_MED218">#REF!</definedName>
    <definedName name="_MED219">#REF!</definedName>
    <definedName name="_MED22">#REF!</definedName>
    <definedName name="_MED220">#REF!</definedName>
    <definedName name="_MED221">#REF!</definedName>
    <definedName name="_MED222">#REF!</definedName>
    <definedName name="_MED223">#REF!</definedName>
    <definedName name="_MED224">#REF!</definedName>
    <definedName name="_MED225">#REF!</definedName>
    <definedName name="_MED226">#REF!</definedName>
    <definedName name="_MED227">#REF!</definedName>
    <definedName name="_MED228">#REF!</definedName>
    <definedName name="_MED229">#REF!</definedName>
    <definedName name="_MED23">#REF!</definedName>
    <definedName name="_MED230">#REF!</definedName>
    <definedName name="_MED231">#REF!</definedName>
    <definedName name="_MED232">#REF!</definedName>
    <definedName name="_MED233">#REF!</definedName>
    <definedName name="_MED234">#REF!</definedName>
    <definedName name="_MED235">#REF!</definedName>
    <definedName name="_MED236">#REF!</definedName>
    <definedName name="_MED237">#REF!</definedName>
    <definedName name="_MED238">#REF!</definedName>
    <definedName name="_MED239">#REF!</definedName>
    <definedName name="_MED24">#REF!</definedName>
    <definedName name="_MED240">#REF!</definedName>
    <definedName name="_MED241">#REF!</definedName>
    <definedName name="_MED242">#REF!</definedName>
    <definedName name="_MED243">#REF!</definedName>
    <definedName name="_MED244">#REF!</definedName>
    <definedName name="_MED245">#REF!</definedName>
    <definedName name="_MED246">#REF!</definedName>
    <definedName name="_MED247">#REF!</definedName>
    <definedName name="_MED248">#REF!</definedName>
    <definedName name="_MED249">#REF!</definedName>
    <definedName name="_MED25">#REF!</definedName>
    <definedName name="_MED250">#REF!</definedName>
    <definedName name="_MED2501">#REF!</definedName>
    <definedName name="_MED2502">#REF!</definedName>
    <definedName name="_MED2503">#REF!</definedName>
    <definedName name="_MED2504">#REF!</definedName>
    <definedName name="_MED2505">#REF!</definedName>
    <definedName name="_MED2506">#REF!</definedName>
    <definedName name="_MED2507">#REF!</definedName>
    <definedName name="_MED2508">#REF!</definedName>
    <definedName name="_MED2509">#REF!</definedName>
    <definedName name="_MED251">#REF!</definedName>
    <definedName name="_MED2510">#REF!</definedName>
    <definedName name="_MED2511">#REF!</definedName>
    <definedName name="_MED2512">#REF!</definedName>
    <definedName name="_MED2513">#REF!</definedName>
    <definedName name="_MED2514">#REF!</definedName>
    <definedName name="_MED2515">#REF!</definedName>
    <definedName name="_MED2516">#REF!</definedName>
    <definedName name="_MED2517">#REF!</definedName>
    <definedName name="_MED2518">#REF!</definedName>
    <definedName name="_MED2519">#REF!</definedName>
    <definedName name="_MED252">#REF!</definedName>
    <definedName name="_MED2520">#REF!</definedName>
    <definedName name="_MED2521">#REF!</definedName>
    <definedName name="_MED2522">#REF!</definedName>
    <definedName name="_MED2523">#REF!</definedName>
    <definedName name="_MED2524">#REF!</definedName>
    <definedName name="_MED2525">#REF!</definedName>
    <definedName name="_MED2526">#REF!</definedName>
    <definedName name="_MED2527">#REF!</definedName>
    <definedName name="_MED2528">#REF!</definedName>
    <definedName name="_MED2529">#REF!</definedName>
    <definedName name="_MED253">#REF!</definedName>
    <definedName name="_MED2530">#REF!</definedName>
    <definedName name="_MED2531">#REF!</definedName>
    <definedName name="_MED2532">#REF!</definedName>
    <definedName name="_MED2533">#REF!</definedName>
    <definedName name="_MED2534">#REF!</definedName>
    <definedName name="_MED2535">#REF!</definedName>
    <definedName name="_MED2536">#REF!</definedName>
    <definedName name="_MED2537">#REF!</definedName>
    <definedName name="_MED2538">#REF!</definedName>
    <definedName name="_MED2539">#REF!</definedName>
    <definedName name="_MED254">#REF!</definedName>
    <definedName name="_MED2540">#REF!</definedName>
    <definedName name="_MED2541">#REF!</definedName>
    <definedName name="_MED2542">#REF!</definedName>
    <definedName name="_MED2543">#REF!</definedName>
    <definedName name="_MED2544">#REF!</definedName>
    <definedName name="_MED2545">#REF!</definedName>
    <definedName name="_MED2546">#REF!</definedName>
    <definedName name="_MED2547">#REF!</definedName>
    <definedName name="_MED2548">#REF!</definedName>
    <definedName name="_MED2549">#REF!</definedName>
    <definedName name="_MED255">#REF!</definedName>
    <definedName name="_MED2550">#REF!</definedName>
    <definedName name="_MED2551">#REF!</definedName>
    <definedName name="_MED2552">#REF!</definedName>
    <definedName name="_MED2553">#REF!</definedName>
    <definedName name="_MED2554">#REF!</definedName>
    <definedName name="_MED2555">#REF!</definedName>
    <definedName name="_MED2556">#REF!</definedName>
    <definedName name="_MED2557">#REF!</definedName>
    <definedName name="_MED2558">#REF!</definedName>
    <definedName name="_MED2559">#REF!</definedName>
    <definedName name="_MED256">#REF!</definedName>
    <definedName name="_MED2560">#REF!</definedName>
    <definedName name="_MED2561">#REF!</definedName>
    <definedName name="_MED2562">#REF!</definedName>
    <definedName name="_MED2563">#REF!</definedName>
    <definedName name="_MED2564">#REF!</definedName>
    <definedName name="_MED2565">#REF!</definedName>
    <definedName name="_MED2566">#REF!</definedName>
    <definedName name="_MED2567">#REF!</definedName>
    <definedName name="_MED2568">#REF!</definedName>
    <definedName name="_MED2569">#REF!</definedName>
    <definedName name="_MED257">#REF!</definedName>
    <definedName name="_MED2570">#REF!</definedName>
    <definedName name="_MED2571">#REF!</definedName>
    <definedName name="_MED2572">#REF!</definedName>
    <definedName name="_MED2573">#REF!</definedName>
    <definedName name="_MED2574">#REF!</definedName>
    <definedName name="_MED2575">#REF!</definedName>
    <definedName name="_MED2576">#REF!</definedName>
    <definedName name="_MED2577">#REF!</definedName>
    <definedName name="_MED2578">#REF!</definedName>
    <definedName name="_MED2579">#REF!</definedName>
    <definedName name="_MED258">#REF!</definedName>
    <definedName name="_MED2580">#REF!</definedName>
    <definedName name="_MED2581">#REF!</definedName>
    <definedName name="_MED2582">#REF!</definedName>
    <definedName name="_MED2583">#REF!</definedName>
    <definedName name="_MED2584">#REF!</definedName>
    <definedName name="_MED2585">#REF!</definedName>
    <definedName name="_MED2586">#REF!</definedName>
    <definedName name="_MED2587">#REF!</definedName>
    <definedName name="_MED2588">#REF!</definedName>
    <definedName name="_MED2589">#REF!</definedName>
    <definedName name="_MED259">#REF!</definedName>
    <definedName name="_MED2590">#REF!</definedName>
    <definedName name="_MED2591">#REF!</definedName>
    <definedName name="_MED2592">#REF!</definedName>
    <definedName name="_MED2593">#REF!</definedName>
    <definedName name="_MED2594">#REF!</definedName>
    <definedName name="_MED2595">#REF!</definedName>
    <definedName name="_MED2596">#REF!</definedName>
    <definedName name="_MED2597">#REF!</definedName>
    <definedName name="_MED2598">#REF!</definedName>
    <definedName name="_MED2599">#REF!</definedName>
    <definedName name="_MED26">#REF!</definedName>
    <definedName name="_MED260">#REF!</definedName>
    <definedName name="_MED2600">#REF!</definedName>
    <definedName name="_MED2601">#REF!</definedName>
    <definedName name="_MED2602">#REF!</definedName>
    <definedName name="_MED2603">#REF!</definedName>
    <definedName name="_MED2604">#REF!</definedName>
    <definedName name="_MED2605">#REF!</definedName>
    <definedName name="_MED2606">#REF!</definedName>
    <definedName name="_MED2607">#REF!</definedName>
    <definedName name="_MED2608">#REF!</definedName>
    <definedName name="_MED2609">#REF!</definedName>
    <definedName name="_MED261">#REF!</definedName>
    <definedName name="_MED2610">#REF!</definedName>
    <definedName name="_MED2611">#REF!</definedName>
    <definedName name="_MED2612">#REF!</definedName>
    <definedName name="_MED2613">#REF!</definedName>
    <definedName name="_MED2614">#REF!</definedName>
    <definedName name="_MED2615">#REF!</definedName>
    <definedName name="_MED2616">#REF!</definedName>
    <definedName name="_MED2617">#REF!</definedName>
    <definedName name="_MED2618">#REF!</definedName>
    <definedName name="_MED2619">#REF!</definedName>
    <definedName name="_MED262">#REF!</definedName>
    <definedName name="_MED2620">#REF!</definedName>
    <definedName name="_MED2621">#REF!</definedName>
    <definedName name="_MED2622">#REF!</definedName>
    <definedName name="_MED2623">#REF!</definedName>
    <definedName name="_MED2624">#REF!</definedName>
    <definedName name="_MED2625">#REF!</definedName>
    <definedName name="_MED2626">#REF!</definedName>
    <definedName name="_MED2627">#REF!</definedName>
    <definedName name="_MED2628">#REF!</definedName>
    <definedName name="_MED2629">#REF!</definedName>
    <definedName name="_MED263">#REF!</definedName>
    <definedName name="_MED2630">#REF!</definedName>
    <definedName name="_MED2631">#REF!</definedName>
    <definedName name="_MED2632">#REF!</definedName>
    <definedName name="_MED2633">#REF!</definedName>
    <definedName name="_MED2634">#REF!</definedName>
    <definedName name="_MED2635">#REF!</definedName>
    <definedName name="_MED2636">#REF!</definedName>
    <definedName name="_MED2637">#REF!</definedName>
    <definedName name="_MED2638">#REF!</definedName>
    <definedName name="_MED2639">#REF!</definedName>
    <definedName name="_MED264">#REF!</definedName>
    <definedName name="_MED2640">#REF!</definedName>
    <definedName name="_MED2641">#REF!</definedName>
    <definedName name="_MED2642">#REF!</definedName>
    <definedName name="_MED2643">#REF!</definedName>
    <definedName name="_MED2644">#REF!</definedName>
    <definedName name="_MED2645">#REF!</definedName>
    <definedName name="_MED2646">#REF!</definedName>
    <definedName name="_MED2647">#REF!</definedName>
    <definedName name="_MED2648">#REF!</definedName>
    <definedName name="_MED2649">#REF!</definedName>
    <definedName name="_MED265">#REF!</definedName>
    <definedName name="_MED2650">#REF!</definedName>
    <definedName name="_MED2651">#REF!</definedName>
    <definedName name="_MED2652">#REF!</definedName>
    <definedName name="_MED2653">#REF!</definedName>
    <definedName name="_MED2654">#REF!</definedName>
    <definedName name="_MED2655">#REF!</definedName>
    <definedName name="_MED2656">#REF!</definedName>
    <definedName name="_MED2657">#REF!</definedName>
    <definedName name="_MED2658">#REF!</definedName>
    <definedName name="_MED2659">#REF!</definedName>
    <definedName name="_MED266">#REF!</definedName>
    <definedName name="_MED2660">#REF!</definedName>
    <definedName name="_MED2661">#REF!</definedName>
    <definedName name="_MED2662">#REF!</definedName>
    <definedName name="_MED2663">#REF!</definedName>
    <definedName name="_MED2664">#REF!</definedName>
    <definedName name="_MED2665">#REF!</definedName>
    <definedName name="_MED2666">#REF!</definedName>
    <definedName name="_MED2667">#REF!</definedName>
    <definedName name="_MED2668">#REF!</definedName>
    <definedName name="_MED2669">#REF!</definedName>
    <definedName name="_MED267">#REF!</definedName>
    <definedName name="_MED2670">#REF!</definedName>
    <definedName name="_MED2671">#REF!</definedName>
    <definedName name="_MED2672">#REF!</definedName>
    <definedName name="_MED2673">#REF!</definedName>
    <definedName name="_MED2674">#REF!</definedName>
    <definedName name="_MED2675">#REF!</definedName>
    <definedName name="_MED2676">#REF!</definedName>
    <definedName name="_MED2677">#REF!</definedName>
    <definedName name="_MED2678">#REF!</definedName>
    <definedName name="_MED2679">#REF!</definedName>
    <definedName name="_MED268">#REF!</definedName>
    <definedName name="_MED2680">#REF!</definedName>
    <definedName name="_MED2681">#REF!</definedName>
    <definedName name="_MED2682">#REF!</definedName>
    <definedName name="_MED2683">#REF!</definedName>
    <definedName name="_MED2684">#REF!</definedName>
    <definedName name="_MED2685">#REF!</definedName>
    <definedName name="_MED2686">#REF!</definedName>
    <definedName name="_MED2687">#REF!</definedName>
    <definedName name="_MED2688">#REF!</definedName>
    <definedName name="_MED2689">#REF!</definedName>
    <definedName name="_MED269">#REF!</definedName>
    <definedName name="_MED2690">#REF!</definedName>
    <definedName name="_MED2691">#REF!</definedName>
    <definedName name="_MED2692">#REF!</definedName>
    <definedName name="_MED2693">#REF!</definedName>
    <definedName name="_MED2694">#REF!</definedName>
    <definedName name="_MED2695">#REF!</definedName>
    <definedName name="_MED2696">#REF!</definedName>
    <definedName name="_MED2697">#REF!</definedName>
    <definedName name="_MED2698">#REF!</definedName>
    <definedName name="_MED2699">#REF!</definedName>
    <definedName name="_MED27">#REF!</definedName>
    <definedName name="_MED270">#REF!</definedName>
    <definedName name="_MED2700">#REF!</definedName>
    <definedName name="_MED2701">#REF!</definedName>
    <definedName name="_MED2702">#REF!</definedName>
    <definedName name="_MED2703">#REF!</definedName>
    <definedName name="_MED2704">#REF!</definedName>
    <definedName name="_MED2705">#REF!</definedName>
    <definedName name="_MED2706">#REF!</definedName>
    <definedName name="_MED2707">#REF!</definedName>
    <definedName name="_MED2708">#REF!</definedName>
    <definedName name="_MED2709">#REF!</definedName>
    <definedName name="_MED271">#REF!</definedName>
    <definedName name="_MED2710">#REF!</definedName>
    <definedName name="_MED2711">#REF!</definedName>
    <definedName name="_MED2712">#REF!</definedName>
    <definedName name="_MED2713">#REF!</definedName>
    <definedName name="_MED2714">#REF!</definedName>
    <definedName name="_MED2715">#REF!</definedName>
    <definedName name="_MED2716">#REF!</definedName>
    <definedName name="_MED2717">#REF!</definedName>
    <definedName name="_MED2718">#REF!</definedName>
    <definedName name="_MED2719">#REF!</definedName>
    <definedName name="_MED272">#REF!</definedName>
    <definedName name="_MED2720">#REF!</definedName>
    <definedName name="_MED2721">#REF!</definedName>
    <definedName name="_MED2722">#REF!</definedName>
    <definedName name="_MED2723">#REF!</definedName>
    <definedName name="_MED2724">#REF!</definedName>
    <definedName name="_MED2725">#REF!</definedName>
    <definedName name="_MED2726">#REF!</definedName>
    <definedName name="_MED2727">#REF!</definedName>
    <definedName name="_MED2728">#REF!</definedName>
    <definedName name="_MED2729">#REF!</definedName>
    <definedName name="_MED273">#REF!</definedName>
    <definedName name="_MED2730">#REF!</definedName>
    <definedName name="_MED2731">#REF!</definedName>
    <definedName name="_MED2732">#REF!</definedName>
    <definedName name="_MED2733">#REF!</definedName>
    <definedName name="_MED2734">#REF!</definedName>
    <definedName name="_MED2735">#REF!</definedName>
    <definedName name="_MED2736">#REF!</definedName>
    <definedName name="_MED2737">#REF!</definedName>
    <definedName name="_MED2738">#REF!</definedName>
    <definedName name="_MED2739">#REF!</definedName>
    <definedName name="_MED274">#REF!</definedName>
    <definedName name="_MED2740">#REF!</definedName>
    <definedName name="_MED2741">#REF!</definedName>
    <definedName name="_MED2742">#REF!</definedName>
    <definedName name="_MED2743">#REF!</definedName>
    <definedName name="_MED2744">#REF!</definedName>
    <definedName name="_MED2745">#REF!</definedName>
    <definedName name="_MED2746">#REF!</definedName>
    <definedName name="_MED2747">#REF!</definedName>
    <definedName name="_MED2748">#REF!</definedName>
    <definedName name="_MED2749">#REF!</definedName>
    <definedName name="_MED275">#REF!</definedName>
    <definedName name="_MED2750">#REF!</definedName>
    <definedName name="_MED2751">#REF!</definedName>
    <definedName name="_MED2752">#REF!</definedName>
    <definedName name="_MED2753">#REF!</definedName>
    <definedName name="_MED2754">#REF!</definedName>
    <definedName name="_MED2755">#REF!</definedName>
    <definedName name="_MED2756">#REF!</definedName>
    <definedName name="_MED2757">#REF!</definedName>
    <definedName name="_MED2758">#REF!</definedName>
    <definedName name="_MED2759">#REF!</definedName>
    <definedName name="_MED276">#REF!</definedName>
    <definedName name="_MED2760">#REF!</definedName>
    <definedName name="_MED2761">#REF!</definedName>
    <definedName name="_MED2762">#REF!</definedName>
    <definedName name="_MED2763">#REF!</definedName>
    <definedName name="_MED2764">#REF!</definedName>
    <definedName name="_MED2765">#REF!</definedName>
    <definedName name="_MED2766">#REF!</definedName>
    <definedName name="_MED2767">#REF!</definedName>
    <definedName name="_MED2768">#REF!</definedName>
    <definedName name="_MED2769">#REF!</definedName>
    <definedName name="_MED277">#REF!</definedName>
    <definedName name="_MED2770">#REF!</definedName>
    <definedName name="_MED2771">#REF!</definedName>
    <definedName name="_MED2772">#REF!</definedName>
    <definedName name="_MED2773">#REF!</definedName>
    <definedName name="_MED2774">#REF!</definedName>
    <definedName name="_MED2775">#REF!</definedName>
    <definedName name="_MED2776">#REF!</definedName>
    <definedName name="_MED2777">#REF!</definedName>
    <definedName name="_MED2778">#REF!</definedName>
    <definedName name="_MED2779">#REF!</definedName>
    <definedName name="_MED278">#REF!</definedName>
    <definedName name="_MED2780">#REF!</definedName>
    <definedName name="_MED2781">#REF!</definedName>
    <definedName name="_MED2782">#REF!</definedName>
    <definedName name="_MED2783">#REF!</definedName>
    <definedName name="_MED2784">#REF!</definedName>
    <definedName name="_MED2785">#REF!</definedName>
    <definedName name="_MED2786">#REF!</definedName>
    <definedName name="_MED2787">#REF!</definedName>
    <definedName name="_MED2788">#REF!</definedName>
    <definedName name="_MED2789">#REF!</definedName>
    <definedName name="_MED279">#REF!</definedName>
    <definedName name="_MED2790">#REF!</definedName>
    <definedName name="_MED2791">#REF!</definedName>
    <definedName name="_MED2792">#REF!</definedName>
    <definedName name="_MED2793">#REF!</definedName>
    <definedName name="_MED2794">#REF!</definedName>
    <definedName name="_MED2795">#REF!</definedName>
    <definedName name="_MED2796">#REF!</definedName>
    <definedName name="_MED2797">#REF!</definedName>
    <definedName name="_MED2798">#REF!</definedName>
    <definedName name="_MED2799">#REF!</definedName>
    <definedName name="_MED28">#REF!</definedName>
    <definedName name="_MED280">#REF!</definedName>
    <definedName name="_MED2800">#REF!</definedName>
    <definedName name="_MED2801">#REF!</definedName>
    <definedName name="_MED2802">#REF!</definedName>
    <definedName name="_MED2803">#REF!</definedName>
    <definedName name="_MED2804">#REF!</definedName>
    <definedName name="_MED2805">#REF!</definedName>
    <definedName name="_MED2806">#REF!</definedName>
    <definedName name="_MED2807">#REF!</definedName>
    <definedName name="_MED2808">#REF!</definedName>
    <definedName name="_MED2809">#REF!</definedName>
    <definedName name="_MED281">#REF!</definedName>
    <definedName name="_MED2810">#REF!</definedName>
    <definedName name="_MED2811">#REF!</definedName>
    <definedName name="_MED2812">#REF!</definedName>
    <definedName name="_MED2813">#REF!</definedName>
    <definedName name="_MED2814">#REF!</definedName>
    <definedName name="_MED2815">#REF!</definedName>
    <definedName name="_MED2816">#REF!</definedName>
    <definedName name="_MED2817">#REF!</definedName>
    <definedName name="_MED2818">#REF!</definedName>
    <definedName name="_MED2819">#REF!</definedName>
    <definedName name="_MED282">#REF!</definedName>
    <definedName name="_MED2820">#REF!</definedName>
    <definedName name="_MED2821">#REF!</definedName>
    <definedName name="_MED2822">#REF!</definedName>
    <definedName name="_MED2823">#REF!</definedName>
    <definedName name="_MED2824">#REF!</definedName>
    <definedName name="_MED2825">#REF!</definedName>
    <definedName name="_MED2826">#REF!</definedName>
    <definedName name="_MED2827">#REF!</definedName>
    <definedName name="_MED2828">#REF!</definedName>
    <definedName name="_MED2829">#REF!</definedName>
    <definedName name="_MED283">#REF!</definedName>
    <definedName name="_MED2830">#REF!</definedName>
    <definedName name="_MED2831">#REF!</definedName>
    <definedName name="_MED2832">#REF!</definedName>
    <definedName name="_MED2833">#REF!</definedName>
    <definedName name="_MED2834">#REF!</definedName>
    <definedName name="_MED2835">#REF!</definedName>
    <definedName name="_MED2836">#REF!</definedName>
    <definedName name="_MED2837">#REF!</definedName>
    <definedName name="_MED2838">#REF!</definedName>
    <definedName name="_MED2839">#REF!</definedName>
    <definedName name="_MED284">#REF!</definedName>
    <definedName name="_MED2840">#REF!</definedName>
    <definedName name="_MED2841">#REF!</definedName>
    <definedName name="_MED2842">#REF!</definedName>
    <definedName name="_MED2843">#REF!</definedName>
    <definedName name="_MED2844">#REF!</definedName>
    <definedName name="_MED2845">#REF!</definedName>
    <definedName name="_MED2846">#REF!</definedName>
    <definedName name="_MED2847">#REF!</definedName>
    <definedName name="_MED2848">#REF!</definedName>
    <definedName name="_MED2849">#REF!</definedName>
    <definedName name="_MED285">#REF!</definedName>
    <definedName name="_MED2850">#REF!</definedName>
    <definedName name="_MED2851">#REF!</definedName>
    <definedName name="_MED2852">#REF!</definedName>
    <definedName name="_MED2853">#REF!</definedName>
    <definedName name="_MED2854">#REF!</definedName>
    <definedName name="_MED2855">#REF!</definedName>
    <definedName name="_MED2856">#REF!</definedName>
    <definedName name="_MED2857">#REF!</definedName>
    <definedName name="_MED2858">#REF!</definedName>
    <definedName name="_MED2859">#REF!</definedName>
    <definedName name="_MED286">#REF!</definedName>
    <definedName name="_MED2860">#REF!</definedName>
    <definedName name="_MED2861">#REF!</definedName>
    <definedName name="_MED2862">#REF!</definedName>
    <definedName name="_MED2863">#REF!</definedName>
    <definedName name="_MED2864">#REF!</definedName>
    <definedName name="_MED2865">#REF!</definedName>
    <definedName name="_MED2866">#REF!</definedName>
    <definedName name="_MED2867">#REF!</definedName>
    <definedName name="_MED2868">#REF!</definedName>
    <definedName name="_MED2869">#REF!</definedName>
    <definedName name="_MED287">#REF!</definedName>
    <definedName name="_MED2870">#REF!</definedName>
    <definedName name="_MED2871">#REF!</definedName>
    <definedName name="_MED2872">#REF!</definedName>
    <definedName name="_MED2873">#REF!</definedName>
    <definedName name="_MED2874">#REF!</definedName>
    <definedName name="_MED2875">#REF!</definedName>
    <definedName name="_MED2876">#REF!</definedName>
    <definedName name="_MED2877">#REF!</definedName>
    <definedName name="_MED2878">#REF!</definedName>
    <definedName name="_MED2879">#REF!</definedName>
    <definedName name="_MED288">#REF!</definedName>
    <definedName name="_MED2880">#REF!</definedName>
    <definedName name="_MED289">#REF!</definedName>
    <definedName name="_MED29">#REF!</definedName>
    <definedName name="_MED290">#REF!</definedName>
    <definedName name="_MED291">#REF!</definedName>
    <definedName name="_MED292">#REF!</definedName>
    <definedName name="_MED293">#REF!</definedName>
    <definedName name="_MED294">#REF!</definedName>
    <definedName name="_MED295">#REF!</definedName>
    <definedName name="_MED296">#REF!</definedName>
    <definedName name="_MED297">#REF!</definedName>
    <definedName name="_MED298">#REF!</definedName>
    <definedName name="_MED299">#REF!</definedName>
    <definedName name="_MED3">#REF!</definedName>
    <definedName name="_MED30">#REF!</definedName>
    <definedName name="_MED300">#REF!</definedName>
    <definedName name="_MED301">#REF!</definedName>
    <definedName name="_MED302">#REF!</definedName>
    <definedName name="_MED303">#REF!</definedName>
    <definedName name="_MED304">#REF!</definedName>
    <definedName name="_MED305">#REF!</definedName>
    <definedName name="_MED306">#REF!</definedName>
    <definedName name="_MED307">#REF!</definedName>
    <definedName name="_MED308">#REF!</definedName>
    <definedName name="_MED309">#REF!</definedName>
    <definedName name="_MED31">#REF!</definedName>
    <definedName name="_MED310">#REF!</definedName>
    <definedName name="_MED311">#REF!</definedName>
    <definedName name="_MED312">#REF!</definedName>
    <definedName name="_MED313">#REF!</definedName>
    <definedName name="_MED314">#REF!</definedName>
    <definedName name="_MED315">#REF!</definedName>
    <definedName name="_MED316">#REF!</definedName>
    <definedName name="_MED317">#REF!</definedName>
    <definedName name="_MED318">#REF!</definedName>
    <definedName name="_MED319">#REF!</definedName>
    <definedName name="_MED32">#REF!</definedName>
    <definedName name="_MED320">#REF!</definedName>
    <definedName name="_MED321">#REF!</definedName>
    <definedName name="_MED322">#REF!</definedName>
    <definedName name="_MED323">#REF!</definedName>
    <definedName name="_MED324">#REF!</definedName>
    <definedName name="_MED325">#REF!</definedName>
    <definedName name="_MED326">#REF!</definedName>
    <definedName name="_MED327">#REF!</definedName>
    <definedName name="_MED328">#REF!</definedName>
    <definedName name="_MED329">#REF!</definedName>
    <definedName name="_MED33">#REF!</definedName>
    <definedName name="_MED330">#REF!</definedName>
    <definedName name="_MED331">#REF!</definedName>
    <definedName name="_MED332">#REF!</definedName>
    <definedName name="_MED333">#REF!</definedName>
    <definedName name="_MED334">#REF!</definedName>
    <definedName name="_MED335">#REF!</definedName>
    <definedName name="_MED336">#REF!</definedName>
    <definedName name="_MED337">#REF!</definedName>
    <definedName name="_MED338">#REF!</definedName>
    <definedName name="_MED339">#REF!</definedName>
    <definedName name="_MED34">#REF!</definedName>
    <definedName name="_MED340">#REF!</definedName>
    <definedName name="_MED341">#REF!</definedName>
    <definedName name="_MED342">#REF!</definedName>
    <definedName name="_MED343">#REF!</definedName>
    <definedName name="_MED344">#REF!</definedName>
    <definedName name="_MED345">#REF!</definedName>
    <definedName name="_MED346">#REF!</definedName>
    <definedName name="_MED347">#REF!</definedName>
    <definedName name="_MED348">#REF!</definedName>
    <definedName name="_MED349">#REF!</definedName>
    <definedName name="_MED35">#REF!</definedName>
    <definedName name="_MED350">#REF!</definedName>
    <definedName name="_MED351">#REF!</definedName>
    <definedName name="_MED352">#REF!</definedName>
    <definedName name="_MED353">#REF!</definedName>
    <definedName name="_MED354">#REF!</definedName>
    <definedName name="_MED355">#REF!</definedName>
    <definedName name="_MED356">#REF!</definedName>
    <definedName name="_MED357">#REF!</definedName>
    <definedName name="_MED358">#REF!</definedName>
    <definedName name="_MED359">#REF!</definedName>
    <definedName name="_MED36">#REF!</definedName>
    <definedName name="_MED360">#REF!</definedName>
    <definedName name="_MED361">#REF!</definedName>
    <definedName name="_MED362">#REF!</definedName>
    <definedName name="_MED363">#REF!</definedName>
    <definedName name="_MED364">#REF!</definedName>
    <definedName name="_MED365">#REF!</definedName>
    <definedName name="_MED366">#REF!</definedName>
    <definedName name="_MED367">#REF!</definedName>
    <definedName name="_MED368">#REF!</definedName>
    <definedName name="_MED369">#REF!</definedName>
    <definedName name="_MED37">#REF!</definedName>
    <definedName name="_MED370">#REF!</definedName>
    <definedName name="_MED371">#REF!</definedName>
    <definedName name="_MED372">#REF!</definedName>
    <definedName name="_MED373">#REF!</definedName>
    <definedName name="_MED374">#REF!</definedName>
    <definedName name="_MED375">#REF!</definedName>
    <definedName name="_MED376">#REF!</definedName>
    <definedName name="_MED377">#REF!</definedName>
    <definedName name="_MED378">#REF!</definedName>
    <definedName name="_MED379">#REF!</definedName>
    <definedName name="_MED38">#REF!</definedName>
    <definedName name="_MED380">#REF!</definedName>
    <definedName name="_MED381">#REF!</definedName>
    <definedName name="_MED382">#REF!</definedName>
    <definedName name="_MED383">#REF!</definedName>
    <definedName name="_MED384">#REF!</definedName>
    <definedName name="_MED385">#REF!</definedName>
    <definedName name="_MED386">#REF!</definedName>
    <definedName name="_MED387">#REF!</definedName>
    <definedName name="_MED388">#REF!</definedName>
    <definedName name="_MED389">#REF!</definedName>
    <definedName name="_MED39">#REF!</definedName>
    <definedName name="_MED390">#REF!</definedName>
    <definedName name="_MED391">#REF!</definedName>
    <definedName name="_MED392">#REF!</definedName>
    <definedName name="_MED393">#REF!</definedName>
    <definedName name="_MED394">#REF!</definedName>
    <definedName name="_MED395">#REF!</definedName>
    <definedName name="_MED396">#REF!</definedName>
    <definedName name="_MED397">#REF!</definedName>
    <definedName name="_MED398">#REF!</definedName>
    <definedName name="_MED399">#REF!</definedName>
    <definedName name="_MED4">#REF!</definedName>
    <definedName name="_MED40">#REF!</definedName>
    <definedName name="_MED400">#REF!</definedName>
    <definedName name="_MED401">#REF!</definedName>
    <definedName name="_MED402">#REF!</definedName>
    <definedName name="_MED403">#REF!</definedName>
    <definedName name="_MED404">#REF!</definedName>
    <definedName name="_MED405">#REF!</definedName>
    <definedName name="_MED406">#REF!</definedName>
    <definedName name="_MED407">#REF!</definedName>
    <definedName name="_MED408">#REF!</definedName>
    <definedName name="_MED409">#REF!</definedName>
    <definedName name="_MED41">#REF!</definedName>
    <definedName name="_MED410">#REF!</definedName>
    <definedName name="_MED411">#REF!</definedName>
    <definedName name="_MED412">#REF!</definedName>
    <definedName name="_MED413">#REF!</definedName>
    <definedName name="_MED414">#REF!</definedName>
    <definedName name="_MED415">#REF!</definedName>
    <definedName name="_MED416">#REF!</definedName>
    <definedName name="_MED417">#REF!</definedName>
    <definedName name="_MED418">#REF!</definedName>
    <definedName name="_MED419">#REF!</definedName>
    <definedName name="_MED42">#REF!</definedName>
    <definedName name="_MED420">#REF!</definedName>
    <definedName name="_MED421">#REF!</definedName>
    <definedName name="_MED422">#REF!</definedName>
    <definedName name="_MED423">#REF!</definedName>
    <definedName name="_MED424">#REF!</definedName>
    <definedName name="_MED425">#REF!</definedName>
    <definedName name="_MED426">#REF!</definedName>
    <definedName name="_MED427">#REF!</definedName>
    <definedName name="_MED428">#REF!</definedName>
    <definedName name="_MED429">#REF!</definedName>
    <definedName name="_MED43">#REF!</definedName>
    <definedName name="_MED430">#REF!</definedName>
    <definedName name="_MED431">#REF!</definedName>
    <definedName name="_MED432">#REF!</definedName>
    <definedName name="_MED433">#REF!</definedName>
    <definedName name="_MED434">#REF!</definedName>
    <definedName name="_MED435">#REF!</definedName>
    <definedName name="_MED436">#REF!</definedName>
    <definedName name="_MED437">#REF!</definedName>
    <definedName name="_MED438">#REF!</definedName>
    <definedName name="_MED439">#REF!</definedName>
    <definedName name="_MED44">#REF!</definedName>
    <definedName name="_MED440">#REF!</definedName>
    <definedName name="_MED441">#REF!</definedName>
    <definedName name="_MED442">#REF!</definedName>
    <definedName name="_MED443">#REF!</definedName>
    <definedName name="_MED444">#REF!</definedName>
    <definedName name="_MED445">#REF!</definedName>
    <definedName name="_MED446">#REF!</definedName>
    <definedName name="_MED447">#REF!</definedName>
    <definedName name="_MED448">#REF!</definedName>
    <definedName name="_MED449">#REF!</definedName>
    <definedName name="_MED45">#REF!</definedName>
    <definedName name="_MED450">#REF!</definedName>
    <definedName name="_MED451">#REF!</definedName>
    <definedName name="_MED452">#REF!</definedName>
    <definedName name="_MED453">#REF!</definedName>
    <definedName name="_MED454">#REF!</definedName>
    <definedName name="_MED455">#REF!</definedName>
    <definedName name="_MED456">#REF!</definedName>
    <definedName name="_MED457">#REF!</definedName>
    <definedName name="_MED458">#REF!</definedName>
    <definedName name="_MED459">#REF!</definedName>
    <definedName name="_MED46">#REF!</definedName>
    <definedName name="_MED460">#REF!</definedName>
    <definedName name="_MED461">#REF!</definedName>
    <definedName name="_MED462">#REF!</definedName>
    <definedName name="_MED463">#REF!</definedName>
    <definedName name="_MED464">#REF!</definedName>
    <definedName name="_MED465">#REF!</definedName>
    <definedName name="_MED466">#REF!</definedName>
    <definedName name="_MED467">#REF!</definedName>
    <definedName name="_MED468">#REF!</definedName>
    <definedName name="_MED469">#REF!</definedName>
    <definedName name="_MED47">#REF!</definedName>
    <definedName name="_MED470">#REF!</definedName>
    <definedName name="_MED471">#REF!</definedName>
    <definedName name="_MED472">#REF!</definedName>
    <definedName name="_MED473">#REF!</definedName>
    <definedName name="_MED474">#REF!</definedName>
    <definedName name="_MED475">#REF!</definedName>
    <definedName name="_MED476">#REF!</definedName>
    <definedName name="_MED477">#REF!</definedName>
    <definedName name="_MED478">#REF!</definedName>
    <definedName name="_MED479">#REF!</definedName>
    <definedName name="_MED48">#REF!</definedName>
    <definedName name="_MED480">#REF!</definedName>
    <definedName name="_MED481">#REF!</definedName>
    <definedName name="_MED482">#REF!</definedName>
    <definedName name="_MED483">#REF!</definedName>
    <definedName name="_MED484">#REF!</definedName>
    <definedName name="_MED485">#REF!</definedName>
    <definedName name="_MED486">#REF!</definedName>
    <definedName name="_MED487">#REF!</definedName>
    <definedName name="_MED488">#REF!</definedName>
    <definedName name="_MED489">#REF!</definedName>
    <definedName name="_MED49">#REF!</definedName>
    <definedName name="_MED490">#REF!</definedName>
    <definedName name="_MED491">#REF!</definedName>
    <definedName name="_MED492">#REF!</definedName>
    <definedName name="_MED493">#REF!</definedName>
    <definedName name="_MED494">#REF!</definedName>
    <definedName name="_MED495">#REF!</definedName>
    <definedName name="_MED496">#REF!</definedName>
    <definedName name="_MED497">#REF!</definedName>
    <definedName name="_MED498">#REF!</definedName>
    <definedName name="_MED499">#REF!</definedName>
    <definedName name="_MED5">#REF!</definedName>
    <definedName name="_MED50">#REF!</definedName>
    <definedName name="_MED500">#REF!</definedName>
    <definedName name="_MED501">#REF!</definedName>
    <definedName name="_MED51">#REF!</definedName>
    <definedName name="_MED52">#REF!</definedName>
    <definedName name="_MED53">#REF!</definedName>
    <definedName name="_MED54">#REF!</definedName>
    <definedName name="_MED55">#REF!</definedName>
    <definedName name="_MED56">#REF!</definedName>
    <definedName name="_MED57">#REF!</definedName>
    <definedName name="_MED58">#REF!</definedName>
    <definedName name="_MED59">#REF!</definedName>
    <definedName name="_MED6">#REF!</definedName>
    <definedName name="_MED60">#REF!</definedName>
    <definedName name="_MED61">#REF!</definedName>
    <definedName name="_MED62">#REF!</definedName>
    <definedName name="_MED63">#REF!</definedName>
    <definedName name="_MED64">#REF!</definedName>
    <definedName name="_MED65">#REF!</definedName>
    <definedName name="_MED66">#REF!</definedName>
    <definedName name="_MED67">#REF!</definedName>
    <definedName name="_MED68">#REF!</definedName>
    <definedName name="_MED69">#REF!</definedName>
    <definedName name="_MED7">#REF!</definedName>
    <definedName name="_MED70">#REF!</definedName>
    <definedName name="_MED71">#REF!</definedName>
    <definedName name="_MED72">#REF!</definedName>
    <definedName name="_MED73">#REF!</definedName>
    <definedName name="_MED74">#REF!</definedName>
    <definedName name="_MED75">#REF!</definedName>
    <definedName name="_MED76">#REF!</definedName>
    <definedName name="_MED77">#REF!</definedName>
    <definedName name="_MED78">#REF!</definedName>
    <definedName name="_MED79">#REF!</definedName>
    <definedName name="_MED8">#REF!</definedName>
    <definedName name="_MED80">#REF!</definedName>
    <definedName name="_MED81">#REF!</definedName>
    <definedName name="_MED82">#REF!</definedName>
    <definedName name="_MED83">#REF!</definedName>
    <definedName name="_MED84">#REF!</definedName>
    <definedName name="_MED85">#REF!</definedName>
    <definedName name="_MED86">#REF!</definedName>
    <definedName name="_MED87">#REF!</definedName>
    <definedName name="_MED88">#REF!</definedName>
    <definedName name="_MED89">#REF!</definedName>
    <definedName name="_MED9">#REF!</definedName>
    <definedName name="_MED90">#REF!</definedName>
    <definedName name="_MED91">#REF!</definedName>
    <definedName name="_MED92">#REF!</definedName>
    <definedName name="_MED93">#REF!</definedName>
    <definedName name="_MED94">#REF!</definedName>
    <definedName name="_MED95">#REF!</definedName>
    <definedName name="_MED96">#REF!</definedName>
    <definedName name="_MED97">#REF!</definedName>
    <definedName name="_MED98">#REF!</definedName>
    <definedName name="_MED99">#REF!</definedName>
    <definedName name="_MENSAG_I">#REF!</definedName>
    <definedName name="_MENSAG_I2">#REF!</definedName>
    <definedName name="_MENSAG_SALV">#REF!</definedName>
    <definedName name="_MENSAGEM_R">#REF!</definedName>
    <definedName name="_MM">#REF!</definedName>
    <definedName name="_MUDA_NMED_ANT">#REF!</definedName>
    <definedName name="_n">#REF!</definedName>
    <definedName name="_O">#REF!</definedName>
    <definedName name="_Order1" hidden="1">255</definedName>
    <definedName name="_Order2" hidden="1">255</definedName>
    <definedName name="_p">#REF!</definedName>
    <definedName name="_PP">#REF!</definedName>
    <definedName name="_q">#REF!</definedName>
    <definedName name="_R">#REF!</definedName>
    <definedName name="_R10P">#REF!</definedName>
    <definedName name="_R10R">#REF!</definedName>
    <definedName name="_R11P">#REF!</definedName>
    <definedName name="_R11R">#REF!</definedName>
    <definedName name="_R12P">#REF!</definedName>
    <definedName name="_R12R">#REF!</definedName>
    <definedName name="_R13P">#REF!</definedName>
    <definedName name="_R13R">#REF!</definedName>
    <definedName name="_R14P">#REF!</definedName>
    <definedName name="_R14R">#REF!</definedName>
    <definedName name="_R15P">#REF!</definedName>
    <definedName name="_R15R">#REF!</definedName>
    <definedName name="_R16P">#REF!</definedName>
    <definedName name="_R16R">#REF!</definedName>
    <definedName name="_R17P">#REF!</definedName>
    <definedName name="_R17R">#REF!</definedName>
    <definedName name="_R18P">#REF!</definedName>
    <definedName name="_R18R">#REF!</definedName>
    <definedName name="_R19P">#REF!</definedName>
    <definedName name="_R19R">#REF!</definedName>
    <definedName name="_R1P">#REF!</definedName>
    <definedName name="_R1R">#REF!</definedName>
    <definedName name="_R20P">#REF!</definedName>
    <definedName name="_R20R">#REF!</definedName>
    <definedName name="_R21P">#REF!</definedName>
    <definedName name="_R21R">#REF!</definedName>
    <definedName name="_R22P">#REF!</definedName>
    <definedName name="_R22R">#REF!</definedName>
    <definedName name="_R23P">#REF!</definedName>
    <definedName name="_R23R">#REF!</definedName>
    <definedName name="_R24P">#REF!</definedName>
    <definedName name="_R24R">#REF!</definedName>
    <definedName name="_R2P">#REF!</definedName>
    <definedName name="_R2R">#REF!</definedName>
    <definedName name="_R3P">#REF!</definedName>
    <definedName name="_R3R">#REF!</definedName>
    <definedName name="_R4P">#REF!</definedName>
    <definedName name="_R4R">#REF!</definedName>
    <definedName name="_R5P">#REF!</definedName>
    <definedName name="_R5R">#REF!</definedName>
    <definedName name="_R6P">#REF!</definedName>
    <definedName name="_R6R">#REF!</definedName>
    <definedName name="_R7P">#REF!</definedName>
    <definedName name="_R7R">#REF!</definedName>
    <definedName name="_R8P">#REF!</definedName>
    <definedName name="_R8R">#REF!</definedName>
    <definedName name="_R9P">#REF!</definedName>
    <definedName name="_R9R">#REF!</definedName>
    <definedName name="_Regression_Int" hidden="1">1</definedName>
    <definedName name="_RP1">#REF!</definedName>
    <definedName name="_RP10">#REF!</definedName>
    <definedName name="_RP11">#REF!</definedName>
    <definedName name="_RP12">#REF!</definedName>
    <definedName name="_RP13">#REF!</definedName>
    <definedName name="_RP14">#REF!</definedName>
    <definedName name="_RP15">#REF!</definedName>
    <definedName name="_RP16">#REF!</definedName>
    <definedName name="_RP17">#REF!</definedName>
    <definedName name="_RP18">#REF!</definedName>
    <definedName name="_RP19">#REF!</definedName>
    <definedName name="_RP2">#REF!</definedName>
    <definedName name="_RP20">#REF!</definedName>
    <definedName name="_RP21">#REF!</definedName>
    <definedName name="_RP22">#REF!</definedName>
    <definedName name="_RP23">#REF!</definedName>
    <definedName name="_RP24">#REF!</definedName>
    <definedName name="_RP3">#REF!</definedName>
    <definedName name="_RP4">#REF!</definedName>
    <definedName name="_RP5">#REF!</definedName>
    <definedName name="_RP6">#REF!</definedName>
    <definedName name="_RP7">#REF!</definedName>
    <definedName name="_RP8">#REF!</definedName>
    <definedName name="_RP9">#REF!</definedName>
    <definedName name="_RR1">#REF!</definedName>
    <definedName name="_RR10">#REF!</definedName>
    <definedName name="_RR12">#REF!</definedName>
    <definedName name="_RR13">#REF!</definedName>
    <definedName name="_RR14">#REF!</definedName>
    <definedName name="_RR15">#REF!</definedName>
    <definedName name="_RR16">#REF!</definedName>
    <definedName name="_RR17">#REF!</definedName>
    <definedName name="_RR18">#REF!</definedName>
    <definedName name="_RR19">#REF!</definedName>
    <definedName name="_RR2">#REF!</definedName>
    <definedName name="_RR20">#REF!</definedName>
    <definedName name="_RR21">#REF!</definedName>
    <definedName name="_RR22">#REF!</definedName>
    <definedName name="_RR23">#REF!</definedName>
    <definedName name="_RR24">#REF!</definedName>
    <definedName name="_RR3">#REF!</definedName>
    <definedName name="_RR4">#REF!</definedName>
    <definedName name="_RR5">#REF!</definedName>
    <definedName name="_RR6">#REF!</definedName>
    <definedName name="_RR7">#REF!</definedName>
    <definedName name="_RR8">#REF!</definedName>
    <definedName name="_RR9">#REF!</definedName>
    <definedName name="_s">#REF!</definedName>
    <definedName name="_SE2">#REF!</definedName>
    <definedName name="_Sng1">{"um","mil","um milhão","um bilhão","um trilhão"}</definedName>
    <definedName name="_Sort" hidden="1">#REF!</definedName>
    <definedName name="_t">#REF!</definedName>
    <definedName name="_tab31">#REF!</definedName>
    <definedName name="_tab33">#REF!</definedName>
    <definedName name="_tab34">#REF!</definedName>
    <definedName name="_TOTAL_">#REF!</definedName>
    <definedName name="_tt1">"$#REF!.$A$1:$B$3278"</definedName>
    <definedName name="_v">#REF!</definedName>
    <definedName name="_w">#REF!</definedName>
    <definedName name="_x">#REF!</definedName>
    <definedName name="_y">#REF!</definedName>
    <definedName name="_z">#REF!</definedName>
    <definedName name="A" hidden="1">#REF!</definedName>
    <definedName name="A_1">#REF!</definedName>
    <definedName name="A1P1">#REF!</definedName>
    <definedName name="A1P10">#REF!</definedName>
    <definedName name="A1P11">#REF!</definedName>
    <definedName name="A1P12">#REF!</definedName>
    <definedName name="A1P13">#REF!</definedName>
    <definedName name="A1P14">#REF!</definedName>
    <definedName name="A1P15">#REF!</definedName>
    <definedName name="A1P16">#REF!</definedName>
    <definedName name="A1P17">#REF!</definedName>
    <definedName name="A1P18">#REF!</definedName>
    <definedName name="A1P19">#REF!</definedName>
    <definedName name="A1P2">#REF!</definedName>
    <definedName name="A1P20">#REF!</definedName>
    <definedName name="A1P21">#REF!</definedName>
    <definedName name="A1P22">#REF!</definedName>
    <definedName name="A1P23">#REF!</definedName>
    <definedName name="A1P24">#REF!</definedName>
    <definedName name="A1P3">#REF!</definedName>
    <definedName name="A1P4">#REF!</definedName>
    <definedName name="A1P5">#REF!</definedName>
    <definedName name="A1P6">#REF!</definedName>
    <definedName name="A1P7">#REF!</definedName>
    <definedName name="A1P8">#REF!</definedName>
    <definedName name="A1P9">#REF!</definedName>
    <definedName name="A1R1">#REF!</definedName>
    <definedName name="A1R10">#REF!</definedName>
    <definedName name="A1R11">#REF!</definedName>
    <definedName name="A1R12">#REF!</definedName>
    <definedName name="A1R13">#REF!</definedName>
    <definedName name="A1R14">#REF!</definedName>
    <definedName name="A1R15">#REF!</definedName>
    <definedName name="A1R16">#REF!</definedName>
    <definedName name="A1R17">#REF!</definedName>
    <definedName name="A1R18">#REF!</definedName>
    <definedName name="A1R19">#REF!</definedName>
    <definedName name="A1R2">#REF!</definedName>
    <definedName name="A1R20">#REF!</definedName>
    <definedName name="A1R21">#REF!</definedName>
    <definedName name="A1R22">#REF!</definedName>
    <definedName name="A1R23">#REF!</definedName>
    <definedName name="A1R24">#REF!</definedName>
    <definedName name="A1R3">#REF!</definedName>
    <definedName name="A1R4">#REF!</definedName>
    <definedName name="A1R5">#REF!</definedName>
    <definedName name="A1R6">#REF!</definedName>
    <definedName name="A1R7">#REF!</definedName>
    <definedName name="A1R8">#REF!</definedName>
    <definedName name="A1R9">#REF!</definedName>
    <definedName name="A2P1">#REF!</definedName>
    <definedName name="A2P10">#REF!</definedName>
    <definedName name="A2P11">#REF!</definedName>
    <definedName name="A2P12">#REF!</definedName>
    <definedName name="A2P13">#REF!</definedName>
    <definedName name="A2P14">#REF!</definedName>
    <definedName name="A2P15">#REF!</definedName>
    <definedName name="A2P16">#REF!</definedName>
    <definedName name="A2P17">#REF!</definedName>
    <definedName name="A2P18">#REF!</definedName>
    <definedName name="A2P19">#REF!</definedName>
    <definedName name="A2P2">#REF!</definedName>
    <definedName name="A2P20">#REF!</definedName>
    <definedName name="A2P21">#REF!</definedName>
    <definedName name="A2P22">#REF!</definedName>
    <definedName name="A2P23">#REF!</definedName>
    <definedName name="A2P24">#REF!</definedName>
    <definedName name="A2P3">#REF!</definedName>
    <definedName name="A2P4">#REF!</definedName>
    <definedName name="A2P5">#REF!</definedName>
    <definedName name="A2P6">#REF!</definedName>
    <definedName name="A2P7">#REF!</definedName>
    <definedName name="A2P8">#REF!</definedName>
    <definedName name="A2P9">#REF!</definedName>
    <definedName name="A2R1">#REF!</definedName>
    <definedName name="A2R10">#REF!</definedName>
    <definedName name="A2R11">#REF!</definedName>
    <definedName name="A2R12">#REF!</definedName>
    <definedName name="A2R13">#REF!</definedName>
    <definedName name="A2R14">#REF!</definedName>
    <definedName name="A2R15">#REF!</definedName>
    <definedName name="A2R16">#REF!</definedName>
    <definedName name="A2R17">#REF!</definedName>
    <definedName name="A2R18">#REF!</definedName>
    <definedName name="A2R19">#REF!</definedName>
    <definedName name="A2R2">#REF!</definedName>
    <definedName name="A2R20">#REF!</definedName>
    <definedName name="A2R21">#REF!</definedName>
    <definedName name="A2R22">#REF!</definedName>
    <definedName name="A2R23">#REF!</definedName>
    <definedName name="A2R24">#REF!</definedName>
    <definedName name="A2R3">#REF!</definedName>
    <definedName name="A2R4">#REF!</definedName>
    <definedName name="A2R5">#REF!</definedName>
    <definedName name="A2R6">#REF!</definedName>
    <definedName name="A2R7">#REF!</definedName>
    <definedName name="A2R8">#REF!</definedName>
    <definedName name="A2R9">#REF!</definedName>
    <definedName name="A3P1">#REF!</definedName>
    <definedName name="A3P10">#REF!</definedName>
    <definedName name="A3P11">#REF!</definedName>
    <definedName name="A3P12">#REF!</definedName>
    <definedName name="A3P13">#REF!</definedName>
    <definedName name="A3P14">#REF!</definedName>
    <definedName name="A3P15">#REF!</definedName>
    <definedName name="A3P16">#REF!</definedName>
    <definedName name="A3P17">#REF!</definedName>
    <definedName name="A3P18">#REF!</definedName>
    <definedName name="A3P19">#REF!</definedName>
    <definedName name="A3P2">#REF!</definedName>
    <definedName name="A3P20">#REF!</definedName>
    <definedName name="A3P21">#REF!</definedName>
    <definedName name="A3P22">#REF!</definedName>
    <definedName name="A3P23">#REF!</definedName>
    <definedName name="A3P24">#REF!</definedName>
    <definedName name="A3P3">#REF!</definedName>
    <definedName name="A3P4">#REF!</definedName>
    <definedName name="A3P5">#REF!</definedName>
    <definedName name="A3P6">#REF!</definedName>
    <definedName name="A3P7">#REF!</definedName>
    <definedName name="A3P8">#REF!</definedName>
    <definedName name="A3P9">#REF!</definedName>
    <definedName name="A3R1">#REF!</definedName>
    <definedName name="A3R10">#REF!</definedName>
    <definedName name="A3R11">#REF!</definedName>
    <definedName name="A3R12">#REF!</definedName>
    <definedName name="A3R13">#REF!</definedName>
    <definedName name="A3R14">#REF!</definedName>
    <definedName name="A3R15">#REF!</definedName>
    <definedName name="A3R16">#REF!</definedName>
    <definedName name="A3R17">#REF!</definedName>
    <definedName name="A3R18">#REF!</definedName>
    <definedName name="A3R19">#REF!</definedName>
    <definedName name="A3R2">#REF!</definedName>
    <definedName name="A3R20">#REF!</definedName>
    <definedName name="A3R21">#REF!</definedName>
    <definedName name="A3R22">#REF!</definedName>
    <definedName name="A3R23">#REF!</definedName>
    <definedName name="A3R24">#REF!</definedName>
    <definedName name="A3R3">#REF!</definedName>
    <definedName name="A3R4">#REF!</definedName>
    <definedName name="A3R5">#REF!</definedName>
    <definedName name="A3R6">#REF!</definedName>
    <definedName name="A3R7">#REF!</definedName>
    <definedName name="A3R8">#REF!</definedName>
    <definedName name="A3R9">#REF!</definedName>
    <definedName name="A4P1">#REF!</definedName>
    <definedName name="A4P10">#REF!</definedName>
    <definedName name="A4P11">#REF!</definedName>
    <definedName name="A4P12">#REF!</definedName>
    <definedName name="A4P13">#REF!</definedName>
    <definedName name="A4P14">#REF!</definedName>
    <definedName name="A4P15">#REF!</definedName>
    <definedName name="A4P16">#REF!</definedName>
    <definedName name="A4P17">#REF!</definedName>
    <definedName name="A4P18">#REF!</definedName>
    <definedName name="A4P19">#REF!</definedName>
    <definedName name="A4P2">#REF!</definedName>
    <definedName name="A4P20">#REF!</definedName>
    <definedName name="A4P21">#REF!</definedName>
    <definedName name="A4P22">#REF!</definedName>
    <definedName name="A4P23">#REF!</definedName>
    <definedName name="A4P24">#REF!</definedName>
    <definedName name="A4P3">#REF!</definedName>
    <definedName name="A4P4">#REF!</definedName>
    <definedName name="A4P5">#REF!</definedName>
    <definedName name="A4P6">#REF!</definedName>
    <definedName name="A4P7">#REF!</definedName>
    <definedName name="A4P8">#REF!</definedName>
    <definedName name="A4P9">#REF!</definedName>
    <definedName name="A4R1">#REF!</definedName>
    <definedName name="A4R10">#REF!</definedName>
    <definedName name="A4R11">#REF!</definedName>
    <definedName name="A4R12">#REF!</definedName>
    <definedName name="A4R13">#REF!</definedName>
    <definedName name="A4R14">#REF!</definedName>
    <definedName name="A4R15">#REF!</definedName>
    <definedName name="A4R16">#REF!</definedName>
    <definedName name="A4R17">#REF!</definedName>
    <definedName name="A4R18">#REF!</definedName>
    <definedName name="A4R19">#REF!</definedName>
    <definedName name="A4R2">#REF!</definedName>
    <definedName name="A4R20">#REF!</definedName>
    <definedName name="A4R21">#REF!</definedName>
    <definedName name="A4R22">#REF!</definedName>
    <definedName name="A4R23">#REF!</definedName>
    <definedName name="A4R24">#REF!</definedName>
    <definedName name="A4R3">#REF!</definedName>
    <definedName name="A4R4">#REF!</definedName>
    <definedName name="A4R5">#REF!</definedName>
    <definedName name="A4R6">#REF!</definedName>
    <definedName name="A4R7">#REF!</definedName>
    <definedName name="A4R8">#REF!</definedName>
    <definedName name="A4R9">#REF!</definedName>
    <definedName name="A5P1">#REF!</definedName>
    <definedName name="A5P10">#REF!</definedName>
    <definedName name="A5P11">#REF!</definedName>
    <definedName name="A5P12">#REF!</definedName>
    <definedName name="A5P13">#REF!</definedName>
    <definedName name="A5P14">#REF!</definedName>
    <definedName name="A5P15">#REF!</definedName>
    <definedName name="A5P16">#REF!</definedName>
    <definedName name="A5P17">#REF!</definedName>
    <definedName name="A5P18">#REF!</definedName>
    <definedName name="A5P19">#REF!</definedName>
    <definedName name="A5P2">#REF!</definedName>
    <definedName name="A5P20">#REF!</definedName>
    <definedName name="A5P21">#REF!</definedName>
    <definedName name="A5P22">#REF!</definedName>
    <definedName name="A5P23">#REF!</definedName>
    <definedName name="A5P24">#REF!</definedName>
    <definedName name="A5P3">#REF!</definedName>
    <definedName name="A5P4">#REF!</definedName>
    <definedName name="A5P5">#REF!</definedName>
    <definedName name="A5P6">#REF!</definedName>
    <definedName name="A5P7">#REF!</definedName>
    <definedName name="A5P8">#REF!</definedName>
    <definedName name="A5P9">#REF!</definedName>
    <definedName name="A5R1">#REF!</definedName>
    <definedName name="A5R10">#REF!</definedName>
    <definedName name="A5R11">#REF!</definedName>
    <definedName name="A5R12">#REF!</definedName>
    <definedName name="A5R13">#REF!</definedName>
    <definedName name="A5R14">#REF!</definedName>
    <definedName name="A5R15">#REF!</definedName>
    <definedName name="A5R16">#REF!</definedName>
    <definedName name="A5R17">#REF!</definedName>
    <definedName name="A5R18">#REF!</definedName>
    <definedName name="A5R19">#REF!</definedName>
    <definedName name="A5R2">#REF!</definedName>
    <definedName name="A5R20">#REF!</definedName>
    <definedName name="A5R21">#REF!</definedName>
    <definedName name="A5R22">#REF!</definedName>
    <definedName name="A5R23">#REF!</definedName>
    <definedName name="A5R24">#REF!</definedName>
    <definedName name="A5R3">#REF!</definedName>
    <definedName name="A5R4">#REF!</definedName>
    <definedName name="A5R5">#REF!</definedName>
    <definedName name="A5R6">#REF!</definedName>
    <definedName name="A5R7">#REF!</definedName>
    <definedName name="A5R8">#REF!</definedName>
    <definedName name="A5R9">#REF!</definedName>
    <definedName name="AA" hidden="1">#REF!</definedName>
    <definedName name="AAA">#REF!</definedName>
    <definedName name="AAAA" hidden="1">{#N/A,#N/A,FALSE,"RESUMO-BB1";#N/A,#N/A,FALSE,"MOD-A01-R - BB1";#N/A,#N/A,FALSE,"URB-BB1"}</definedName>
    <definedName name="abhi">#REF!</definedName>
    <definedName name="AC">#REF!</definedName>
    <definedName name="AccessDatabase" hidden="1">"C:\Documents and Settings\JPMELLO\Meus documentos\ARQUIVOS 2004\MONITORAMENTO OAC\Monitoramento de OAC.mdb"</definedName>
    <definedName name="ACDFR" hidden="1">{#N/A,#N/A,FALSE,"BETER -1";#N/A,#N/A,FALSE,"BETER -2";#N/A,#N/A,FALSE,"BETER -3";#N/A,#N/A,FALSE,"BETER -urb";#N/A,#N/A,FALSE,"BETER -RESUMO"}</definedName>
    <definedName name="AÇO">#REF!</definedName>
    <definedName name="açoc">#REF!</definedName>
    <definedName name="açoe">#REF!</definedName>
    <definedName name="ACOMPANHAMENTO" hidden="1">IF(VALUE(#REF!)=2,"BM","PLE")</definedName>
    <definedName name="ACRE" hidden="1">#REF!</definedName>
    <definedName name="ad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adasd" hidden="1">#REF!</definedName>
    <definedName name="add_1">#REF!</definedName>
    <definedName name="add_2">#REF!</definedName>
    <definedName name="add_3">#REF!</definedName>
    <definedName name="add_4">#REF!</definedName>
    <definedName name="add_5">#REF!</definedName>
    <definedName name="add_total">#REF!</definedName>
    <definedName name="ademir" hidden="1">{#N/A,#N/A,FALSE,"Cronograma";#N/A,#N/A,FALSE,"Cronogr. 2"}</definedName>
    <definedName name="AdPeri">#REF!</definedName>
    <definedName name="ads" hidden="1">#REF!</definedName>
    <definedName name="adsa" hidden="1">#REF!</definedName>
    <definedName name="adsadsa" hidden="1">#REF!</definedName>
    <definedName name="AGAS" hidden="1">{#N/A,#N/A,FALSE,"ORC-ACKE";#N/A,#N/A,FALSE,"RESUMO"}</definedName>
    <definedName name="agua">#REF!</definedName>
    <definedName name="AIR">#REF!</definedName>
    <definedName name="aj">#REF!</definedName>
    <definedName name="aju">#REF!</definedName>
    <definedName name="ajud">#REF!</definedName>
    <definedName name="AL">#REF!</definedName>
    <definedName name="AltImper">#REF!</definedName>
    <definedName name="amanha" hidden="1">#REF!</definedName>
    <definedName name="anda">#REF!</definedName>
    <definedName name="ANDRE">#REF!</definedName>
    <definedName name="angelo">#REF!</definedName>
    <definedName name="aram">#REF!</definedName>
    <definedName name="AREA">#REF!</definedName>
    <definedName name="área">#REF!</definedName>
    <definedName name="_xlnm.Print_Area" localSheetId="0">'ORC. SINTÉTICO'!$B$2:$M$1233</definedName>
    <definedName name="_xlnm.Print_Area">#REF!</definedName>
    <definedName name="Área_impressão_IM">#REF!</definedName>
    <definedName name="area1">#REF!</definedName>
    <definedName name="Áreas">#REF!:OFFSET(#REF!,#REF!-1,0)</definedName>
    <definedName name="arei">#REF!</definedName>
    <definedName name="areia">#REF!</definedName>
    <definedName name="arga">#REF!</definedName>
    <definedName name="argi">#REF!</definedName>
    <definedName name="Arial">#REF!</definedName>
    <definedName name="as" hidden="1">{#N/A,#N/A,FALSE,"BETER -1";#N/A,#N/A,FALSE,"BETER -2";#N/A,#N/A,FALSE,"BETER -3";#N/A,#N/A,FALSE,"BETER -urb";#N/A,#N/A,FALSE,"BETER -RESUMO"}</definedName>
    <definedName name="ASD" hidden="1">#REF!</definedName>
    <definedName name="ASDF" hidden="1">{#N/A,#N/A,FALSE,"RESUMO-BB1";#N/A,#N/A,FALSE,"MOD-A01-R - BB1";#N/A,#N/A,FALSE,"URB-BB1"}</definedName>
    <definedName name="ASDFG" hidden="1">{#N/A,#N/A,FALSE,"RESUMO-BB1";#N/A,#N/A,FALSE,"MOD-A01-R - BB1";#N/A,#N/A,FALSE,"URB-BB1"}</definedName>
    <definedName name="asdssd" hidden="1">#REF!</definedName>
    <definedName name="asser" hidden="1">#REF!</definedName>
    <definedName name="ASSIN_CRT">#REF!</definedName>
    <definedName name="aszce" hidden="1">#REF!</definedName>
    <definedName name="ATA" hidden="1">{#N/A,#N/A,FALSE,"ORC-ACKE";#N/A,#N/A,FALSE,"RESUMO"}</definedName>
    <definedName name="AUDITORIO">#REF!</definedName>
    <definedName name="AUTOEVENTO" hidden="1">#REF!</definedName>
    <definedName name="aux">#REF!</definedName>
    <definedName name="AUX_REL_MED">#REF!</definedName>
    <definedName name="AuxHab">#REF!</definedName>
    <definedName name="AUXILIARES">#REF!</definedName>
    <definedName name="aweda" hidden="1">#REF!</definedName>
    <definedName name="azul1515">#REF!</definedName>
    <definedName name="B" hidden="1">{#N/A,#N/A,FALSE,"ORC-ACKE";#N/A,#N/A,FALSE,"RESUMO"}</definedName>
    <definedName name="B.01.05.10.10">#REF!</definedName>
    <definedName name="B_1">#REF!</definedName>
    <definedName name="B_2">#REF!</definedName>
    <definedName name="B_3">#REF!</definedName>
    <definedName name="B_4">#REF!</definedName>
    <definedName name="B_5">#REF!</definedName>
    <definedName name="B_6">#REF!</definedName>
    <definedName name="baac">#REF!</definedName>
    <definedName name="baiano">#REF!</definedName>
    <definedName name="_xlnm.Database">#REF!</definedName>
    <definedName name="BARRAS" hidden="1">{#N/A,#N/A,FALSE,"RESUMO-BB1";#N/A,#N/A,FALSE,"MOD-A01-R - BB1";#N/A,#N/A,FALSE,"URB-BB1"}</definedName>
    <definedName name="barreira">#REF!</definedName>
    <definedName name="BASE">#REF!</definedName>
    <definedName name="BASE_ORIG">#REF!</definedName>
    <definedName name="basi">#REF!</definedName>
    <definedName name="BB" hidden="1">{#N/A,#N/A,FALSE,"RESUMO";#N/A,#N/A,FALSE,"EXTR-CRONO";#N/A,#N/A,FALSE,"REAJUSTE";#N/A,#N/A,FALSE,"ACOMP-OBRA";#N/A,#N/A,FALSE,"MEDIÇÃO";#N/A,#N/A,FALSE,"POSIÇÃO FÍSICA";#N/A,#N/A,FALSE,"GRÁFICO"}</definedName>
    <definedName name="BBB">#REF!</definedName>
    <definedName name="bbbbbbb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BD">#REF!</definedName>
    <definedName name="BDA">#REF!</definedName>
    <definedName name="BDI">#REF!</definedName>
    <definedName name="BDI.Filtro" hidden="1">#REF!</definedName>
    <definedName name="BDI.Opcao" hidden="1">#REF!</definedName>
    <definedName name="BDI.TipoObra" hidden="1">#REF!</definedName>
    <definedName name="BDI_LIC">#REF!</definedName>
    <definedName name="berço">#REF!</definedName>
    <definedName name="BERLINERLUFT">#REF!</definedName>
    <definedName name="bian">#REF!</definedName>
    <definedName name="BILLING">#REF!</definedName>
    <definedName name="biotec">OFFSET(Lst.Top,#REF!,-1,1,1)</definedName>
    <definedName name="biotec_quim">#N/A</definedName>
    <definedName name="blca15">#REF!</definedName>
    <definedName name="blca20">#REF!</definedName>
    <definedName name="blce15">#REF!</definedName>
    <definedName name="blce20">#REF!</definedName>
    <definedName name="blcv15">#REF!</definedName>
    <definedName name="blcv20">#REF!</definedName>
    <definedName name="BLD">#REF!</definedName>
    <definedName name="BLED">#REF!</definedName>
    <definedName name="BLES">#REF!</definedName>
    <definedName name="BLET">#REF!</definedName>
    <definedName name="bloco">#REF!</definedName>
    <definedName name="BLS">#REF!</definedName>
    <definedName name="BLT">#REF!</definedName>
    <definedName name="BM.AFAcumulado" hidden="1">#REF!</definedName>
    <definedName name="BM.AFAnterior" hidden="1">#REF!</definedName>
    <definedName name="BM.MaxMed" hidden="1">IF(RegimeExecucao="Global",1,#REF!)</definedName>
    <definedName name="BM.MEDAcumulado" hidden="1">IF(COUNTIF(#REF!,BM.medicao)&gt;0,SUM(OFFSET(#REF!,0,0,1,MATCH(BM.medicao,#REF!,0))),0)</definedName>
    <definedName name="BM.MEDAnterior" hidden="1">IF(COUNTIF(#REF!,BM.medicao-1)&gt;0,SUM(OFFSET(#REF!,0,0,1,MATCH(BM.medicao-1,#REF!,0))),0)</definedName>
    <definedName name="BM.medicao" hidden="1">OFFSET(#REF!,1,0)</definedName>
    <definedName name="BM.MinMed" hidden="1">IF(RegimeExecucao="Global",-1,-#REF!)</definedName>
    <definedName name="BOL">#N/A</definedName>
    <definedName name="bomb">#REF!</definedName>
    <definedName name="BOMPRINT">#REF!</definedName>
    <definedName name="bosta" hidden="1">{#N/A,#N/A,FALSE,"Cronograma";#N/A,#N/A,FALSE,"Cronogr. 2"}</definedName>
    <definedName name="bota">#REF!</definedName>
    <definedName name="BRHJGOUUCG" hidden="1">#REF!</definedName>
    <definedName name="brit">#REF!</definedName>
    <definedName name="BRITA">#REF!</definedName>
    <definedName name="BuiltIn_Print_Area">#REF!</definedName>
    <definedName name="BuiltIn_Print_Titles">#REF!</definedName>
    <definedName name="bvcb" hidden="1">#REF!</definedName>
    <definedName name="C_">#REF!</definedName>
    <definedName name="ca">#REF!</definedName>
    <definedName name="CA´L" hidden="1">{#N/A,#N/A,FALSE,"Cronograma";#N/A,#N/A,FALSE,"Cronogr. 2"}</definedName>
    <definedName name="CAB">#REF!</definedName>
    <definedName name="cabo35">#REF!</definedName>
    <definedName name="Cadista_SABESP">#REF!</definedName>
    <definedName name="caib">#REF!</definedName>
    <definedName name="Caix120">#REF!</definedName>
    <definedName name="Caix160">#REF!</definedName>
    <definedName name="CAIXA.Modo" hidden="1">#REF!</definedName>
    <definedName name="caixilhos">#REF!</definedName>
    <definedName name="CaixMax">#REF!</definedName>
    <definedName name="cal">#REF!</definedName>
    <definedName name="CalcReferencia">OFFSET(Lst.Top,#REF!,-1,1,1)</definedName>
    <definedName name="CalcReferencia1">OFFSET(Lst.Top1,#REF!,-1,1,1)</definedName>
    <definedName name="CALCULA">#REF!</definedName>
    <definedName name="CALCULA1">#REF!</definedName>
    <definedName name="CALCULA2">#REF!</definedName>
    <definedName name="CALCULA3">#REF!</definedName>
    <definedName name="CALCULA4">#REF!</definedName>
    <definedName name="CALCULA5">#REF!</definedName>
    <definedName name="CALCULA6">#REF!</definedName>
    <definedName name="CALCULA7">#REF!</definedName>
    <definedName name="CALCULA8">#REF!</definedName>
    <definedName name="CALCULA9">#REF!</definedName>
    <definedName name="CÁLCULO.NúmeroDeEventos" hidden="1">IF(AUTOEVENTO&lt;&gt;"manual",MAX(#REF!),MAX(OFFSET(#REF!,1,0)))</definedName>
    <definedName name="CÁLCULO.NúmeroDeFrentes" hidden="1">COLUMN(#REF!)-COLUMN(#REF!)</definedName>
    <definedName name="CÁLCULO.TotalAdmLocal" hidden="1">IF(AUTOEVENTO="manual",SUMIF(#REF!,1,#REF!),0)</definedName>
    <definedName name="cant">#REF!</definedName>
    <definedName name="Capa" hidden="1">{#N/A,#N/A,FALSE,"ET-CAPA";#N/A,#N/A,FALSE,"ET-PAG1";#N/A,#N/A,FALSE,"ET-PAG2";#N/A,#N/A,FALSE,"ET-PAG3";#N/A,#N/A,FALSE,"ET-PAG4";#N/A,#N/A,FALSE,"ET-PAG5"}</definedName>
    <definedName name="CAPA_MED">#REF!</definedName>
    <definedName name="carb1">#REF!</definedName>
    <definedName name="Carinha">"Carinha"</definedName>
    <definedName name="caro">#REF!</definedName>
    <definedName name="CARRIER">#REF!</definedName>
    <definedName name="Carros">#REF!</definedName>
    <definedName name="Carros1">#REF!</definedName>
    <definedName name="cc" hidden="1">{#N/A,#N/A,FALSE,"RESUMO";#N/A,#N/A,FALSE,"EXTR-CRONO";#N/A,#N/A,FALSE,"REAJUSTE";#N/A,#N/A,FALSE,"ACOMP-OBRA";#N/A,#N/A,FALSE,"MEDIÇÃO";#N/A,#N/A,FALSE,"POSIÇÃO FÍSICA";#N/A,#N/A,FALSE,"GRÁFICO"}</definedName>
    <definedName name="CD">#REF!</definedName>
    <definedName name="cfs">#REF!</definedName>
    <definedName name="CHECKBOM">#REF!</definedName>
    <definedName name="chum">#REF!</definedName>
    <definedName name="CI">#REF!</definedName>
    <definedName name="CICLOVIA_3">"#ref!"</definedName>
    <definedName name="CICLOVIA_3_2">"#ref!"</definedName>
    <definedName name="CICLOVIA_3_4">"#ref!"</definedName>
    <definedName name="CICLOVIA_3_5">"#ref!"</definedName>
    <definedName name="cime">#REF!</definedName>
    <definedName name="cimento">#REF!</definedName>
    <definedName name="çl">#REF!</definedName>
    <definedName name="CNNLIWNNYW" hidden="1">#REF!</definedName>
    <definedName name="coad">#REF!</definedName>
    <definedName name="COB_VG">#REF!</definedName>
    <definedName name="COB_VI">#REF!</definedName>
    <definedName name="cod_ins_com">#REF!</definedName>
    <definedName name="COD_PLAN">#REF!</definedName>
    <definedName name="COD_PLAN_1">#REF!</definedName>
    <definedName name="cod_plan_apres">#REF!</definedName>
    <definedName name="COD_POPIM">#REF!</definedName>
    <definedName name="cód_serv">#REF!</definedName>
    <definedName name="CODIGO">#REF!</definedName>
    <definedName name="CÓDIGO">#REF!</definedName>
    <definedName name="CODINSUMO">#REF!</definedName>
    <definedName name="CODOBRA">#REF!</definedName>
    <definedName name="coeficiente">#REF!</definedName>
    <definedName name="cofins">#REF!</definedName>
    <definedName name="cofins2">#REF!</definedName>
    <definedName name="COMBUSTÍVEL">#REF!</definedName>
    <definedName name="comp">#REF!</definedName>
    <definedName name="Comp.export">#REF!</definedName>
    <definedName name="COMP_SIURB_JUL_18">#REF!</definedName>
    <definedName name="COMP_SIURB_SET_13">#REF!</definedName>
    <definedName name="COMPIND">#REF!</definedName>
    <definedName name="COMPINS">#REF!</definedName>
    <definedName name="conc15">#REF!</definedName>
    <definedName name="conc18">#REF!</definedName>
    <definedName name="conc20">#REF!</definedName>
    <definedName name="CONCATENAR">CONCATENATE(#REF!," ",#REF!)</definedName>
    <definedName name="concorrentes" hidden="1">{#N/A,#N/A,FALSE,"Cronograma";#N/A,#N/A,FALSE,"Cronogr. 2"}</definedName>
    <definedName name="cons">#REF!</definedName>
    <definedName name="consolidada">#N/A</definedName>
    <definedName name="CONSUMOS">#REF!</definedName>
    <definedName name="cont">#REF!</definedName>
    <definedName name="contador">#REF!</definedName>
    <definedName name="CONTROLE" hidden="1">{#N/A,#N/A,FALSE,"RESUMO-BB1";#N/A,#N/A,FALSE,"MOD-A01-R - BB1";#N/A,#N/A,FALSE,"URB-BB1"}</definedName>
    <definedName name="copl10">#REF!</definedName>
    <definedName name="copl18">#REF!</definedName>
    <definedName name="COR">#REF!</definedName>
    <definedName name="CORBAGUA">#REF!</definedName>
    <definedName name="CORBICOMPONENTE">#REF!</definedName>
    <definedName name="CORBIMANUAL">#REF!</definedName>
    <definedName name="COREXT">#REF!</definedName>
    <definedName name="CORMANUAL">#REF!</definedName>
    <definedName name="CORMEC">#REF!</definedName>
    <definedName name="cosa">#REF!</definedName>
    <definedName name="Cot.LP.Banco">#REF!</definedName>
    <definedName name="Cot.LP.Cot">#REF!</definedName>
    <definedName name="Cot.LP.Cotacao">#REF!</definedName>
    <definedName name="Cot.LP.Empresa">#REF!</definedName>
    <definedName name="Cot.LP.Indice">#REF!</definedName>
    <definedName name="CP">#REF!</definedName>
    <definedName name="CPOS">#REF!</definedName>
    <definedName name="CPU">#REF!</definedName>
    <definedName name="CPU_MECANICA">#REF!</definedName>
    <definedName name="CPUNOVA">#REF!</definedName>
    <definedName name="CPUS" hidden="1">#REF!</definedName>
    <definedName name="cpv">#REF!</definedName>
    <definedName name="crav">#REF!</definedName>
    <definedName name="CRITC10M1">#REF!</definedName>
    <definedName name="CRITC11M1">#REF!</definedName>
    <definedName name="CRITC12M1">#REF!</definedName>
    <definedName name="CRITC13M1">#REF!</definedName>
    <definedName name="CRITC14M1">#REF!</definedName>
    <definedName name="CRITC15M1">#REF!</definedName>
    <definedName name="CRITC16M1">#REF!</definedName>
    <definedName name="CRITC17M1">#REF!</definedName>
    <definedName name="CRITC18M1">#REF!</definedName>
    <definedName name="CRITC19M1">#REF!</definedName>
    <definedName name="CRITC1M1">#REF!</definedName>
    <definedName name="CRITC20M1">#REF!</definedName>
    <definedName name="CRITC21M1">#REF!</definedName>
    <definedName name="CRITC2M1">#REF!</definedName>
    <definedName name="CRITC3M1">#REF!</definedName>
    <definedName name="CRITC4M1">#REF!</definedName>
    <definedName name="CRITC5M1">#REF!</definedName>
    <definedName name="CRITC6M1">#REF!</definedName>
    <definedName name="CRITC7M1">#REF!</definedName>
    <definedName name="CRITC8M1">#REF!</definedName>
    <definedName name="CRITC9M1">#REF!</definedName>
    <definedName name="CRITER1">#REF!</definedName>
    <definedName name="CRITER10">#REF!</definedName>
    <definedName name="CRITER11">#REF!</definedName>
    <definedName name="CRITER12">#REF!</definedName>
    <definedName name="CRITER13">#REF!</definedName>
    <definedName name="CRITER14">#REF!</definedName>
    <definedName name="CRITER15">#REF!</definedName>
    <definedName name="CRITER2">#REF!</definedName>
    <definedName name="CRITER3">#REF!</definedName>
    <definedName name="CRITER4">#REF!</definedName>
    <definedName name="CRITER5">#REF!</definedName>
    <definedName name="CRITER6">#REF!</definedName>
    <definedName name="CRITER7">#REF!</definedName>
    <definedName name="CRITER8">#REF!</definedName>
    <definedName name="CRITER9">#REF!</definedName>
    <definedName name="_xlnm.Criteria">#REF!</definedName>
    <definedName name="Critérios_IM">#REF!</definedName>
    <definedName name="CRITPAIDEP">#REF!</definedName>
    <definedName name="crono">#REF!</definedName>
    <definedName name="CRONO.LinhasNecessarias" hidden="1">COUNTIF(#REF!,"Manual")+COUNTIF(#REF!,"SemiAuto")+COUNT(ORÇAMENTO.ListaCrono)</definedName>
    <definedName name="CRONO.MaxParc" hidden="1">#REF!+#REF!</definedName>
    <definedName name="CRONO.NivelExibicao" hidden="1">#REF!</definedName>
    <definedName name="CRONO_ADD">#REF!</definedName>
    <definedName name="CRONO_RES">#REF!</definedName>
    <definedName name="cronograma">#REF!</definedName>
    <definedName name="CRONOPLE.ValorDoEvento" hidden="1">SUMIF(#REF!,#REF!,OFFSET(#REF!,0,#REF!))</definedName>
    <definedName name="CS">#REF!</definedName>
    <definedName name="CT">#REF!</definedName>
    <definedName name="CTR_N">#REF!</definedName>
    <definedName name="ctra">#REF!</definedName>
    <definedName name="CUnitarios">#REF!</definedName>
    <definedName name="Cunitarios_2">#REF!</definedName>
    <definedName name="Custo_Direto_de_Obras_Civis_e_Instalações_...........................................">#REF!</definedName>
    <definedName name="CUSTO_UN">#REF!</definedName>
    <definedName name="custos_unit_c_deson">#REF!</definedName>
    <definedName name="cxcxcxc" hidden="1">#REF!</definedName>
    <definedName name="cxcxcxcx" hidden="1">#REF!</definedName>
    <definedName name="cxcxcxcxc" hidden="1">#REF!</definedName>
    <definedName name="cxxcxcxc" hidden="1">#REF!</definedName>
    <definedName name="D" hidden="1">#REF!</definedName>
    <definedName name="D_EC">#REF!</definedName>
    <definedName name="D_ED">#REF!</definedName>
    <definedName name="D_EST">#REF!</definedName>
    <definedName name="D_INF">#REF!</definedName>
    <definedName name="D_TER">#REF!</definedName>
    <definedName name="dados">#REF!,#REF!,#REF!</definedName>
    <definedName name="dados1">#REF!,#REF!,#REF!</definedName>
    <definedName name="DADOS2">#REF!</definedName>
    <definedName name="DADOS3">#REF!</definedName>
    <definedName name="DADOS4">#REF!</definedName>
    <definedName name="DADOS5">#REF!</definedName>
    <definedName name="dadsa" hidden="1">#REF!</definedName>
    <definedName name="daf" hidden="1">{#N/A,#N/A,FALSE,"RESUMO-BB1";#N/A,#N/A,FALSE,"MOD-A01-R - BB1";#N/A,#N/A,FALSE,"URB-BB1"}</definedName>
    <definedName name="dag">#REF!</definedName>
    <definedName name="dasd">NA()</definedName>
    <definedName name="dasda" hidden="1">#REF!</definedName>
    <definedName name="dasdsad" hidden="1">#REF!</definedName>
    <definedName name="dasdsasd" hidden="1">#REF!</definedName>
    <definedName name="dd" hidden="1">#REF!</definedName>
    <definedName name="DDD" hidden="1">{#N/A,#N/A,FALSE,"RESUMO-BB1";#N/A,#N/A,FALSE,"MOD-A01-R - BB1";#N/A,#N/A,FALSE,"URB-BB1"}</definedName>
    <definedName name="DDDD" hidden="1">{#N/A,#N/A,FALSE,"BETER -1";#N/A,#N/A,FALSE,"BETER -2";#N/A,#N/A,FALSE,"BETER -3";#N/A,#N/A,FALSE,"BETER -urb";#N/A,#N/A,FALSE,"BETER -RESUMO"}</definedName>
    <definedName name="ddfdfdf" hidden="1">#REF!</definedName>
    <definedName name="dede">#REF!</definedName>
    <definedName name="definição">#REF!</definedName>
    <definedName name="DELETE1">#REF!</definedName>
    <definedName name="DELETE2">#REF!</definedName>
    <definedName name="demo" hidden="1">{#N/A,#N/A,FALSE,"CPV";#N/A,#N/A,FALSE,"Pareto";#N/A,#N/A,FALSE,"Gráficos"}</definedName>
    <definedName name="Demolição">#REF!</definedName>
    <definedName name="DEPÓSITO">#REF!</definedName>
    <definedName name="DESC">#REF!</definedName>
    <definedName name="DESCOMP">#REF!</definedName>
    <definedName name="DESCONTO">#REF!</definedName>
    <definedName name="DESCRITIVO">#REF!</definedName>
    <definedName name="DESNIVEL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DESONERACAO" hidden="1">IF(OR(Import.Desoneracao="DESONERADO",Import.Desoneracao="SIM"),"SIM","NÃO")</definedName>
    <definedName name="dezorzi">#REF!</definedName>
    <definedName name="dfd" hidden="1">#REF!</definedName>
    <definedName name="dfre" hidden="1">{"'INDICE'!$A$1:$K$78"}</definedName>
    <definedName name="DHDH" hidden="1">#REF!</definedName>
    <definedName name="dia3estac">#REF!</definedName>
    <definedName name="diaestaca">#REF!</definedName>
    <definedName name="DIAMETROS">#REF!</definedName>
    <definedName name="Dias">#REF!</definedName>
    <definedName name="Dias_correção">#REF!</definedName>
    <definedName name="dies">#REF!</definedName>
    <definedName name="DIF_REAJ">#REF!</definedName>
    <definedName name="DIF_TIRAR">#REF!</definedName>
    <definedName name="dige">#REF!</definedName>
    <definedName name="digr">#REF!</definedName>
    <definedName name="dina">#REF!</definedName>
    <definedName name="direto">#REF!</definedName>
    <definedName name="Dissídio">#REF!</definedName>
    <definedName name="DOCAS">#REF!</definedName>
    <definedName name="DOLAR">#REF!</definedName>
    <definedName name="DÓLAR">#REF!</definedName>
    <definedName name="dolar2">#REF!</definedName>
    <definedName name="DRE">#REF!</definedName>
    <definedName name="DRI">#REF!</definedName>
    <definedName name="dsa" hidden="1">#REF!</definedName>
    <definedName name="dsad">NA()</definedName>
    <definedName name="dsdads" hidden="1">#REF!</definedName>
    <definedName name="dsds" hidden="1">#REF!</definedName>
    <definedName name="dsdsdsd" hidden="1">#REF!</definedName>
    <definedName name="DSSD" hidden="1">{#N/A,#N/A,FALSE,"ORC-ACKE";#N/A,#N/A,FALSE,"RESUMO"}</definedName>
    <definedName name="dssdsd" hidden="1">#REF!</definedName>
    <definedName name="dsssdew" hidden="1">#REF!</definedName>
    <definedName name="DT">#REF!</definedName>
    <definedName name="DU">#REF!</definedName>
    <definedName name="DXBDFG">"$#REF!.$A$1:$B$2408"</definedName>
    <definedName name="E" hidden="1">#REF!</definedName>
    <definedName name="E4WR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a">#REF!</definedName>
    <definedName name="eacx" hidden="1">#REF!</definedName>
    <definedName name="eadasd" hidden="1">#REF!</definedName>
    <definedName name="ED">#REF!</definedName>
    <definedName name="EDIF">#REF!</definedName>
    <definedName name="EDIF_JAN_06">#REF!</definedName>
    <definedName name="EDIF_JAN_07">#REF!</definedName>
    <definedName name="EDIF_JUL_06">#REF!</definedName>
    <definedName name="EDIF_JUL_07">#REF!</definedName>
    <definedName name="ef" hidden="1">{#N/A,#N/A,FALSE,"BETER -1";#N/A,#N/A,FALSE,"BETER -2";#N/A,#N/A,FALSE,"BETER -3";#N/A,#N/A,FALSE,"BETER -urb";#N/A,#N/A,FALSE,"BETER -RESUMO"}</definedName>
    <definedName name="EGEFBMPJUH" hidden="1">#REF!</definedName>
    <definedName name="ELTON">#REF!</definedName>
    <definedName name="EMPREIT">#REF!</definedName>
    <definedName name="EMPRESAS">OFFSET(#REF!,1,0):OFFSET(#REF!,-1,0)</definedName>
    <definedName name="ENC.FINANC">#REF!</definedName>
    <definedName name="ENTRADA">#REF!</definedName>
    <definedName name="EQUI" hidden="1">{"'INDICE'!$A$1:$K$78"}</definedName>
    <definedName name="Equipamentos">#REF!</definedName>
    <definedName name="Equipamentos1">#REF!</definedName>
    <definedName name="ERA" hidden="1">{#N/A,#N/A,FALSE,"ORC-ACKE";#N/A,#N/A,FALSE,"RESUMO"}</definedName>
    <definedName name="ere" hidden="1">#REF!</definedName>
    <definedName name="ererer">#N/A</definedName>
    <definedName name="Escavação">#REF!</definedName>
    <definedName name="esco">#REF!</definedName>
    <definedName name="ÉServiço">#REF!&lt;&gt;""</definedName>
    <definedName name="EsmoH">#REF!</definedName>
    <definedName name="EsmoM">#REF!</definedName>
    <definedName name="EsmoMP">#REF!</definedName>
    <definedName name="EspecLast">#REF!</definedName>
    <definedName name="Est">#REF!</definedName>
    <definedName name="estaca">#REF!</definedName>
    <definedName name="ESTACIONAMENTO">#REF!</definedName>
    <definedName name="EV">#REF!</definedName>
    <definedName name="EVENTOS.Lista" hidden="1">#REF!:OFFSET(#REF!,-1,0)</definedName>
    <definedName name="EVENTOS.ListaValidacao" hidden="1">#REF!:OFFSET(#REF!,-1,0)</definedName>
    <definedName name="ewewewe" hidden="1">#REF!</definedName>
    <definedName name="EWO">#REF!</definedName>
    <definedName name="Excel_BuiltIn__FilterDatabase">"#ref!"</definedName>
    <definedName name="Excel_BuiltIn__FilterDatabase_1">#REF!</definedName>
    <definedName name="Excel_BuiltIn__FilterDatabase_2">#REF!</definedName>
    <definedName name="Excel_BuiltIn__FilterDatabase_4">NA()</definedName>
    <definedName name="Excel_BuiltIn__FilterDatabase_4_1">"$#REF!.$#REF!$#REF!:$#REF!$#REF!"</definedName>
    <definedName name="Excel_BuiltIn__FilterDatabase_5">NA()</definedName>
    <definedName name="Excel_BuiltIn__FilterDatabase_6_1">NA()</definedName>
    <definedName name="Excel_BuiltIn__FilterDatabase_6_2">"#REF!"</definedName>
    <definedName name="Excel_BuiltIn__FilterDatabase_6_3">"#REF!"</definedName>
    <definedName name="Excel_BuiltIn_Criteria">#REF!</definedName>
    <definedName name="Excel_BuiltIn_Database" hidden="1">TEXT(Import.DataBase,"mm-aaaa")</definedName>
    <definedName name="Excel_BuiltIn_Extract">#REF!</definedName>
    <definedName name="Excel_BuiltIn_Print_Area">#REF!</definedName>
    <definedName name="Excel_BuiltIn_Print_Area_1">"#ref!"</definedName>
    <definedName name="Excel_BuiltIn_Print_Area_1_1">"#ref!"</definedName>
    <definedName name="Excel_BuiltIn_Print_Area_1_1_1">"#ref!"</definedName>
    <definedName name="Excel_BuiltIn_Print_Area_2">"#ref!"</definedName>
    <definedName name="Excel_BuiltIn_Print_Area_2_1">"#ref!"</definedName>
    <definedName name="Excel_BuiltIn_Print_Area_3">"#ref!"</definedName>
    <definedName name="Excel_BuiltIn_Print_Area_3_1">"#ref!"</definedName>
    <definedName name="Excel_BuiltIn_Print_Area_3_1_1">"#ref!"</definedName>
    <definedName name="Excel_BuiltIn_Print_Area_4">"#ref!"</definedName>
    <definedName name="Excel_BuiltIn_Print_Area_4_1">"#ref!"</definedName>
    <definedName name="Excel_BuiltIn_Print_Area_5">"#ref!"</definedName>
    <definedName name="Excel_BuiltIn_Print_Area_6">"#ref!"</definedName>
    <definedName name="Excel_BuiltIn_Print_Area_7">"#ref!"</definedName>
    <definedName name="Excel_BuiltIn_Print_Area_7_1">"#REF!"</definedName>
    <definedName name="Excel_BuiltIn_Print_Area_7_1_1">"#REF!"</definedName>
    <definedName name="Excel_BuiltIn_Print_Area_7_1_1_1">"#REF!"</definedName>
    <definedName name="Excel_BuiltIn_Print_Area_7_1_1_1_1">"#REF!"</definedName>
    <definedName name="Excel_BuiltIn_Print_Area_7_1_1_1_1_1">"#REF!"</definedName>
    <definedName name="Excel_BuiltIn_Print_Area_7_1_1_1_1_1_1">"#REF!"</definedName>
    <definedName name="Excel_BuiltIn_Print_Area_7_1_1_1_1_1_2">"#REF!"</definedName>
    <definedName name="Excel_BuiltIn_Print_Area_7_1_1_1_1_1_3">"#REF!"</definedName>
    <definedName name="Excel_BuiltIn_Print_Area_7_1_1_1_1_2">"#REF!"</definedName>
    <definedName name="Excel_BuiltIn_Print_Area_7_1_1_1_1_3">"#REF!"</definedName>
    <definedName name="Excel_BuiltIn_Print_Area_7_1_1_1_2">"#REF!"</definedName>
    <definedName name="Excel_BuiltIn_Print_Area_7_1_1_1_3">"#REF!"</definedName>
    <definedName name="Excel_BuiltIn_Print_Area_7_1_1_2">"#REF!"</definedName>
    <definedName name="Excel_BuiltIn_Print_Area_7_1_1_3">"#REF!"</definedName>
    <definedName name="Excel_BuiltIn_Print_Area_7_1_2">"#REF!"</definedName>
    <definedName name="Excel_BuiltIn_Print_Area_7_1_3">"#REF!"</definedName>
    <definedName name="Excel_BuiltIn_Print_Area_7_2">"#REF!"</definedName>
    <definedName name="Excel_BuiltIn_Print_Area_7_3">"#REF!"</definedName>
    <definedName name="Excel_BuiltIn_Print_Titles">#REF!</definedName>
    <definedName name="Excel_BuiltIn_Print_Titles_2">"#ref!"</definedName>
    <definedName name="Excel_BuiltIn_Print_Titles_2_1">"#ref!"</definedName>
    <definedName name="Excel_BuiltIn_Print_Titles_2_1_1">"#ref!"</definedName>
    <definedName name="Excel_BuiltIn_Print_Titles_3">"#ref!"</definedName>
    <definedName name="Excel_BuiltIn_Print_Titles_3_1">"#ref!"</definedName>
    <definedName name="Excel_BuiltIn_Print_Titles_4">"#ref!"</definedName>
    <definedName name="Excel_BuiltIn_Print_Titles_5">"#ref!"</definedName>
    <definedName name="Excel_BuiltIn_Print_Titles_5_1">"#ref!"</definedName>
    <definedName name="Excel_BuiltIn_Print_Titles_6">"#ref!"</definedName>
    <definedName name="Excel_BuiltIn_Print_Titles_6_2">"#ref!"</definedName>
    <definedName name="Excel_BuiltIn_Print_Titles_6_4">"#ref!"</definedName>
    <definedName name="Excel_BuiltIn_Print_Titles_6_5">"#ref!"</definedName>
    <definedName name="Excel_BuiltIn_Print_Titles_7">"#ref!"</definedName>
    <definedName name="exco6">#REF!</definedName>
    <definedName name="expo4">#REF!</definedName>
    <definedName name="expr10">#REF!</definedName>
    <definedName name="Extra">#N/A</definedName>
    <definedName name="F" hidden="1">#REF!</definedName>
    <definedName name="FAIXABAS">#REF!</definedName>
    <definedName name="FASDF" hidden="1">{#N/A,#N/A,FALSE,"ORC-ACKE";#N/A,#N/A,FALSE,"RESUMO"}</definedName>
    <definedName name="FAT_DEF_E">#REF!</definedName>
    <definedName name="FAT_DEF_M">#REF!</definedName>
    <definedName name="FAT_DEF_P">#REF!</definedName>
    <definedName name="FAT_DEF_T">#REF!</definedName>
    <definedName name="FAT_ED">#REF!</definedName>
    <definedName name="FATOR">#REF!</definedName>
    <definedName name="FC_E">#REF!</definedName>
    <definedName name="FC_P">#REF!</definedName>
    <definedName name="FC_T">#REF!</definedName>
    <definedName name="FDE">#REF!</definedName>
    <definedName name="fdf" hidden="1">#REF!</definedName>
    <definedName name="fdfd" hidden="1">#REF!</definedName>
    <definedName name="fdfdd" hidden="1">#REF!</definedName>
    <definedName name="fdfddf" hidden="1">#REF!</definedName>
    <definedName name="fdfdf" hidden="1">#REF!</definedName>
    <definedName name="fdi">#REF!</definedName>
    <definedName name="FDSF" hidden="1">#REF!</definedName>
    <definedName name="FE_3_94">#REF!</definedName>
    <definedName name="FE_6_94">#REF!</definedName>
    <definedName name="FERR">#REF!</definedName>
    <definedName name="fgec">#REF!</definedName>
    <definedName name="fges">#REF!</definedName>
    <definedName name="fggggg" hidden="1">{#N/A,#N/A,FALSE,"CPV";#N/A,#N/A,FALSE,"Pareto";#N/A,#N/A,FALSE,"Gráficos"}</definedName>
    <definedName name="fil" hidden="1">#REF!</definedName>
    <definedName name="filbanco" hidden="1">#REF!</definedName>
    <definedName name="filbanco2" hidden="1">#REF!</definedName>
    <definedName name="filbanco3" hidden="1">#REF!</definedName>
    <definedName name="FILL" hidden="1">#REF!</definedName>
    <definedName name="FiltroComp">#REF!</definedName>
    <definedName name="FiltroCot">#REF!</definedName>
    <definedName name="FIN_P1">#REF!</definedName>
    <definedName name="FIN_P2">#REF!</definedName>
    <definedName name="FIND.PART">#REF!</definedName>
    <definedName name="FINSOCIAL">#REF!</definedName>
    <definedName name="FIPE_ED_ZERO">#REF!</definedName>
    <definedName name="FIPE_MENS">#REF!</definedName>
    <definedName name="FL_TOT">#REF!</definedName>
    <definedName name="FLAG_PF">#REF!</definedName>
    <definedName name="FLAG_S">#REF!</definedName>
    <definedName name="flDiasIgnorar">#REF!</definedName>
    <definedName name="FN_DEF_E">#REF!</definedName>
    <definedName name="FN_DEF_M">#REF!</definedName>
    <definedName name="FN_DEF_P">#REF!</definedName>
    <definedName name="FN_DEF_T">#REF!</definedName>
    <definedName name="FN_E">#REF!</definedName>
    <definedName name="FN_PRJ_E">#REF!</definedName>
    <definedName name="FN_PRJ_M">#REF!</definedName>
    <definedName name="FN_PRJ_P">#REF!</definedName>
    <definedName name="FN_PRJ_T">#REF!</definedName>
    <definedName name="FN_T">#REF!</definedName>
    <definedName name="FORMULAS">#REF!</definedName>
    <definedName name="FORRO">#REF!</definedName>
    <definedName name="FP_3_94">#REF!</definedName>
    <definedName name="FP_6_94">#REF!</definedName>
    <definedName name="fpvc200">#REF!</definedName>
    <definedName name="FRETE">#REF!</definedName>
    <definedName name="FSDFDDS" hidden="1">#REF!</definedName>
    <definedName name="FSDFDS" hidden="1">#REF!</definedName>
    <definedName name="FSDFS" hidden="1">#REF!</definedName>
    <definedName name="FSFD" hidden="1">#REF!</definedName>
    <definedName name="FSFDS" hidden="1">#REF!</definedName>
    <definedName name="FT_3_94">#REF!</definedName>
    <definedName name="FT_6_94">#REF!</definedName>
    <definedName name="FZ_E">#REF!</definedName>
    <definedName name="FZ_M">#REF!</definedName>
    <definedName name="FZ_P">#REF!</definedName>
    <definedName name="FZ_T">#REF!</definedName>
    <definedName name="g" hidden="1">{#N/A,#N/A,FALSE,"RESUMO-BB1";#N/A,#N/A,FALSE,"MOD-A01-R - BB1";#N/A,#N/A,FALSE,"URB-BB1"}</definedName>
    <definedName name="gail1009">#REF!</definedName>
    <definedName name="gail1209">#REF!</definedName>
    <definedName name="gail2109">#REF!</definedName>
    <definedName name="Gas">#REF!</definedName>
    <definedName name="GASE" hidden="1">{#N/A,#N/A,FALSE,"RESUMO-BB1";#N/A,#N/A,FALSE,"MOD-A01-R - BB1";#N/A,#N/A,FALSE,"URB-BB1"}</definedName>
    <definedName name="GEMVODUGLB" hidden="1">#REF!</definedName>
    <definedName name="gera">#REF!</definedName>
    <definedName name="geral">OFFSET(Lst.Top,#REF!,-1,1,1)</definedName>
    <definedName name="gf" hidden="1">{#N/A,#N/A,FALSE,"ORC-ACKE";#N/A,#N/A,FALSE,"RESUMO"}</definedName>
    <definedName name="GFSFSAF" hidden="1">{#N/A,#N/A,FALSE,"BETER -1";#N/A,#N/A,FALSE,"BETER -2";#N/A,#N/A,FALSE,"BETER -3";#N/A,#N/A,FALSE,"BETER -urb";#N/A,#N/A,FALSE,"BETER -RESUMO"}</definedName>
    <definedName name="grf" hidden="1">{#N/A,#N/A,FALSE,"ORC-ACKE";#N/A,#N/A,FALSE,"RESUMO"}</definedName>
    <definedName name="GRUNDFUSS">#REF!</definedName>
    <definedName name="guco">#REF!</definedName>
    <definedName name="guin">#REF!</definedName>
    <definedName name="h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HAQSZQJJXH" hidden="1">#REF!</definedName>
    <definedName name="hid" hidden="1">{#N/A,#N/A,FALSE,"BETER -1";#N/A,#N/A,FALSE,"BETER -2";#N/A,#N/A,FALSE,"BETER -3";#N/A,#N/A,FALSE,"BETER -urb";#N/A,#N/A,FALSE,"BETER -RESUMO"}</definedName>
    <definedName name="HIDRÁULICA" hidden="1">{#N/A,#N/A,FALSE,"RESUMO-BB1";#N/A,#N/A,FALSE,"MOD-A01-R - BB1";#N/A,#N/A,FALSE,"URB-BB1"}</definedName>
    <definedName name="HPP">#REF!</definedName>
    <definedName name="HRA" hidden="1">{#N/A,#N/A,FALSE,"ORC-ACKE";#N/A,#N/A,FALSE,"RESUMO"}</definedName>
    <definedName name="HTM">#REF!</definedName>
    <definedName name="HTML_CodePage" hidden="1">1252</definedName>
    <definedName name="HTML_Control" hidden="1">{"'INDICE'!$A$1:$K$78"}</definedName>
    <definedName name="HTML_Description" hidden="1">""</definedName>
    <definedName name="HTML_Email" hidden="1">"jonas@engevix-sp.com.br"</definedName>
    <definedName name="HTML_Header" hidden="1">"INDICE"</definedName>
    <definedName name="HTML_LastUpdate" hidden="1">"16/09/2000"</definedName>
    <definedName name="HTML_LineAfter" hidden="1">FALSE</definedName>
    <definedName name="HTML_LineBefore" hidden="1">FALSE</definedName>
    <definedName name="HTML_Name" hidden="1">"Engevix"</definedName>
    <definedName name="HTML_OBDlg2" hidden="1">TRUE</definedName>
    <definedName name="HTML_OBDlg4" hidden="1">TRUE</definedName>
    <definedName name="HTML_OS" hidden="1">0</definedName>
    <definedName name="HTML_PathFile" hidden="1">"P:\3-Pro\3462_00\3-Suprimentos\Lista de Materiais Geral\WEB PREÇOS\Lista de Quantitativos última revisão.htm"</definedName>
    <definedName name="HTML_Title" hidden="1">"Lista de Quantitativos_revint14"</definedName>
    <definedName name="HTN">#REF!</definedName>
    <definedName name="HZCZQRBQEV" hidden="1">#REF!</definedName>
    <definedName name="IBO">#REF!</definedName>
    <definedName name="IC">#REF!</definedName>
    <definedName name="IELZYZMUSY" hidden="1">#REF!</definedName>
    <definedName name="IMPFICHA">#REF!</definedName>
    <definedName name="Import.Apelido" hidden="1">#REF!</definedName>
    <definedName name="Import.BDI.Det1" hidden="1">#REF!</definedName>
    <definedName name="Import.BDI.Det2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OFFSET(#REF!,1,0):OFFSET(#REF!,-1,0)</definedName>
    <definedName name="Import.CNPJ" hidden="1">#REF!</definedName>
    <definedName name="Import.Código" hidden="1">OFFSET(#REF!,1,0):OFFSET(#REF!,-1,0)</definedName>
    <definedName name="Import.Contrapartida" hidden="1">#REF!</definedName>
    <definedName name="Import.CPMaxPerc" hidden="1">#REF!</definedName>
    <definedName name="Import.CPMinAbsoluta" hidden="1">#REF!</definedName>
    <definedName name="Import.CPMinPerc" hidden="1">#REF!</definedName>
    <definedName name="Import.CR" hidden="1">#REF!</definedName>
    <definedName name="Import.CRONOPLE" hidden="1">OFFSET(#REF!,1,1):OFFSET(#REF!,-1,-1)</definedName>
    <definedName name="Import.CTEF" hidden="1">#REF!</definedName>
    <definedName name="Import.CustoUnitário" hidden="1">OFFSET(#REF!,1,0):OFFSET(#REF!,-1,0)</definedName>
    <definedName name="Import.DataBase" hidden="1">OFFSET(#REF!,0,-1)</definedName>
    <definedName name="Import.DataBaseLicit" hidden="1">OFFSET(#REF!,0,-1)</definedName>
    <definedName name="Import.DataInicioObra" hidden="1">#REF!</definedName>
    <definedName name="Import.DescLote" hidden="1">#REF!</definedName>
    <definedName name="Import.Descrição" hidden="1">OFFSET(#REF!,1,0):OFFSET(#REF!,-1,0)</definedName>
    <definedName name="Import.Desoneracao" hidden="1">OFFSET(#REF!,0,-1)</definedName>
    <definedName name="Import.empresa" hidden="1">#REF!</definedName>
    <definedName name="Import.Eventos.Nomes" hidden="1">OFFSET(#REF!,1,0):OFFSET(#REF!,-1,0)</definedName>
    <definedName name="Import.Fonte" hidden="1">OFFSET(#REF!,1,0):OFFSET(#REF!,-1,0)</definedName>
    <definedName name="Import.FrenteDeObra" hidden="1">#REF!:OFFSET(#REF!,0,-1)</definedName>
    <definedName name="Import.Município" hidden="1">#REF!</definedName>
    <definedName name="Import.Nível" hidden="1">OFFSET(#REF!,1,0):OFFSET(#REF!,-1,0)</definedName>
    <definedName name="Import.OpcaoBDI" hidden="1">OFFSET(#REF!,1,0):OFFSET(#REF!,-1,0)</definedName>
    <definedName name="Import.ORÇAMENTO.DivRecurso" hidden="1">OFFSET(#REF!,1,0):OFFSET(#REF!,-1,0)</definedName>
    <definedName name="Import.PLE" hidden="1">OFFSET(#REF!,1,1):OFFSET(#REF!,-1,-1)</definedName>
    <definedName name="Import.PLQ" hidden="1">OFFSET(#REF!,1,1):OFFSET(#REF!,-1,-1)</definedName>
    <definedName name="Import.PLQ.MemCalc" hidden="1">OFFSET(#REF!,1,0):OFFSET(#REF!,-1,0)</definedName>
    <definedName name="Import.Proponente" hidden="1">#REF!</definedName>
    <definedName name="Import.QCI.Divisao" hidden="1">OFFSET(#REF!,1,0):OFFSET(#REF!,-1,0)</definedName>
    <definedName name="Import.QCI.ItemInv" hidden="1">OFFSET(#REF!,1,0):OFFSET(#REF!,-1,0)</definedName>
    <definedName name="Import.QCI.Qtde" hidden="1">OFFSET(#REF!,1,0):OFFSET(#REF!,-1,0)</definedName>
    <definedName name="Import.QCI.Situacao" hidden="1">OFFSET(#REF!,1,0):OFFSET(#REF!,-1,0)</definedName>
    <definedName name="Import.QCI.SubItemInv" hidden="1">OFFSET(#REF!,1,0):OFFSET(#REF!,-1,0)</definedName>
    <definedName name="Import.QCICP" hidden="1">OFFSET(#REF!,1,0):OFFSET(#REF!,-1,0)</definedName>
    <definedName name="Import.QCIDesc" hidden="1">OFFSET(#REF!,1,0):OFFSET(#REF!,-1,0)</definedName>
    <definedName name="Import.QCIInv" hidden="1">OFFSET(#REF!,1,0):OFFSET(#REF!,-1,0)</definedName>
    <definedName name="Import.QCILote" hidden="1">OFFSET(#REF!,1,0):OFFSET(#REF!,-1,0)</definedName>
    <definedName name="Import.QCIOutros" hidden="1">OFFSET(#REF!,1,0):OFFSET(#REF!,-1,0)</definedName>
    <definedName name="Import.Quantidade" hidden="1">OFFSET(#REF!,1,0):OFFSET(#REF!,-1,0)</definedName>
    <definedName name="import.recurso" hidden="1">#REF!</definedName>
    <definedName name="Import.RegimeExecução" hidden="1">OFFSET(#REF!,0,-1)</definedName>
    <definedName name="Import.Repasse" hidden="1">#REF!</definedName>
    <definedName name="Import.RespFiscalização" hidden="1">#REF!</definedName>
    <definedName name="Import.RespOrçamento" hidden="1">#REF!</definedName>
    <definedName name="Import.SICONV" hidden="1">#REF!</definedName>
    <definedName name="Import.Unidade" hidden="1">OFFSET(#REF!,1,0):OFFSET(#REF!,-1,0)</definedName>
    <definedName name="Import.UnitarioLicitado" hidden="1">OFFSET(#REF!,1,0):OFFSET(#REF!,-1,0)</definedName>
    <definedName name="IMPR">#REF!</definedName>
    <definedName name="IMPR1">#REF!</definedName>
    <definedName name="IMPR2">#REF!</definedName>
    <definedName name="IMPR3">#REF!</definedName>
    <definedName name="Indequip">#REF!</definedName>
    <definedName name="INDICES">OFFSET(#REF!,1,0):OFFSET(#REF!,-1,0)</definedName>
    <definedName name="indmat">#REF!</definedName>
    <definedName name="indmdo">#REF!</definedName>
    <definedName name="inel">#REF!</definedName>
    <definedName name="INFERNO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INFO">#REF!</definedName>
    <definedName name="inhi">#REF!</definedName>
    <definedName name="ini">#REF!</definedName>
    <definedName name="insert1">#REF!</definedName>
    <definedName name="insert2">#REF!</definedName>
    <definedName name="INSUMOS">#REF!</definedName>
    <definedName name="INSUMOS_USADOS">#REF!</definedName>
    <definedName name="Io">#REF!</definedName>
    <definedName name="IPMF">#REF!</definedName>
    <definedName name="IR">#REF!</definedName>
    <definedName name="IR_ABCE">#REF!</definedName>
    <definedName name="IR_DER_SSO">#REF!</definedName>
    <definedName name="IR_RD">#REF!</definedName>
    <definedName name="IR_SB">#REF!</definedName>
    <definedName name="IR_SIURB">#REF!</definedName>
    <definedName name="IRPARA">#REF!</definedName>
    <definedName name="IS">#REF!</definedName>
    <definedName name="ISS">#REF!</definedName>
    <definedName name="ITC_D_379">#REF!</definedName>
    <definedName name="ITEM">#REF!</definedName>
    <definedName name="item_1">#REF!</definedName>
    <definedName name="ITEM_COMP">#REF!</definedName>
    <definedName name="item_plan_ant">#REF!</definedName>
    <definedName name="IWO">#REF!</definedName>
    <definedName name="j" hidden="1">{#N/A,#N/A,FALSE,"ORC-ACKE";#N/A,#N/A,FALSE,"RESUMO"}</definedName>
    <definedName name="jate">#REF!</definedName>
    <definedName name="JBEDSDWDSA" hidden="1">#REF!</definedName>
    <definedName name="jg" hidden="1">{#N/A,#N/A,FALSE,"RESUMO-BB1";#N/A,#N/A,FALSE,"MOD-A01-R - BB1";#N/A,#N/A,FALSE,"URB-BB1"}</definedName>
    <definedName name="jgg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he" hidden="1">#REF!</definedName>
    <definedName name="joel">#N/A</definedName>
    <definedName name="JQMVVHQZHQ" hidden="1">#REF!</definedName>
    <definedName name="JR_PAGE_ANCHOR_0_1">#REF!</definedName>
    <definedName name="JTZHIBNCBN" hidden="1">#REF!</definedName>
    <definedName name="JYKKXIZZCN" hidden="1">#REF!</definedName>
    <definedName name="k" hidden="1">{#N/A,#N/A,FALSE,"ORC-ACKE";#N/A,#N/A,FALSE,"RESUMO"}</definedName>
    <definedName name="KEY" hidden="1">#REF!</definedName>
    <definedName name="KFGTVTGSZB" hidden="1">#REF!</definedName>
    <definedName name="KLWPNNJBRB" hidden="1">#REF!</definedName>
    <definedName name="L_">#REF!</definedName>
    <definedName name="lanilha">#REF!</definedName>
    <definedName name="LargEsc">#REF!</definedName>
    <definedName name="LargLast">#REF!</definedName>
    <definedName name="LASTRO">#REF!</definedName>
    <definedName name="LASTRO_BRITA">#REF!</definedName>
    <definedName name="lavc">#REF!</definedName>
    <definedName name="lavs">#REF!</definedName>
    <definedName name="lavt">#REF!</definedName>
    <definedName name="laz">#REF!</definedName>
    <definedName name="LB">#REF!</definedName>
    <definedName name="lepo">#REF!</definedName>
    <definedName name="life">#REF!</definedName>
    <definedName name="lima">#REF!</definedName>
    <definedName name="LINHA_INÍCIO">#REF!</definedName>
    <definedName name="list" hidden="1">#REF!</definedName>
    <definedName name="LISTA_ENTRADA">#REF!</definedName>
    <definedName name="loja" hidden="1">{#N/A,#N/A,FALSE,"BETER -1";#N/A,#N/A,FALSE,"BETER -2";#N/A,#N/A,FALSE,"BETER -3";#N/A,#N/A,FALSE,"BETER -urb";#N/A,#N/A,FALSE,"BETER -RESUMO"}</definedName>
    <definedName name="lol">#REF!</definedName>
    <definedName name="lpre12">#REF!</definedName>
    <definedName name="LS">#REF!</definedName>
    <definedName name="lsea">#REF!</definedName>
    <definedName name="Lst.MatServ">#REF!</definedName>
    <definedName name="Lst.Position">#REF!</definedName>
    <definedName name="Lst.Tipo">#REF!</definedName>
    <definedName name="Lst.Top">#REF!</definedName>
    <definedName name="Lst.Top1">#REF!</definedName>
    <definedName name="ltre10">#REF!</definedName>
    <definedName name="ltre15">#REF!</definedName>
    <definedName name="ltre20">#REF!</definedName>
    <definedName name="ltre25">#REF!</definedName>
    <definedName name="ltre30">#REF!</definedName>
    <definedName name="M">#REF!</definedName>
    <definedName name="M_EC">#REF!</definedName>
    <definedName name="M_EC_AUX">#REF!</definedName>
    <definedName name="M_ED">#REF!</definedName>
    <definedName name="M_ED_AUX">#REF!</definedName>
    <definedName name="M_EST">#REF!</definedName>
    <definedName name="M_EST_AUX">#REF!</definedName>
    <definedName name="M_INF">#REF!</definedName>
    <definedName name="M_INF_AUX">#REF!</definedName>
    <definedName name="M_PAV_AUX">#REF!</definedName>
    <definedName name="M_TER">#REF!</definedName>
    <definedName name="M_TER_AUX">#REF!</definedName>
    <definedName name="M1_">#REF!</definedName>
    <definedName name="MA_ANT_EC">#REF!</definedName>
    <definedName name="MA_ANT_ED">#REF!</definedName>
    <definedName name="MA_ANT_EST">#REF!</definedName>
    <definedName name="MA_ANT_INF">#REF!</definedName>
    <definedName name="MA_ANT_TER">#REF!</definedName>
    <definedName name="MA_ATU_EC">#REF!</definedName>
    <definedName name="MA_ATU_ED">#REF!</definedName>
    <definedName name="MA_ATU_EST">#REF!</definedName>
    <definedName name="MA_ATU_INF">#REF!</definedName>
    <definedName name="MA_ATU_TER">#REF!</definedName>
    <definedName name="maac">#REF!</definedName>
    <definedName name="maal">#REF!</definedName>
    <definedName name="MACRO">#REF!</definedName>
    <definedName name="MACROS">#REF!</definedName>
    <definedName name="made10">#REF!</definedName>
    <definedName name="maep">#REF!</definedName>
    <definedName name="mafi">#REF!</definedName>
    <definedName name="MaoDeObra">#REF!</definedName>
    <definedName name="maol">#REF!</definedName>
    <definedName name="mapv">#REF!</definedName>
    <definedName name="MARGEM">#REF!</definedName>
    <definedName name="MARGEM1">#REF!</definedName>
    <definedName name="MARGEM10">#REF!</definedName>
    <definedName name="MARGEM11">#REF!</definedName>
    <definedName name="MARGEM12">#REF!</definedName>
    <definedName name="MARGEM13">#REF!</definedName>
    <definedName name="MARGEM14">#REF!</definedName>
    <definedName name="MARGEM15">#REF!</definedName>
    <definedName name="MARGEM16">#REF!</definedName>
    <definedName name="MARGEM17">#REF!</definedName>
    <definedName name="MARGEM18">#REF!</definedName>
    <definedName name="MARGEM19">#REF!</definedName>
    <definedName name="MARGEM2">#REF!</definedName>
    <definedName name="MARGEM20">#REF!</definedName>
    <definedName name="MARGEM21">#REF!</definedName>
    <definedName name="MARGEM22">#REF!</definedName>
    <definedName name="MARGEM23">#REF!</definedName>
    <definedName name="MARGEM24">#REF!</definedName>
    <definedName name="MARGEM25">#REF!</definedName>
    <definedName name="MARGEM26">#REF!</definedName>
    <definedName name="MARGEM27">#REF!</definedName>
    <definedName name="MARGEM28">#REF!</definedName>
    <definedName name="MARGEM29">#REF!</definedName>
    <definedName name="MARGEM3">#REF!</definedName>
    <definedName name="MARGEM30">#REF!</definedName>
    <definedName name="MARGEM31">#REF!</definedName>
    <definedName name="MARGEM32">#REF!</definedName>
    <definedName name="MARGEM33">#REF!</definedName>
    <definedName name="MARGEM34">#REF!</definedName>
    <definedName name="MARGEM35">#REF!</definedName>
    <definedName name="MARGEM36">#REF!</definedName>
    <definedName name="MARGEM37">#REF!</definedName>
    <definedName name="MARGEM38">#REF!</definedName>
    <definedName name="MARGEM39">#REF!</definedName>
    <definedName name="MARGEM4">#REF!</definedName>
    <definedName name="MARGEM40">#REF!</definedName>
    <definedName name="MARGEM5">#REF!</definedName>
    <definedName name="MARGEM6">#REF!</definedName>
    <definedName name="MARGEM7">#REF!</definedName>
    <definedName name="MARGEM8">#REF!</definedName>
    <definedName name="MARGEM9">#REF!</definedName>
    <definedName name="MARIZE">#REF!</definedName>
    <definedName name="mart">#REF!</definedName>
    <definedName name="maso">#REF!</definedName>
    <definedName name="MATCONS">#REF!</definedName>
    <definedName name="Materiais">#REF!</definedName>
    <definedName name="matriz">#REF!</definedName>
    <definedName name="MCRWXOVTHS" hidden="1">#REF!</definedName>
    <definedName name="me">#REF!</definedName>
    <definedName name="med">#REF!</definedName>
    <definedName name="MED_AC_MAX_LIB">#REF!</definedName>
    <definedName name="MED_AC_TOT">#REF!</definedName>
    <definedName name="MED_FIN_AC_ANT">#REF!</definedName>
    <definedName name="MED_FIN_ACUM">#REF!</definedName>
    <definedName name="MED_FIN_MES">#REF!</definedName>
    <definedName name="MED_FIN_MES_AUX">#REF!</definedName>
    <definedName name="MED_FIS_AC_ANT">#REF!</definedName>
    <definedName name="MED_FIS_ACUM">#REF!</definedName>
    <definedName name="MED_FIS_MES">#REF!</definedName>
    <definedName name="mediçao">#REF!</definedName>
    <definedName name="Medição1ª">#REF!</definedName>
    <definedName name="MEM">#REF!</definedName>
    <definedName name="memo" hidden="1">{#N/A,#N/A,FALSE,"ORC-ACKE";#N/A,#N/A,FALSE,"RESUMO"}</definedName>
    <definedName name="Memória">#REF!</definedName>
    <definedName name="memória2">#REF!</definedName>
    <definedName name="Memoriar1" hidden="1">{#N/A,#N/A,FALSE,"ORC-ACKE";#N/A,#N/A,FALSE,"RESUMO"}</definedName>
    <definedName name="MENU">#REF!</definedName>
    <definedName name="MENU.CRONO" hidden="1">OFFSET(#REF!,1,0)</definedName>
    <definedName name="MENU_CO">#REF!</definedName>
    <definedName name="MENU_M">#REF!</definedName>
    <definedName name="MENU_N">#REF!</definedName>
    <definedName name="MENU_REAJ">#REF!</definedName>
    <definedName name="MENU_SALV">#REF!</definedName>
    <definedName name="MENU_VERIF">#REF!</definedName>
    <definedName name="MENU1">#REF!</definedName>
    <definedName name="MENU2">#REF!</definedName>
    <definedName name="MENU3">#REF!</definedName>
    <definedName name="MENU4">#REF!</definedName>
    <definedName name="MENU5">#REF!</definedName>
    <definedName name="MENU6">#REF!</definedName>
    <definedName name="MERCADO">#N/A</definedName>
    <definedName name="MERCADO1">#REF!</definedName>
    <definedName name="MINUS">#REF!</definedName>
    <definedName name="mnlm" hidden="1">{#N/A,#N/A,FALSE,"RESUMO";#N/A,#N/A,FALSE,"EXTR-CRONO";#N/A,#N/A,FALSE,"REAJUSTE";#N/A,#N/A,FALSE,"ACOMP-OBRA";#N/A,#N/A,FALSE,"MEDIÇÃO";#N/A,#N/A,FALSE,"POSIÇÃO FÍSICA";#N/A,#N/A,FALSE,"GRÁFICO"}</definedName>
    <definedName name="mnlmm" hidden="1">{#N/A,#N/A,FALSE,"RESUMO";#N/A,#N/A,FALSE,"EXTR-CRONO";#N/A,#N/A,FALSE,"REAJUSTE";#N/A,#N/A,FALSE,"ACOMP-OBRA";#N/A,#N/A,FALSE,"MEDIÇÃO";#N/A,#N/A,FALSE,"POSIÇÃO FÍSICA";#N/A,#N/A,FALSE,"GRÁFICO"}</definedName>
    <definedName name="mo">#REF!</definedName>
    <definedName name="mobi">#REF!</definedName>
    <definedName name="mola">#REF!</definedName>
    <definedName name="mour">#REF!</definedName>
    <definedName name="Mult">#REF!</definedName>
    <definedName name="multa1" hidden="1">{#N/A,#N/A,FALSE,"RESUMO FINANC.";#N/A,#N/A,FALSE,"RESUMO POS.FÍS.";#N/A,#N/A,FALSE,"EXTRATO CRON.";#N/A,#N/A,FALSE,"REAJUSTE";#N/A,#N/A,FALSE,"MEDIÇÃO";#N/A,#N/A,FALSE,"POSIÇÃO FÍSICA";#N/A,#N/A,FALSE,"GRÁFICO"}</definedName>
    <definedName name="muni">#REF!</definedName>
    <definedName name="N_INSUMOS">#REF!</definedName>
    <definedName name="N_MED">#REF!</definedName>
    <definedName name="N_RP">#REF!</definedName>
    <definedName name="nb" hidden="1">{#N/A,#N/A,FALSE,"RESUMO-BB1";#N/A,#N/A,FALSE,"MOD-A01-R - BB1";#N/A,#N/A,FALSE,"URB-BB1"}</definedName>
    <definedName name="NCOMPOSICOES">34</definedName>
    <definedName name="NCOTACOES">18</definedName>
    <definedName name="NEMPRESAS">15</definedName>
    <definedName name="neut">#REF!</definedName>
    <definedName name="NINDICES">3</definedName>
    <definedName name="NLXQXITZYY" hidden="1">#REF!</definedName>
    <definedName name="NMED_ANT">#REF!</definedName>
    <definedName name="NN" hidden="1">#N/A</definedName>
    <definedName name="NOME_ARQ">#REF!</definedName>
    <definedName name="NOMEDIR">#REF!</definedName>
    <definedName name="NOMEOBRA">#REF!</definedName>
    <definedName name="novo">#REF!</definedName>
    <definedName name="NRELATORIOS">COUNTA(#REF!)-2</definedName>
    <definedName name="num_preco_apres">#REF!</definedName>
    <definedName name="NumerEmpresa">15</definedName>
    <definedName name="NumerIndice">3</definedName>
    <definedName name="nyyr" hidden="1">{#N/A,#N/A,FALSE,"CPV";#N/A,#N/A,FALSE,"Pareto";#N/A,#N/A,FALSE,"Gráficos"}</definedName>
    <definedName name="OAE">#REF!</definedName>
    <definedName name="Objeto" hidden="1">#REF!</definedName>
    <definedName name="obra">#REF!</definedName>
    <definedName name="obras">#REF!</definedName>
    <definedName name="OBS">#REF!</definedName>
    <definedName name="of">#REF!</definedName>
    <definedName name="ofic">#REF!</definedName>
    <definedName name="OIS">#REF!</definedName>
    <definedName name="Optico">OFFSET(Lst.Top,#REF!,-1,1,1)</definedName>
    <definedName name="orc">#REF!</definedName>
    <definedName name="ORÇA">CONCATENATE(#REF!," ",#REF!)</definedName>
    <definedName name="ORÇAMENTO.BancoRef" hidden="1">#REF!</definedName>
    <definedName name="ORÇAMENTO.CodBarra" hidden="1">IF(ORÇAMENTO.Fonte="Sinapi",SUBSTITUTE(SUBSTITUTE(ORÇAMENTO.Codigo,"/00","/"),"/0","/"),ORÇAMENTO.Codigo)</definedName>
    <definedName name="ORÇAMENTO.Codigo" hidden="1">#REF!</definedName>
    <definedName name="ORÇAMENTO.CustoUnitario" hidden="1">ROUND(#REF!,15-13*#REF!)</definedName>
    <definedName name="ORÇAMENTO.Descricao" hidden="1">#REF!</definedName>
    <definedName name="ORÇAMENTO.Fonte" hidden="1">#REF!</definedName>
    <definedName name="ORÇAMENTO.ListaCrono" hidden="1">OFFSET(#REF!,1,0):OFFSET(#REF!,-1,0)</definedName>
    <definedName name="ORÇAMENTO.MáximoListaCrono" hidden="1">MAX(ORÇAMENTO.ListaCrono)</definedName>
    <definedName name="ORÇAMENTO.Nivel" hidden="1">#REF!</definedName>
    <definedName name="ORÇAMENTO.OpcaoBDI" hidden="1">#REF!</definedName>
    <definedName name="ORÇAMENTO.PasteFormat1" hidden="1">OFFSET(#REF!,1,0):OFFSET(#REF!,-1,0)</definedName>
    <definedName name="ORÇAMENTO.PasteFormat2" hidden="1">OFFSET(#REF!,1,0):OFFSET(#REF!,-1,0)</definedName>
    <definedName name="ORÇAMENTO.PrecoUnitarioLicitado" hidden="1">#REF!</definedName>
    <definedName name="ORÇAMENTO.RangeQuant" hidden="1">OFFSET(#REF!,1,0):OFFSET(#REF!,-1,0)</definedName>
    <definedName name="ORÇAMENTO.SumCPMANUAL" hidden="1">SUMIF(#REF!,"CP",#REF!)</definedName>
    <definedName name="ORÇAMENTO.SumINVMANUAL" hidden="1">SUMIF(#REF!,"RP",#REF!)+SUMIF(#REF!,"CP",#REF!)+SUMIF(#REF!,"OU",#REF!)</definedName>
    <definedName name="ORÇAMENTO.SumOUTROSMANUAL" hidden="1">SUMIF(#REF!,"OU",#REF!)</definedName>
    <definedName name="ORÇAMENTO.SumREPASSEMANUAL" hidden="1">ORÇAMENTO.SumINVMANUAL-ORÇAMENTO.SumCPMANUAL-ORÇAMENTO.SumOUTROSMANUAL</definedName>
    <definedName name="ORÇAMENTO.Unidade" hidden="1">#REF!</definedName>
    <definedName name="ORDENACAO">#REF!</definedName>
    <definedName name="oxid">#REF!</definedName>
    <definedName name="p">#REF!</definedName>
    <definedName name="p_fin_ac">#REF!</definedName>
    <definedName name="p_fin_m">#REF!</definedName>
    <definedName name="P2_INSUMOS">#REF!</definedName>
    <definedName name="PAG_AUX_FINAL">#REF!</definedName>
    <definedName name="PAG_AUX_INICIAL">#REF!</definedName>
    <definedName name="pakr">#REF!</definedName>
    <definedName name="para">#REF!</definedName>
    <definedName name="PARETOATIV" hidden="1">{#N/A,#N/A,FALSE,"CPV";#N/A,#N/A,FALSE,"Pareto";#N/A,#N/A,FALSE,"Gráficos"}</definedName>
    <definedName name="paste1">#REF!</definedName>
    <definedName name="paste2">#REF!</definedName>
    <definedName name="paste3">#REF!</definedName>
    <definedName name="paste4">#REF!</definedName>
    <definedName name="PAUSETIMER">#REF!</definedName>
    <definedName name="PAV">#REF!</definedName>
    <definedName name="pavi2">#REF!</definedName>
    <definedName name="pavi3">#REF!</definedName>
    <definedName name="Payment_Needed">"Pagamento necessário"</definedName>
    <definedName name="pcfp90">#REF!</definedName>
    <definedName name="pedr">#REF!</definedName>
    <definedName name="per">#REF!</definedName>
    <definedName name="PERC_ACUM">#REF!</definedName>
    <definedName name="PERC_LICIT">#REF!</definedName>
    <definedName name="PERC_MES">#REF!</definedName>
    <definedName name="PERC_RANGE_AUX">#REF!</definedName>
    <definedName name="perda">#REF!</definedName>
    <definedName name="perf">#REF!</definedName>
    <definedName name="Pg_final">#REF!</definedName>
    <definedName name="Pg_inicial">#REF!</definedName>
    <definedName name="pigr">#REF!</definedName>
    <definedName name="PINTURA">#REF!</definedName>
    <definedName name="PIS">#REF!</definedName>
    <definedName name="PKNTSHYCBD" hidden="1">#REF!</definedName>
    <definedName name="PLAN">#REF!</definedName>
    <definedName name="plan_ant">#REF!</definedName>
    <definedName name="Plan_Apres">#REF!</definedName>
    <definedName name="Plan1">"$#REF!.$A$1:$B$2408"</definedName>
    <definedName name="plan6">"#ref!"</definedName>
    <definedName name="planejado">#REF!</definedName>
    <definedName name="PLANILHA">#REF!</definedName>
    <definedName name="PLANILHA_CUSTOS">#REF!</definedName>
    <definedName name="planoContas">#REF!</definedName>
    <definedName name="PLE.firstrow" hidden="1">#REF!</definedName>
    <definedName name="PLE.lastrow" hidden="1">#REF!</definedName>
    <definedName name="PLE.Medicao" hidden="1">#REF!</definedName>
    <definedName name="PLE.ValorDoEvento" hidden="1">SUMIF(#REF!,#REF!,OFFSET(#REF!,0,#REF!))</definedName>
    <definedName name="PLLOJA">#REF!</definedName>
    <definedName name="PLS">#REF!</definedName>
    <definedName name="PLUS">#REF!</definedName>
    <definedName name="po">#REF!</definedName>
    <definedName name="PO.ValoresBDI" hidden="1">OFFSET(#REF!,1,0):OFFSET(#REF!,-1,0)</definedName>
    <definedName name="pont33">#REF!</definedName>
    <definedName name="PONTE">#REF!</definedName>
    <definedName name="pope">#REF!</definedName>
    <definedName name="popim">#REF!</definedName>
    <definedName name="Popular" hidden="1">{#N/A,#N/A,FALSE,"Cronograma";#N/A,#N/A,FALSE,"Cronogr. 2"}</definedName>
    <definedName name="pp">(#REF!,#REF!,#REF!)</definedName>
    <definedName name="PPL">#REF!</definedName>
    <definedName name="pr">#REF!</definedName>
    <definedName name="prar">#REF!</definedName>
    <definedName name="PRAZO">#REF!</definedName>
    <definedName name="prazo2">#REF!</definedName>
    <definedName name="PRE">#REF!</definedName>
    <definedName name="Preço_Unit_Chácaras">#REF!</definedName>
    <definedName name="preg">#REF!</definedName>
    <definedName name="prel">#REF!</definedName>
    <definedName name="pres">#REF!</definedName>
    <definedName name="prex">#REF!</definedName>
    <definedName name="prfu">#REF!</definedName>
    <definedName name="prhi">#REF!</definedName>
    <definedName name="PRIMEIRO_DIG">#REF!</definedName>
    <definedName name="prin">#REF!</definedName>
    <definedName name="Print_Area_MI">#REF!</definedName>
    <definedName name="Print_Titles_MI">#REF!</definedName>
    <definedName name="PRINTCPU">#REF!</definedName>
    <definedName name="PRINTMECANICA">#REF!</definedName>
    <definedName name="PRINTRASCUNHO">#REF!</definedName>
    <definedName name="PRODUÇÃO">#REF!</definedName>
    <definedName name="PROGR">#REF!</definedName>
    <definedName name="Projetos">#REF!</definedName>
    <definedName name="proposta">#REF!</definedName>
    <definedName name="prpr">#REF!</definedName>
    <definedName name="PRUN2">#REF!</definedName>
    <definedName name="PTB">#REF!</definedName>
    <definedName name="PU">#REF!</definedName>
    <definedName name="PV">#REF!</definedName>
    <definedName name="PVDEMOLIÇÃO">#REF!</definedName>
    <definedName name="PVDH01">#REF!</definedName>
    <definedName name="PVDH03">#REF!</definedName>
    <definedName name="PVDH05">#REF!</definedName>
    <definedName name="PVESCAV">#REF!</definedName>
    <definedName name="PVLASTRO">#REF!</definedName>
    <definedName name="PVREATERRO">#REF!</definedName>
    <definedName name="PVREM">#REF!</definedName>
    <definedName name="QAUX">#REF!</definedName>
    <definedName name="QCI.CPManual" hidden="1">ROUND(#REF!,2)</definedName>
    <definedName name="QCI.DescManual" hidden="1">#REF!</definedName>
    <definedName name="QCI.Divisao" hidden="1">#REF!</definedName>
    <definedName name="QCI.ExisteManual" hidden="1">(COUNTIF(#REF!,"Manual")+COUNTIF(#REF!,"SemiAuto"))&gt;0</definedName>
    <definedName name="QCI.InvManual" hidden="1">ROUND(#REF!,2)</definedName>
    <definedName name="QCI.ItemInvestimento" hidden="1">OFFSET(#REF!,1,0,COUNTA(#REF!)-1,1)</definedName>
    <definedName name="QCI.LoteManual" hidden="1">#REF!</definedName>
    <definedName name="QCI.MaxCPManual" hidden="1">#REF!-#REF!</definedName>
    <definedName name="QCI.MaxOUManual" hidden="1">#REF!-#REF!</definedName>
    <definedName name="QCI.OutrosManual" hidden="1">ROUND(#REF!,2)</definedName>
    <definedName name="QCI.SubItemInvestimento" hidden="1">OFFSET(#REF!,1,MATCH(#REF!,#REF!,0)-1,INDEX(#REF!,MATCH(#REF!,#REF!,0)+1))</definedName>
    <definedName name="QCI.SumCPMANUAL" hidden="1">SUMIF(#REF!,"Manual",#REF!)</definedName>
    <definedName name="QCI.SumINVMANUAL" hidden="1">SUMIF(#REF!,"Manual",#REF!)</definedName>
    <definedName name="QCI.SumOUTROSMANUAL" hidden="1">SUMIF(#REF!,"Manual",#REF!)</definedName>
    <definedName name="QCI.SumREPASSEMANUAL" hidden="1">QCI.SumINVMANUAL-QCI.CPManual-QCI.OutrosManual</definedName>
    <definedName name="qe">#REF!</definedName>
    <definedName name="QEQ">#REF!</definedName>
    <definedName name="QERTT" hidden="1">{#N/A,#N/A,FALSE,"ORC-ACKE";#N/A,#N/A,FALSE,"RESUMO"}</definedName>
    <definedName name="QMAT">#REF!</definedName>
    <definedName name="QMO">#REF!</definedName>
    <definedName name="qtd3esta">#REF!</definedName>
    <definedName name="qtdestac">#REF!</definedName>
    <definedName name="QTRA">#REF!</definedName>
    <definedName name="qtz">#REF!</definedName>
    <definedName name="Quant_Chácaras">#REF!</definedName>
    <definedName name="QUANT_EQPTO">#REF!</definedName>
    <definedName name="quim" hidden="1">{#N/A,#N/A,FALSE,"ET-CAPA";#N/A,#N/A,FALSE,"ET-PAG1";#N/A,#N/A,FALSE,"ET-PAG2";#N/A,#N/A,FALSE,"ET-PAG3";#N/A,#N/A,FALSE,"ET-PAG4";#N/A,#N/A,FALSE,"ET-PAG5"}</definedName>
    <definedName name="QWEFR" hidden="1">{#N/A,#N/A,FALSE,"RESUMO-BB1";#N/A,#N/A,FALSE,"MOD-A01-R - BB1";#N/A,#N/A,FALSE,"URB-BB1"}</definedName>
    <definedName name="qwwqwq" hidden="1">#REF!</definedName>
    <definedName name="R_EC">#REF!</definedName>
    <definedName name="R_EC_AUX">#REF!</definedName>
    <definedName name="R_ED">#REF!</definedName>
    <definedName name="R_ED_AUX">#REF!</definedName>
    <definedName name="R_EST">#REF!</definedName>
    <definedName name="R_EST_AUX">#REF!</definedName>
    <definedName name="R_INF">#REF!</definedName>
    <definedName name="R_INF_AUX">#REF!</definedName>
    <definedName name="R_PAV_AUX">#REF!</definedName>
    <definedName name="R_TER">#REF!</definedName>
    <definedName name="R_TER_AUX">#REF!</definedName>
    <definedName name="RA_ANT_EC">#REF!</definedName>
    <definedName name="RA_ANT_ED">#REF!</definedName>
    <definedName name="RA_ANT_EST">#REF!</definedName>
    <definedName name="RA_ANT_INF">#REF!</definedName>
    <definedName name="RA_ANT_TER">#REF!</definedName>
    <definedName name="RA_ATU_EC">#REF!</definedName>
    <definedName name="RA_ATU_ED">#REF!</definedName>
    <definedName name="RA_ATU_EST">#REF!</definedName>
    <definedName name="RA_ATU_INF">#REF!</definedName>
    <definedName name="RA_ATU_TER">#REF!</definedName>
    <definedName name="rabi">#REF!</definedName>
    <definedName name="RASC_APRES">#REF!</definedName>
    <definedName name="REAJ">#REF!</definedName>
    <definedName name="REAJ_MES">#REF!</definedName>
    <definedName name="REAJ_MES_AUX">#REF!</definedName>
    <definedName name="reajuste">#REF!</definedName>
    <definedName name="RecalcMatriz">#REF!</definedName>
    <definedName name="Receita_Chácaras">#REF!</definedName>
    <definedName name="red">#REF!</definedName>
    <definedName name="REDU">#REF!</definedName>
    <definedName name="reep">#REF!</definedName>
    <definedName name="REF">#REF!</definedName>
    <definedName name="Refeição">#REF!</definedName>
    <definedName name="REFERENCIA.Descricao" hidden="1">IF(ISNUMBER(#REF!),OFFSET(INDIRECT(ORÇAMENTO.BancoRef),#REF!-1,3,1),#REF!)</definedName>
    <definedName name="REFERENCIA.Desonerado" hidden="1">IF(ISNUMBER(#REF!),VALUE(OFFSET(INDIRECT(ORÇAMENTO.BancoRef),#REF!-1,5,1)),0)</definedName>
    <definedName name="REFERENCIA.NaoDesonerado" hidden="1">IF(ISNUMBER(#REF!),VALUE(OFFSET(INDIRECT(ORÇAMENTO.BancoRef),#REF!-1,6,1)),0)</definedName>
    <definedName name="REFERENCIA.Unidade" hidden="1">IF(ISNUMBER(#REF!),OFFSET(INDIRECT(ORÇAMENTO.BancoRef),#REF!-1,4,1),"-")</definedName>
    <definedName name="reforsu">#REF!</definedName>
    <definedName name="RefParalis">#REF!</definedName>
    <definedName name="rega">#REF!</definedName>
    <definedName name="RegimeExecucao" hidden="1">IF(OR(Import.RegimeExecução="",Import.RegimeExecução="Empreitada por Preço Global",Import.RegimeExecução="Empreitada Integral"),"Global","Unitário")</definedName>
    <definedName name="Reimbursement">"Reembolso"</definedName>
    <definedName name="RelatoriosFontes">OFFSET(#REF!,1,0,NRELATORIOS)</definedName>
    <definedName name="Remoção">#REF!</definedName>
    <definedName name="ren">#REF!</definedName>
    <definedName name="rere">#REF!</definedName>
    <definedName name="resi">#REF!</definedName>
    <definedName name="RESP_R">#REF!</definedName>
    <definedName name="RESP_SALV">#REF!</definedName>
    <definedName name="RESP_T">#REF!</definedName>
    <definedName name="RESULTADO">#REF!</definedName>
    <definedName name="RESUMO">#REF!</definedName>
    <definedName name="REV">#REF!</definedName>
    <definedName name="rio" hidden="1">{#N/A,#N/A,FALSE,"Cronograma";#N/A,#N/A,FALSE,"Cronogr. 2"}</definedName>
    <definedName name="ripa5">#REF!</definedName>
    <definedName name="RISCO">#REF!</definedName>
    <definedName name="RMA">#REF!</definedName>
    <definedName name="RMM">#REF!</definedName>
    <definedName name="RODAPÉ">#REF!</definedName>
    <definedName name="roga">#REF!</definedName>
    <definedName name="rogr">#REF!</definedName>
    <definedName name="ropa">#REF!</definedName>
    <definedName name="RRE.MaxCPAcum" hidden="1">#REF!</definedName>
    <definedName name="RRE.MaxCPAnt" hidden="1">#REF!</definedName>
    <definedName name="RRE.MaxOUAcum" hidden="1">#REF!</definedName>
    <definedName name="RRE.MaxOUAnt" hidden="1">#REF!</definedName>
    <definedName name="RRE.Numero" hidden="1">OFFSET(#REF!,0,1)</definedName>
    <definedName name="RRE.VIMeta" hidden="1">#REF!</definedName>
    <definedName name="rt" hidden="1">{#N/A,#N/A,FALSE,"ORC-ACKE";#N/A,#N/A,FALSE,"RESUMO"}</definedName>
    <definedName name="RTDCURKAAC" hidden="1">#REF!</definedName>
    <definedName name="S" hidden="1">#REF!</definedName>
    <definedName name="S10P1">#REF!</definedName>
    <definedName name="S10P10">#REF!</definedName>
    <definedName name="S10P11">#REF!</definedName>
    <definedName name="S10P12">#REF!</definedName>
    <definedName name="S10P13">#REF!</definedName>
    <definedName name="S10P14">#REF!</definedName>
    <definedName name="S10P15">#REF!</definedName>
    <definedName name="S10P16">#REF!</definedName>
    <definedName name="S10P17">#REF!</definedName>
    <definedName name="S10P18">#REF!</definedName>
    <definedName name="S10P19">#REF!</definedName>
    <definedName name="S10P2">#REF!</definedName>
    <definedName name="S10P20">#REF!</definedName>
    <definedName name="S10P21">#REF!</definedName>
    <definedName name="S10P22">#REF!</definedName>
    <definedName name="S10P23">#REF!</definedName>
    <definedName name="S10P24">#REF!</definedName>
    <definedName name="S10P3">#REF!</definedName>
    <definedName name="S10P4">#REF!</definedName>
    <definedName name="S10P5">#REF!</definedName>
    <definedName name="S10P6">#REF!</definedName>
    <definedName name="S10P7">#REF!</definedName>
    <definedName name="S10P8">#REF!</definedName>
    <definedName name="S10P9">#REF!</definedName>
    <definedName name="S10R1">#REF!</definedName>
    <definedName name="S10R10">#REF!</definedName>
    <definedName name="S10R11">#REF!</definedName>
    <definedName name="S10R12">#REF!</definedName>
    <definedName name="S10R13">#REF!</definedName>
    <definedName name="S10R14">#REF!</definedName>
    <definedName name="S10R15">#REF!</definedName>
    <definedName name="S10R16">#REF!</definedName>
    <definedName name="S10R17">#REF!</definedName>
    <definedName name="S10R18">#REF!</definedName>
    <definedName name="S10R19">#REF!</definedName>
    <definedName name="S10R2">#REF!</definedName>
    <definedName name="S10R20">#REF!</definedName>
    <definedName name="S10R21">#REF!</definedName>
    <definedName name="S10R22">#REF!</definedName>
    <definedName name="S10R23">#REF!</definedName>
    <definedName name="S10R24">#REF!</definedName>
    <definedName name="S10R3">#REF!</definedName>
    <definedName name="S10R4">#REF!</definedName>
    <definedName name="S10R5">#REF!</definedName>
    <definedName name="S10R6">#REF!</definedName>
    <definedName name="S10R7">#REF!</definedName>
    <definedName name="S10R8">#REF!</definedName>
    <definedName name="S10R9">#REF!</definedName>
    <definedName name="S11P1">#REF!</definedName>
    <definedName name="S11P10">#REF!</definedName>
    <definedName name="S11P11">#REF!</definedName>
    <definedName name="S11P12">#REF!</definedName>
    <definedName name="S11P13">#REF!</definedName>
    <definedName name="S11P14">#REF!</definedName>
    <definedName name="S11P15">#REF!</definedName>
    <definedName name="S11P16">#REF!</definedName>
    <definedName name="S11P17">#REF!</definedName>
    <definedName name="S11P18">#REF!</definedName>
    <definedName name="S11P19">#REF!</definedName>
    <definedName name="S11P2">#REF!</definedName>
    <definedName name="S11P20">#REF!</definedName>
    <definedName name="S11P21">#REF!</definedName>
    <definedName name="S11P22">#REF!</definedName>
    <definedName name="S11P23">#REF!</definedName>
    <definedName name="S11P24">#REF!</definedName>
    <definedName name="S11P3">#REF!</definedName>
    <definedName name="S11P4">#REF!</definedName>
    <definedName name="S11P5">#REF!</definedName>
    <definedName name="S11P6">#REF!</definedName>
    <definedName name="S11P7">#REF!</definedName>
    <definedName name="S11P8">#REF!</definedName>
    <definedName name="S11P9">#REF!</definedName>
    <definedName name="S11R1">#REF!</definedName>
    <definedName name="S11R10">#REF!</definedName>
    <definedName name="S11R11">#REF!</definedName>
    <definedName name="S11R12">#REF!</definedName>
    <definedName name="S11R13">#REF!</definedName>
    <definedName name="S11R14">#REF!</definedName>
    <definedName name="S11R15">#REF!</definedName>
    <definedName name="S11R16">#REF!</definedName>
    <definedName name="S11R17">#REF!</definedName>
    <definedName name="S11R18">#REF!</definedName>
    <definedName name="S11R19">#REF!</definedName>
    <definedName name="S11R2">#REF!</definedName>
    <definedName name="S11R20">#REF!</definedName>
    <definedName name="S11R21">#REF!</definedName>
    <definedName name="S11R22">#REF!</definedName>
    <definedName name="S11R23">#REF!</definedName>
    <definedName name="S11R24">#REF!</definedName>
    <definedName name="S11R3">#REF!</definedName>
    <definedName name="S11R4">#REF!</definedName>
    <definedName name="S11R5">#REF!</definedName>
    <definedName name="S11R6">#REF!</definedName>
    <definedName name="S11R7">#REF!</definedName>
    <definedName name="S11R8">#REF!</definedName>
    <definedName name="S11R9">#REF!</definedName>
    <definedName name="S12P1">#REF!</definedName>
    <definedName name="S12P10">#REF!</definedName>
    <definedName name="S12P11">#REF!</definedName>
    <definedName name="S12P12">#REF!</definedName>
    <definedName name="S12P13">#REF!</definedName>
    <definedName name="S12P14">#REF!</definedName>
    <definedName name="S12P15">#REF!</definedName>
    <definedName name="S12P16">#REF!</definedName>
    <definedName name="S12P17">#REF!</definedName>
    <definedName name="S12P18">#REF!</definedName>
    <definedName name="S12P19">#REF!</definedName>
    <definedName name="S12P2">#REF!</definedName>
    <definedName name="S12P20">#REF!</definedName>
    <definedName name="S12P21">#REF!</definedName>
    <definedName name="S12P22">#REF!</definedName>
    <definedName name="S12P23">#REF!</definedName>
    <definedName name="S12P24">#REF!</definedName>
    <definedName name="S12P3">#REF!</definedName>
    <definedName name="S12P4">#REF!</definedName>
    <definedName name="S12P5">#REF!</definedName>
    <definedName name="S12P6">#REF!</definedName>
    <definedName name="S12P7">#REF!</definedName>
    <definedName name="S12P8">#REF!</definedName>
    <definedName name="S12P9">#REF!</definedName>
    <definedName name="S12R1">#REF!</definedName>
    <definedName name="S12R10">#REF!</definedName>
    <definedName name="S12R11">#REF!</definedName>
    <definedName name="S12R12">#REF!</definedName>
    <definedName name="S12R13">#REF!</definedName>
    <definedName name="S12R14">#REF!</definedName>
    <definedName name="S12R15">#REF!</definedName>
    <definedName name="S12R16">#REF!</definedName>
    <definedName name="S12R17">#REF!</definedName>
    <definedName name="S12R18">#REF!</definedName>
    <definedName name="S12R19">#REF!</definedName>
    <definedName name="S12R2">#REF!</definedName>
    <definedName name="S12R20">#REF!</definedName>
    <definedName name="S12R21">#REF!</definedName>
    <definedName name="S12R22">#REF!</definedName>
    <definedName name="S12R23">#REF!</definedName>
    <definedName name="S12R24">#REF!</definedName>
    <definedName name="S12R3">#REF!</definedName>
    <definedName name="S12R4">#REF!</definedName>
    <definedName name="S12R5">#REF!</definedName>
    <definedName name="S12R6">#REF!</definedName>
    <definedName name="S12R7">#REF!</definedName>
    <definedName name="S12R8">#REF!</definedName>
    <definedName name="S12R9">#REF!</definedName>
    <definedName name="S13P1">#REF!</definedName>
    <definedName name="S13P10">#REF!</definedName>
    <definedName name="S13P11">#REF!</definedName>
    <definedName name="S13P12">#REF!</definedName>
    <definedName name="S13P13">#REF!</definedName>
    <definedName name="S13P14">#REF!</definedName>
    <definedName name="S13P15">#REF!</definedName>
    <definedName name="S13P16">#REF!</definedName>
    <definedName name="S13P17">#REF!</definedName>
    <definedName name="S13P18">#REF!</definedName>
    <definedName name="S13P19">#REF!</definedName>
    <definedName name="S13P2">#REF!</definedName>
    <definedName name="S13P20">#REF!</definedName>
    <definedName name="S13P21">#REF!</definedName>
    <definedName name="S13P22">#REF!</definedName>
    <definedName name="S13P23">#REF!</definedName>
    <definedName name="S13P24">#REF!</definedName>
    <definedName name="S13P3">#REF!</definedName>
    <definedName name="S13P4">#REF!</definedName>
    <definedName name="S13P5">#REF!</definedName>
    <definedName name="S13P6">#REF!</definedName>
    <definedName name="S13P7">#REF!</definedName>
    <definedName name="S13P8">#REF!</definedName>
    <definedName name="S13P9">#REF!</definedName>
    <definedName name="S13R1">#REF!</definedName>
    <definedName name="S13R10">#REF!</definedName>
    <definedName name="S13R11">#REF!</definedName>
    <definedName name="S13R12">#REF!</definedName>
    <definedName name="S13R13">#REF!</definedName>
    <definedName name="S13R14">#REF!</definedName>
    <definedName name="S13R15">#REF!</definedName>
    <definedName name="S13R16">#REF!</definedName>
    <definedName name="S13R17">#REF!</definedName>
    <definedName name="S13R18">#REF!</definedName>
    <definedName name="S13R19">#REF!</definedName>
    <definedName name="S13R2">#REF!</definedName>
    <definedName name="S13R20">#REF!</definedName>
    <definedName name="S13R21">#REF!</definedName>
    <definedName name="S13R22">#REF!</definedName>
    <definedName name="S13R23">#REF!</definedName>
    <definedName name="S13R24">#REF!</definedName>
    <definedName name="S13R3">#REF!</definedName>
    <definedName name="S13R4">#REF!</definedName>
    <definedName name="S13R5">#REF!</definedName>
    <definedName name="S13R6">#REF!</definedName>
    <definedName name="S13R7">#REF!</definedName>
    <definedName name="S13R8">#REF!</definedName>
    <definedName name="S13R9">#REF!</definedName>
    <definedName name="S14P1">#REF!</definedName>
    <definedName name="S14P10">#REF!</definedName>
    <definedName name="S14P11">#REF!</definedName>
    <definedName name="S14P12">#REF!</definedName>
    <definedName name="S14P13">#REF!</definedName>
    <definedName name="S14P14">#REF!</definedName>
    <definedName name="S14P15">#REF!</definedName>
    <definedName name="S14P16">#REF!</definedName>
    <definedName name="S14P17">#REF!</definedName>
    <definedName name="S14P18">#REF!</definedName>
    <definedName name="S14P19">#REF!</definedName>
    <definedName name="S14P2">#REF!</definedName>
    <definedName name="S14P20">#REF!</definedName>
    <definedName name="S14P21">#REF!</definedName>
    <definedName name="S14P22">#REF!</definedName>
    <definedName name="S14P23">#REF!</definedName>
    <definedName name="S14P24">#REF!</definedName>
    <definedName name="S14P3">#REF!</definedName>
    <definedName name="S14P4">#REF!</definedName>
    <definedName name="S14P5">#REF!</definedName>
    <definedName name="S14P6">#REF!</definedName>
    <definedName name="S14P7">#REF!</definedName>
    <definedName name="S14P8">#REF!</definedName>
    <definedName name="S14P9">#REF!</definedName>
    <definedName name="S14R1">#REF!</definedName>
    <definedName name="S14R10">#REF!</definedName>
    <definedName name="S14R11">#REF!</definedName>
    <definedName name="S14R12">#REF!</definedName>
    <definedName name="S14R13">#REF!</definedName>
    <definedName name="S14R14">#REF!</definedName>
    <definedName name="S14R15">#REF!</definedName>
    <definedName name="S14R16">#REF!</definedName>
    <definedName name="S14R17">#REF!</definedName>
    <definedName name="S14R18">#REF!</definedName>
    <definedName name="S14R19">#REF!</definedName>
    <definedName name="S14R2">#REF!</definedName>
    <definedName name="S14R20">#REF!</definedName>
    <definedName name="S14R21">#REF!</definedName>
    <definedName name="S14R22">#REF!</definedName>
    <definedName name="S14R23">#REF!</definedName>
    <definedName name="S14R24">#REF!</definedName>
    <definedName name="S14R3">#REF!</definedName>
    <definedName name="S14R4">#REF!</definedName>
    <definedName name="S14R5">#REF!</definedName>
    <definedName name="S14R6">#REF!</definedName>
    <definedName name="S14R7">#REF!</definedName>
    <definedName name="S14R8">#REF!</definedName>
    <definedName name="S14R9">#REF!</definedName>
    <definedName name="S15P1">#REF!</definedName>
    <definedName name="S15P10">#REF!</definedName>
    <definedName name="S15P11">#REF!</definedName>
    <definedName name="S15P12">#REF!</definedName>
    <definedName name="S15P13">#REF!</definedName>
    <definedName name="S15P14">#REF!</definedName>
    <definedName name="S15P15">#REF!</definedName>
    <definedName name="S15P16">#REF!</definedName>
    <definedName name="S15P17">#REF!</definedName>
    <definedName name="S15P18">#REF!</definedName>
    <definedName name="S15P19">#REF!</definedName>
    <definedName name="S15P2">#REF!</definedName>
    <definedName name="S15P20">#REF!</definedName>
    <definedName name="S15P21">#REF!</definedName>
    <definedName name="S15P22">#REF!</definedName>
    <definedName name="S15P23">#REF!</definedName>
    <definedName name="S15P24">#REF!</definedName>
    <definedName name="S15P3">#REF!</definedName>
    <definedName name="S15P4">#REF!</definedName>
    <definedName name="S15P5">#REF!</definedName>
    <definedName name="S15P6">#REF!</definedName>
    <definedName name="S15P7">#REF!</definedName>
    <definedName name="S15P8">#REF!</definedName>
    <definedName name="S15P9">#REF!</definedName>
    <definedName name="S15R1">#REF!</definedName>
    <definedName name="S15R10">#REF!</definedName>
    <definedName name="S15R11">#REF!</definedName>
    <definedName name="S15R12">#REF!</definedName>
    <definedName name="S15R13">#REF!</definedName>
    <definedName name="S15R14">#REF!</definedName>
    <definedName name="S15R15">#REF!</definedName>
    <definedName name="S15R16">#REF!</definedName>
    <definedName name="S15R17">#REF!</definedName>
    <definedName name="S15R18">#REF!</definedName>
    <definedName name="S15R19">#REF!</definedName>
    <definedName name="S15R2">#REF!</definedName>
    <definedName name="S15R20">#REF!</definedName>
    <definedName name="S15R21">#REF!</definedName>
    <definedName name="S15R22">#REF!</definedName>
    <definedName name="S15R23">#REF!</definedName>
    <definedName name="S15R24">#REF!</definedName>
    <definedName name="S15R3">#REF!</definedName>
    <definedName name="S15R4">#REF!</definedName>
    <definedName name="S15R5">#REF!</definedName>
    <definedName name="S15R6">#REF!</definedName>
    <definedName name="S15R7">#REF!</definedName>
    <definedName name="S15R8">#REF!</definedName>
    <definedName name="S15R9">#REF!</definedName>
    <definedName name="S16P1">#REF!</definedName>
    <definedName name="S16P10">#REF!</definedName>
    <definedName name="S16P11">#REF!</definedName>
    <definedName name="S16P12">#REF!</definedName>
    <definedName name="S16P13">#REF!</definedName>
    <definedName name="S16P14">#REF!</definedName>
    <definedName name="S16P15">#REF!</definedName>
    <definedName name="S16P16">#REF!</definedName>
    <definedName name="S16P17">#REF!</definedName>
    <definedName name="S16P18">#REF!</definedName>
    <definedName name="S16P19">#REF!</definedName>
    <definedName name="S16P2">#REF!</definedName>
    <definedName name="S16P20">#REF!</definedName>
    <definedName name="S16P21">#REF!</definedName>
    <definedName name="S16P22">#REF!</definedName>
    <definedName name="S16P23">#REF!</definedName>
    <definedName name="S16P24">#REF!</definedName>
    <definedName name="S16P3">#REF!</definedName>
    <definedName name="S16P4">#REF!</definedName>
    <definedName name="S16P5">#REF!</definedName>
    <definedName name="S16P6">#REF!</definedName>
    <definedName name="S16P7">#REF!</definedName>
    <definedName name="S16P8">#REF!</definedName>
    <definedName name="S16P9">#REF!</definedName>
    <definedName name="S16R1">#REF!</definedName>
    <definedName name="S16R10">#REF!</definedName>
    <definedName name="S16R11">#REF!</definedName>
    <definedName name="S16R12">#REF!</definedName>
    <definedName name="S16R13">#REF!</definedName>
    <definedName name="S16R14">#REF!</definedName>
    <definedName name="S16R15">#REF!</definedName>
    <definedName name="S16R16">#REF!</definedName>
    <definedName name="S16R17">#REF!</definedName>
    <definedName name="S16R18">#REF!</definedName>
    <definedName name="S16R19">#REF!</definedName>
    <definedName name="S16R2">#REF!</definedName>
    <definedName name="S16R20">#REF!</definedName>
    <definedName name="S16R21">#REF!</definedName>
    <definedName name="S16R22">#REF!</definedName>
    <definedName name="S16R23">#REF!</definedName>
    <definedName name="S16R24">#REF!</definedName>
    <definedName name="S16R3">#REF!</definedName>
    <definedName name="S16R4">#REF!</definedName>
    <definedName name="S16R5">#REF!</definedName>
    <definedName name="S16R6">#REF!</definedName>
    <definedName name="S16R7">#REF!</definedName>
    <definedName name="S16R8">#REF!</definedName>
    <definedName name="S16R9">#REF!</definedName>
    <definedName name="S17P1">#REF!</definedName>
    <definedName name="S17P10">#REF!</definedName>
    <definedName name="S17P11">#REF!</definedName>
    <definedName name="S17P12">#REF!</definedName>
    <definedName name="S17P13">#REF!</definedName>
    <definedName name="S17P14">#REF!</definedName>
    <definedName name="S17P15">#REF!</definedName>
    <definedName name="S17P16">#REF!</definedName>
    <definedName name="S17P17">#REF!</definedName>
    <definedName name="S17P18">#REF!</definedName>
    <definedName name="S17P19">#REF!</definedName>
    <definedName name="S17P2">#REF!</definedName>
    <definedName name="S17P20">#REF!</definedName>
    <definedName name="S17P21">#REF!</definedName>
    <definedName name="S17P22">#REF!</definedName>
    <definedName name="S17P23">#REF!</definedName>
    <definedName name="S17P24">#REF!</definedName>
    <definedName name="S17P3">#REF!</definedName>
    <definedName name="S17P4">#REF!</definedName>
    <definedName name="S17P5">#REF!</definedName>
    <definedName name="S17P6">#REF!</definedName>
    <definedName name="S17P7">#REF!</definedName>
    <definedName name="S17P8">#REF!</definedName>
    <definedName name="S17P9">#REF!</definedName>
    <definedName name="S17R1">#REF!</definedName>
    <definedName name="S17R10">#REF!</definedName>
    <definedName name="S17R11">#REF!</definedName>
    <definedName name="S17R12">#REF!</definedName>
    <definedName name="S17R13">#REF!</definedName>
    <definedName name="S17R14">#REF!</definedName>
    <definedName name="S17R15">#REF!</definedName>
    <definedName name="S17R16">#REF!</definedName>
    <definedName name="S17R17">#REF!</definedName>
    <definedName name="S17R18">#REF!</definedName>
    <definedName name="S17R19">#REF!</definedName>
    <definedName name="S17R2">#REF!</definedName>
    <definedName name="S17R20">#REF!</definedName>
    <definedName name="S17R21">#REF!</definedName>
    <definedName name="S17R22">#REF!</definedName>
    <definedName name="S17R23">#REF!</definedName>
    <definedName name="S17R24">#REF!</definedName>
    <definedName name="S17R3">#REF!</definedName>
    <definedName name="S17R4">#REF!</definedName>
    <definedName name="S17R5">#REF!</definedName>
    <definedName name="S17R6">#REF!</definedName>
    <definedName name="S17R7">#REF!</definedName>
    <definedName name="S17R8">#REF!</definedName>
    <definedName name="S17R9">#REF!</definedName>
    <definedName name="S18P1">#REF!</definedName>
    <definedName name="S18P10">#REF!</definedName>
    <definedName name="S18P11">#REF!</definedName>
    <definedName name="S18P12">#REF!</definedName>
    <definedName name="S18P13">#REF!</definedName>
    <definedName name="S18P14">#REF!</definedName>
    <definedName name="S18P15">#REF!</definedName>
    <definedName name="S18P16">#REF!</definedName>
    <definedName name="S18P17">#REF!</definedName>
    <definedName name="S18P18">#REF!</definedName>
    <definedName name="S18P19">#REF!</definedName>
    <definedName name="S18P2">#REF!</definedName>
    <definedName name="S18P20">#REF!</definedName>
    <definedName name="S18P21">#REF!</definedName>
    <definedName name="S18P22">#REF!</definedName>
    <definedName name="S18P23">#REF!</definedName>
    <definedName name="S18P24">#REF!</definedName>
    <definedName name="S18P3">#REF!</definedName>
    <definedName name="S18P4">#REF!</definedName>
    <definedName name="S18P5">#REF!</definedName>
    <definedName name="S18P6">#REF!</definedName>
    <definedName name="S18P7">#REF!</definedName>
    <definedName name="S18P8">#REF!</definedName>
    <definedName name="S18P9">#REF!</definedName>
    <definedName name="S18R1">#REF!</definedName>
    <definedName name="S18R10">#REF!</definedName>
    <definedName name="S18R11">#REF!</definedName>
    <definedName name="S18R12">#REF!</definedName>
    <definedName name="S18R13">#REF!</definedName>
    <definedName name="S18R14">#REF!</definedName>
    <definedName name="S18R15">#REF!</definedName>
    <definedName name="S18R16">#REF!</definedName>
    <definedName name="S18R17">#REF!</definedName>
    <definedName name="S18R18">#REF!</definedName>
    <definedName name="S18R19">#REF!</definedName>
    <definedName name="S18R2">#REF!</definedName>
    <definedName name="S18R20">#REF!</definedName>
    <definedName name="S18R21">#REF!</definedName>
    <definedName name="S18R22">#REF!</definedName>
    <definedName name="S18R23">#REF!</definedName>
    <definedName name="S18R24">#REF!</definedName>
    <definedName name="S18R3">#REF!</definedName>
    <definedName name="S18R4">#REF!</definedName>
    <definedName name="S18R5">#REF!</definedName>
    <definedName name="S18R6">#REF!</definedName>
    <definedName name="S18R7">#REF!</definedName>
    <definedName name="S18R8">#REF!</definedName>
    <definedName name="S18R9">#REF!</definedName>
    <definedName name="S19P1">#REF!</definedName>
    <definedName name="S19P10">#REF!</definedName>
    <definedName name="S19P11">#REF!</definedName>
    <definedName name="S19P12">#REF!</definedName>
    <definedName name="S19P13">#REF!</definedName>
    <definedName name="S19P14">#REF!</definedName>
    <definedName name="S19P15">#REF!</definedName>
    <definedName name="S19P16">#REF!</definedName>
    <definedName name="S19P17">#REF!</definedName>
    <definedName name="S19P18">#REF!</definedName>
    <definedName name="S19P19">#REF!</definedName>
    <definedName name="S19P2">#REF!</definedName>
    <definedName name="S19P20">#REF!</definedName>
    <definedName name="S19P21">#REF!</definedName>
    <definedName name="S19P22">#REF!</definedName>
    <definedName name="S19P23">#REF!</definedName>
    <definedName name="S19P24">#REF!</definedName>
    <definedName name="S19P3">#REF!</definedName>
    <definedName name="S19P4">#REF!</definedName>
    <definedName name="S19P5">#REF!</definedName>
    <definedName name="S19P6">#REF!</definedName>
    <definedName name="S19P7">#REF!</definedName>
    <definedName name="S19P8">#REF!</definedName>
    <definedName name="S19P9">#REF!</definedName>
    <definedName name="S19R1">#REF!</definedName>
    <definedName name="S19R10">#REF!</definedName>
    <definedName name="S19R11">#REF!</definedName>
    <definedName name="S19R12">#REF!</definedName>
    <definedName name="S19R13">#REF!</definedName>
    <definedName name="S19R14">#REF!</definedName>
    <definedName name="S19R15">#REF!</definedName>
    <definedName name="S19R16">#REF!</definedName>
    <definedName name="S19R17">#REF!</definedName>
    <definedName name="S19R18">#REF!</definedName>
    <definedName name="S19R19">#REF!</definedName>
    <definedName name="S19R2">#REF!</definedName>
    <definedName name="S19R20">#REF!</definedName>
    <definedName name="S19R21">#REF!</definedName>
    <definedName name="S19R22">#REF!</definedName>
    <definedName name="S19R23">#REF!</definedName>
    <definedName name="S19R24">#REF!</definedName>
    <definedName name="S19R3">#REF!</definedName>
    <definedName name="S19R4">#REF!</definedName>
    <definedName name="S19R5">#REF!</definedName>
    <definedName name="S19R6">#REF!</definedName>
    <definedName name="S19R7">#REF!</definedName>
    <definedName name="S19R8">#REF!</definedName>
    <definedName name="S19R9">#REF!</definedName>
    <definedName name="S1P1">#REF!</definedName>
    <definedName name="S1P10">#REF!</definedName>
    <definedName name="S1P11">#REF!</definedName>
    <definedName name="S1P12">#REF!</definedName>
    <definedName name="S1P13">#REF!</definedName>
    <definedName name="S1P14">#REF!</definedName>
    <definedName name="S1P15">#REF!</definedName>
    <definedName name="S1P16">#REF!</definedName>
    <definedName name="S1P17">#REF!</definedName>
    <definedName name="S1P18">#REF!</definedName>
    <definedName name="S1P19">#REF!</definedName>
    <definedName name="S1P2">#REF!</definedName>
    <definedName name="S1P20">#REF!</definedName>
    <definedName name="S1P21">#REF!</definedName>
    <definedName name="S1P22">#REF!</definedName>
    <definedName name="S1P23">#REF!</definedName>
    <definedName name="S1P24">#REF!</definedName>
    <definedName name="S1P3">#REF!</definedName>
    <definedName name="S1P4">#REF!</definedName>
    <definedName name="S1P5">#REF!</definedName>
    <definedName name="S1P6">#REF!</definedName>
    <definedName name="S1P7">#REF!</definedName>
    <definedName name="S1P8">#REF!</definedName>
    <definedName name="S1P9">#REF!</definedName>
    <definedName name="S1R1">#REF!</definedName>
    <definedName name="S1R10">#REF!</definedName>
    <definedName name="S1R11">#REF!</definedName>
    <definedName name="S1R12">#REF!</definedName>
    <definedName name="S1R13">#REF!</definedName>
    <definedName name="S1R14">#REF!</definedName>
    <definedName name="S1R15">#REF!</definedName>
    <definedName name="S1R16">#REF!</definedName>
    <definedName name="S1R17">#REF!</definedName>
    <definedName name="S1R18">#REF!</definedName>
    <definedName name="S1R19">#REF!</definedName>
    <definedName name="S1R2">#REF!</definedName>
    <definedName name="S1R20">#REF!</definedName>
    <definedName name="S1R21">#REF!</definedName>
    <definedName name="S1R22">#REF!</definedName>
    <definedName name="S1R23">#REF!</definedName>
    <definedName name="S1R24">#REF!</definedName>
    <definedName name="S1R3">#REF!</definedName>
    <definedName name="S1R4">#REF!</definedName>
    <definedName name="S1R5">#REF!</definedName>
    <definedName name="S1R6">#REF!</definedName>
    <definedName name="S1R7">#REF!</definedName>
    <definedName name="S1R8">#REF!</definedName>
    <definedName name="S1R9">#REF!</definedName>
    <definedName name="S20P1">#REF!</definedName>
    <definedName name="S20P10">#REF!</definedName>
    <definedName name="S20P11">#REF!</definedName>
    <definedName name="S20P12">#REF!</definedName>
    <definedName name="S20P13">#REF!</definedName>
    <definedName name="S20P14">#REF!</definedName>
    <definedName name="S20P15">#REF!</definedName>
    <definedName name="S20P16">#REF!</definedName>
    <definedName name="S20P17">#REF!</definedName>
    <definedName name="S20P18">#REF!</definedName>
    <definedName name="S20P19">#REF!</definedName>
    <definedName name="S20P2">#REF!</definedName>
    <definedName name="S20P20">#REF!</definedName>
    <definedName name="S20P21">#REF!</definedName>
    <definedName name="S20P22">#REF!</definedName>
    <definedName name="S20P23">#REF!</definedName>
    <definedName name="S20P24">#REF!</definedName>
    <definedName name="S20P3">#REF!</definedName>
    <definedName name="S20P4">#REF!</definedName>
    <definedName name="S20P5">#REF!</definedName>
    <definedName name="S20P6">#REF!</definedName>
    <definedName name="S20P7">#REF!</definedName>
    <definedName name="S20P8">#REF!</definedName>
    <definedName name="S20P9">#REF!</definedName>
    <definedName name="S20R1">#REF!</definedName>
    <definedName name="S20R10">#REF!</definedName>
    <definedName name="S20R11">#REF!</definedName>
    <definedName name="S20R12">#REF!</definedName>
    <definedName name="S20R13">#REF!</definedName>
    <definedName name="S20R14">#REF!</definedName>
    <definedName name="S20R15">#REF!</definedName>
    <definedName name="S20R16">#REF!</definedName>
    <definedName name="S20R17">#REF!</definedName>
    <definedName name="S20R18">#REF!</definedName>
    <definedName name="S20R19">#REF!</definedName>
    <definedName name="S20R2">#REF!</definedName>
    <definedName name="S20R20">#REF!</definedName>
    <definedName name="S20R21">#REF!</definedName>
    <definedName name="S20R22">#REF!</definedName>
    <definedName name="S20R23">#REF!</definedName>
    <definedName name="S20R24">#REF!</definedName>
    <definedName name="S20R3">#REF!</definedName>
    <definedName name="S20R4">#REF!</definedName>
    <definedName name="S20R5">#REF!</definedName>
    <definedName name="S20R6">#REF!</definedName>
    <definedName name="S20R7">#REF!</definedName>
    <definedName name="S20R8">#REF!</definedName>
    <definedName name="S20R9">#REF!</definedName>
    <definedName name="S21P1">#REF!</definedName>
    <definedName name="S21P10">#REF!</definedName>
    <definedName name="S21P11">#REF!</definedName>
    <definedName name="S21P12">#REF!</definedName>
    <definedName name="S21P13">#REF!</definedName>
    <definedName name="S21P14">#REF!</definedName>
    <definedName name="S21P15">#REF!</definedName>
    <definedName name="S21P16">#REF!</definedName>
    <definedName name="S21P17">#REF!</definedName>
    <definedName name="S21P18">#REF!</definedName>
    <definedName name="S21P19">#REF!</definedName>
    <definedName name="S21P2">#REF!</definedName>
    <definedName name="S21P20">#REF!</definedName>
    <definedName name="S21P21">#REF!</definedName>
    <definedName name="S21P22">#REF!</definedName>
    <definedName name="S21P23">#REF!</definedName>
    <definedName name="S21P24">#REF!</definedName>
    <definedName name="S21P3">#REF!</definedName>
    <definedName name="S21P4">#REF!</definedName>
    <definedName name="S21P5">#REF!</definedName>
    <definedName name="S21P6">#REF!</definedName>
    <definedName name="S21P7">#REF!</definedName>
    <definedName name="S21P8">#REF!</definedName>
    <definedName name="S21P9">#REF!</definedName>
    <definedName name="S21R1">#REF!</definedName>
    <definedName name="S21R10">#REF!</definedName>
    <definedName name="S21R11">#REF!</definedName>
    <definedName name="S21R12">#REF!</definedName>
    <definedName name="S21R13">#REF!</definedName>
    <definedName name="S21R14">#REF!</definedName>
    <definedName name="S21R15">#REF!</definedName>
    <definedName name="S21R16">#REF!</definedName>
    <definedName name="S21R17">#REF!</definedName>
    <definedName name="S21R18">#REF!</definedName>
    <definedName name="S21R19">#REF!</definedName>
    <definedName name="S21R2">#REF!</definedName>
    <definedName name="S21R20">#REF!</definedName>
    <definedName name="S21R21">#REF!</definedName>
    <definedName name="S21R22">#REF!</definedName>
    <definedName name="S21R23">#REF!</definedName>
    <definedName name="S21R24">#REF!</definedName>
    <definedName name="S21R3">#REF!</definedName>
    <definedName name="S21R4">#REF!</definedName>
    <definedName name="S21R5">#REF!</definedName>
    <definedName name="S21R6">#REF!</definedName>
    <definedName name="S21R7">#REF!</definedName>
    <definedName name="S21R8">#REF!</definedName>
    <definedName name="S21R9">#REF!</definedName>
    <definedName name="S22P1">#REF!</definedName>
    <definedName name="S22P10">#REF!</definedName>
    <definedName name="S22P11">#REF!</definedName>
    <definedName name="S22P12">#REF!</definedName>
    <definedName name="S22P13">#REF!</definedName>
    <definedName name="S22P14">#REF!</definedName>
    <definedName name="S22P15">#REF!</definedName>
    <definedName name="S22P16">#REF!</definedName>
    <definedName name="S22P17">#REF!</definedName>
    <definedName name="S22P18">#REF!</definedName>
    <definedName name="S22P19">#REF!</definedName>
    <definedName name="S22P2">#REF!</definedName>
    <definedName name="S22P20">#REF!</definedName>
    <definedName name="S22P21">#REF!</definedName>
    <definedName name="S22P22">#REF!</definedName>
    <definedName name="S22P23">#REF!</definedName>
    <definedName name="S22P24">#REF!</definedName>
    <definedName name="S22P3">#REF!</definedName>
    <definedName name="S22P4">#REF!</definedName>
    <definedName name="S22P5">#REF!</definedName>
    <definedName name="S22P6">#REF!</definedName>
    <definedName name="S22P7">#REF!</definedName>
    <definedName name="S22P8">#REF!</definedName>
    <definedName name="S22P9">#REF!</definedName>
    <definedName name="S22R1">#REF!</definedName>
    <definedName name="S22R10">#REF!</definedName>
    <definedName name="S22R11">#REF!</definedName>
    <definedName name="S22R12">#REF!</definedName>
    <definedName name="S22R13">#REF!</definedName>
    <definedName name="S22R14">#REF!</definedName>
    <definedName name="S22R15">#REF!</definedName>
    <definedName name="S22R16">#REF!</definedName>
    <definedName name="S22R17">#REF!</definedName>
    <definedName name="S22R18">#REF!</definedName>
    <definedName name="S22R19">#REF!</definedName>
    <definedName name="S22R2">#REF!</definedName>
    <definedName name="S22R20">#REF!</definedName>
    <definedName name="S22R21">#REF!</definedName>
    <definedName name="S22R22">#REF!</definedName>
    <definedName name="S22R23">#REF!</definedName>
    <definedName name="S22R24">#REF!</definedName>
    <definedName name="S22R3">#REF!</definedName>
    <definedName name="S22R4">#REF!</definedName>
    <definedName name="S22R5">#REF!</definedName>
    <definedName name="S22R6">#REF!</definedName>
    <definedName name="S22R7">#REF!</definedName>
    <definedName name="S22R8">#REF!</definedName>
    <definedName name="S22R9">#REF!</definedName>
    <definedName name="S23P1">#REF!</definedName>
    <definedName name="S23P10">#REF!</definedName>
    <definedName name="S23P11">#REF!</definedName>
    <definedName name="S23P12">#REF!</definedName>
    <definedName name="S23P13">#REF!</definedName>
    <definedName name="S23P14">#REF!</definedName>
    <definedName name="S23P15">#REF!</definedName>
    <definedName name="S23P16">#REF!</definedName>
    <definedName name="S23P17">#REF!</definedName>
    <definedName name="S23P18">#REF!</definedName>
    <definedName name="S23P19">#REF!</definedName>
    <definedName name="S23P2">#REF!</definedName>
    <definedName name="S23P20">#REF!</definedName>
    <definedName name="S23P21">#REF!</definedName>
    <definedName name="S23P22">#REF!</definedName>
    <definedName name="S23P23">#REF!</definedName>
    <definedName name="S23P24">#REF!</definedName>
    <definedName name="S23P3">#REF!</definedName>
    <definedName name="S23P4">#REF!</definedName>
    <definedName name="S23P5">#REF!</definedName>
    <definedName name="S23P6">#REF!</definedName>
    <definedName name="S23P7">#REF!</definedName>
    <definedName name="S23P8">#REF!</definedName>
    <definedName name="S23P9">#REF!</definedName>
    <definedName name="S23R1">#REF!</definedName>
    <definedName name="S23R10">#REF!</definedName>
    <definedName name="S23R11">#REF!</definedName>
    <definedName name="S23R12">#REF!</definedName>
    <definedName name="S23R13">#REF!</definedName>
    <definedName name="S23R14">#REF!</definedName>
    <definedName name="S23R15">#REF!</definedName>
    <definedName name="S23R16">#REF!</definedName>
    <definedName name="S23R17">#REF!</definedName>
    <definedName name="S23R18">#REF!</definedName>
    <definedName name="S23R19">#REF!</definedName>
    <definedName name="S23R2">#REF!</definedName>
    <definedName name="S23R20">#REF!</definedName>
    <definedName name="S23R21">#REF!</definedName>
    <definedName name="S23R22">#REF!</definedName>
    <definedName name="S23R23">#REF!</definedName>
    <definedName name="S23R24">#REF!</definedName>
    <definedName name="S23R3">#REF!</definedName>
    <definedName name="S23R4">#REF!</definedName>
    <definedName name="S23R5">#REF!</definedName>
    <definedName name="S23R6">#REF!</definedName>
    <definedName name="S23R7">#REF!</definedName>
    <definedName name="S23R8">#REF!</definedName>
    <definedName name="S23R9">#REF!</definedName>
    <definedName name="S24P1">#REF!</definedName>
    <definedName name="S24P10">#REF!</definedName>
    <definedName name="S24P11">#REF!</definedName>
    <definedName name="S24P12">#REF!</definedName>
    <definedName name="S24P13">#REF!</definedName>
    <definedName name="S24P14">#REF!</definedName>
    <definedName name="S24P15">#REF!</definedName>
    <definedName name="S24P16">#REF!</definedName>
    <definedName name="S24P17">#REF!</definedName>
    <definedName name="S24P18">#REF!</definedName>
    <definedName name="S24P19">#REF!</definedName>
    <definedName name="S24P2">#REF!</definedName>
    <definedName name="S24P20">#REF!</definedName>
    <definedName name="S24P21">#REF!</definedName>
    <definedName name="S24P22">#REF!</definedName>
    <definedName name="S24P23">#REF!</definedName>
    <definedName name="S24P24">#REF!</definedName>
    <definedName name="S24P3">#REF!</definedName>
    <definedName name="S24P4">#REF!</definedName>
    <definedName name="S24P5">#REF!</definedName>
    <definedName name="S24P6">#REF!</definedName>
    <definedName name="S24P7">#REF!</definedName>
    <definedName name="S24P8">#REF!</definedName>
    <definedName name="S24P9">#REF!</definedName>
    <definedName name="S24R1">#REF!</definedName>
    <definedName name="S24R10">#REF!</definedName>
    <definedName name="S24R11">#REF!</definedName>
    <definedName name="S24R12">#REF!</definedName>
    <definedName name="S24R13">#REF!</definedName>
    <definedName name="S24R14">#REF!</definedName>
    <definedName name="S24R15">#REF!</definedName>
    <definedName name="S24R16">#REF!</definedName>
    <definedName name="S24R17">#REF!</definedName>
    <definedName name="S24R18">#REF!</definedName>
    <definedName name="S24R19">#REF!</definedName>
    <definedName name="S24R2">#REF!</definedName>
    <definedName name="S24R20">#REF!</definedName>
    <definedName name="S24R21">#REF!</definedName>
    <definedName name="S24R22">#REF!</definedName>
    <definedName name="S24R23">#REF!</definedName>
    <definedName name="S24R24">#REF!</definedName>
    <definedName name="S24R3">#REF!</definedName>
    <definedName name="S24R4">#REF!</definedName>
    <definedName name="S24R5">#REF!</definedName>
    <definedName name="S24R6">#REF!</definedName>
    <definedName name="S24R7">#REF!</definedName>
    <definedName name="S24R8">#REF!</definedName>
    <definedName name="S24R9">#REF!</definedName>
    <definedName name="S25P1">#REF!</definedName>
    <definedName name="S25P10">#REF!</definedName>
    <definedName name="S25P11">#REF!</definedName>
    <definedName name="S25P12">#REF!</definedName>
    <definedName name="S25P13">#REF!</definedName>
    <definedName name="S25P14">#REF!</definedName>
    <definedName name="S25P15">#REF!</definedName>
    <definedName name="S25P16">#REF!</definedName>
    <definedName name="S25P17">#REF!</definedName>
    <definedName name="S25P18">#REF!</definedName>
    <definedName name="S25P19">#REF!</definedName>
    <definedName name="S25P2">#REF!</definedName>
    <definedName name="S25P20">#REF!</definedName>
    <definedName name="S25P21">#REF!</definedName>
    <definedName name="S25P22">#REF!</definedName>
    <definedName name="S25P23">#REF!</definedName>
    <definedName name="S25P24">#REF!</definedName>
    <definedName name="S25P3">#REF!</definedName>
    <definedName name="S25P4">#REF!</definedName>
    <definedName name="S25P5">#REF!</definedName>
    <definedName name="S25P6">#REF!</definedName>
    <definedName name="S25P7">#REF!</definedName>
    <definedName name="S25P8">#REF!</definedName>
    <definedName name="S25P9">#REF!</definedName>
    <definedName name="S25R1">#REF!</definedName>
    <definedName name="S25R10">#REF!</definedName>
    <definedName name="S25R11">#REF!</definedName>
    <definedName name="S25R12">#REF!</definedName>
    <definedName name="S25R13">#REF!</definedName>
    <definedName name="S25R14">#REF!</definedName>
    <definedName name="S25R15">#REF!</definedName>
    <definedName name="S25R16">#REF!</definedName>
    <definedName name="S25R17">#REF!</definedName>
    <definedName name="S25R18">#REF!</definedName>
    <definedName name="S25R19">#REF!</definedName>
    <definedName name="S25R2">#REF!</definedName>
    <definedName name="S25R20">#REF!</definedName>
    <definedName name="S25R21">#REF!</definedName>
    <definedName name="S25R22">#REF!</definedName>
    <definedName name="S25R23">#REF!</definedName>
    <definedName name="S25R24">#REF!</definedName>
    <definedName name="S25R3">#REF!</definedName>
    <definedName name="S25R4">#REF!</definedName>
    <definedName name="S25R5">#REF!</definedName>
    <definedName name="S25R6">#REF!</definedName>
    <definedName name="S25R7">#REF!</definedName>
    <definedName name="S25R8">#REF!</definedName>
    <definedName name="S25R9">#REF!</definedName>
    <definedName name="S26P1">#REF!</definedName>
    <definedName name="S26P10">#REF!</definedName>
    <definedName name="S26P11">#REF!</definedName>
    <definedName name="S26P12">#REF!</definedName>
    <definedName name="S26P13">#REF!</definedName>
    <definedName name="S26P14">#REF!</definedName>
    <definedName name="S26P15">#REF!</definedName>
    <definedName name="S26P16">#REF!</definedName>
    <definedName name="S26P17">#REF!</definedName>
    <definedName name="S26P18">#REF!</definedName>
    <definedName name="S26P19">#REF!</definedName>
    <definedName name="S26P2">#REF!</definedName>
    <definedName name="S26P20">#REF!</definedName>
    <definedName name="S26P21">#REF!</definedName>
    <definedName name="S26P22">#REF!</definedName>
    <definedName name="S26P23">#REF!</definedName>
    <definedName name="S26P24">#REF!</definedName>
    <definedName name="S26P3">#REF!</definedName>
    <definedName name="S26P4">#REF!</definedName>
    <definedName name="S26P5">#REF!</definedName>
    <definedName name="S26P6">#REF!</definedName>
    <definedName name="S26P7">#REF!</definedName>
    <definedName name="S26P8">#REF!</definedName>
    <definedName name="S26P9">#REF!</definedName>
    <definedName name="S26R1">#REF!</definedName>
    <definedName name="S26R10">#REF!</definedName>
    <definedName name="S26R11">#REF!</definedName>
    <definedName name="S26R12">#REF!</definedName>
    <definedName name="S26R13">#REF!</definedName>
    <definedName name="S26R14">#REF!</definedName>
    <definedName name="S26R15">#REF!</definedName>
    <definedName name="S26R16">#REF!</definedName>
    <definedName name="S26R17">#REF!</definedName>
    <definedName name="S26R18">#REF!</definedName>
    <definedName name="S26R19">#REF!</definedName>
    <definedName name="S26R2">#REF!</definedName>
    <definedName name="S26R20">#REF!</definedName>
    <definedName name="S26R21">#REF!</definedName>
    <definedName name="S26R22">#REF!</definedName>
    <definedName name="S26R23">#REF!</definedName>
    <definedName name="S26R24">#REF!</definedName>
    <definedName name="S26R3">#REF!</definedName>
    <definedName name="S26R4">#REF!</definedName>
    <definedName name="S26R5">#REF!</definedName>
    <definedName name="S26R6">#REF!</definedName>
    <definedName name="S26R7">#REF!</definedName>
    <definedName name="S26R8">#REF!</definedName>
    <definedName name="S26R9">#REF!</definedName>
    <definedName name="S27P1">#REF!</definedName>
    <definedName name="S27P10">#REF!</definedName>
    <definedName name="S27P11">#REF!</definedName>
    <definedName name="S27P12">#REF!</definedName>
    <definedName name="S27P13">#REF!</definedName>
    <definedName name="S27P14">#REF!</definedName>
    <definedName name="S27P15">#REF!</definedName>
    <definedName name="S27P16">#REF!</definedName>
    <definedName name="S27P17">#REF!</definedName>
    <definedName name="S27P18">#REF!</definedName>
    <definedName name="S27P19">#REF!</definedName>
    <definedName name="S27P2">#REF!</definedName>
    <definedName name="S27P20">#REF!</definedName>
    <definedName name="S27P21">#REF!</definedName>
    <definedName name="S27P22">#REF!</definedName>
    <definedName name="S27P23">#REF!</definedName>
    <definedName name="S27P24">#REF!</definedName>
    <definedName name="S27P3">#REF!</definedName>
    <definedName name="S27P4">#REF!</definedName>
    <definedName name="S27P5">#REF!</definedName>
    <definedName name="S27P6">#REF!</definedName>
    <definedName name="S27P7">#REF!</definedName>
    <definedName name="S27P8">#REF!</definedName>
    <definedName name="S27P9">#REF!</definedName>
    <definedName name="S27R1">#REF!</definedName>
    <definedName name="S27R10">#REF!</definedName>
    <definedName name="S27R11">#REF!</definedName>
    <definedName name="S27R12">#REF!</definedName>
    <definedName name="S27R13">#REF!</definedName>
    <definedName name="S27R14">#REF!</definedName>
    <definedName name="S27R15">#REF!</definedName>
    <definedName name="S27R16">#REF!</definedName>
    <definedName name="S27R17">#REF!</definedName>
    <definedName name="S27R18">#REF!</definedName>
    <definedName name="S27R19">#REF!</definedName>
    <definedName name="S27R2">#REF!</definedName>
    <definedName name="S27R20">#REF!</definedName>
    <definedName name="S27R21">#REF!</definedName>
    <definedName name="S27R22">#REF!</definedName>
    <definedName name="S27R23">#REF!</definedName>
    <definedName name="S27R24">#REF!</definedName>
    <definedName name="S27R3">#REF!</definedName>
    <definedName name="S27R4">#REF!</definedName>
    <definedName name="S27R5">#REF!</definedName>
    <definedName name="S27R6">#REF!</definedName>
    <definedName name="S27R7">#REF!</definedName>
    <definedName name="S27R8">#REF!</definedName>
    <definedName name="S27R9">#REF!</definedName>
    <definedName name="S28P1">#REF!</definedName>
    <definedName name="S28P10">#REF!</definedName>
    <definedName name="S28P11">#REF!</definedName>
    <definedName name="S28P12">#REF!</definedName>
    <definedName name="S28P13">#REF!</definedName>
    <definedName name="S28P14">#REF!</definedName>
    <definedName name="S28P15">#REF!</definedName>
    <definedName name="S28P16">#REF!</definedName>
    <definedName name="S28P17">#REF!</definedName>
    <definedName name="S28P18">#REF!</definedName>
    <definedName name="S28P19">#REF!</definedName>
    <definedName name="S28P2">#REF!</definedName>
    <definedName name="S28P20">#REF!</definedName>
    <definedName name="S28P21">#REF!</definedName>
    <definedName name="S28P22">#REF!</definedName>
    <definedName name="S28P23">#REF!</definedName>
    <definedName name="S28P24">#REF!</definedName>
    <definedName name="S28P3">#REF!</definedName>
    <definedName name="S28P4">#REF!</definedName>
    <definedName name="S28P5">#REF!</definedName>
    <definedName name="S28P6">#REF!</definedName>
    <definedName name="S28P7">#REF!</definedName>
    <definedName name="S28P8">#REF!</definedName>
    <definedName name="S28P9">#REF!</definedName>
    <definedName name="S28R1">#REF!</definedName>
    <definedName name="S28R10">#REF!</definedName>
    <definedName name="S28R11">#REF!</definedName>
    <definedName name="S28R12">#REF!</definedName>
    <definedName name="S28R13">#REF!</definedName>
    <definedName name="S28R14">#REF!</definedName>
    <definedName name="S28R15">#REF!</definedName>
    <definedName name="S28R16">#REF!</definedName>
    <definedName name="S28R17">#REF!</definedName>
    <definedName name="S28R18">#REF!</definedName>
    <definedName name="S28R19">#REF!</definedName>
    <definedName name="S28R2">#REF!</definedName>
    <definedName name="S28R20">#REF!</definedName>
    <definedName name="S28R21">#REF!</definedName>
    <definedName name="S28R22">#REF!</definedName>
    <definedName name="S28R23">#REF!</definedName>
    <definedName name="S28R24">#REF!</definedName>
    <definedName name="S28R3">#REF!</definedName>
    <definedName name="S28R4">#REF!</definedName>
    <definedName name="S28R5">#REF!</definedName>
    <definedName name="S28R6">#REF!</definedName>
    <definedName name="S28R7">#REF!</definedName>
    <definedName name="S28R8">#REF!</definedName>
    <definedName name="S28R9">#REF!</definedName>
    <definedName name="S29P1">#REF!</definedName>
    <definedName name="S29P10">#REF!</definedName>
    <definedName name="S29P11">#REF!</definedName>
    <definedName name="S29P12">#REF!</definedName>
    <definedName name="S29P13">#REF!</definedName>
    <definedName name="S29P14">#REF!</definedName>
    <definedName name="S29P15">#REF!</definedName>
    <definedName name="S29P16">#REF!</definedName>
    <definedName name="S29P17">#REF!</definedName>
    <definedName name="S29P18">#REF!</definedName>
    <definedName name="S29P19">#REF!</definedName>
    <definedName name="S29P2">#REF!</definedName>
    <definedName name="S29P20">#REF!</definedName>
    <definedName name="S29P21">#REF!</definedName>
    <definedName name="S29P22">#REF!</definedName>
    <definedName name="S29P23">#REF!</definedName>
    <definedName name="S29P24">#REF!</definedName>
    <definedName name="S29P3">#REF!</definedName>
    <definedName name="S29P4">#REF!</definedName>
    <definedName name="S29P5">#REF!</definedName>
    <definedName name="S29P6">#REF!</definedName>
    <definedName name="S29P7">#REF!</definedName>
    <definedName name="S29P8">#REF!</definedName>
    <definedName name="S29P9">#REF!</definedName>
    <definedName name="S29R1">#REF!</definedName>
    <definedName name="S29R10">#REF!</definedName>
    <definedName name="S29R11">#REF!</definedName>
    <definedName name="S29R12">#REF!</definedName>
    <definedName name="S29R13">#REF!</definedName>
    <definedName name="S29R14">#REF!</definedName>
    <definedName name="S29R15">#REF!</definedName>
    <definedName name="S29R16">#REF!</definedName>
    <definedName name="S29R17">#REF!</definedName>
    <definedName name="S29R18">#REF!</definedName>
    <definedName name="S29R19">#REF!</definedName>
    <definedName name="S29R2">#REF!</definedName>
    <definedName name="S29R20">#REF!</definedName>
    <definedName name="S29R21">#REF!</definedName>
    <definedName name="S29R22">#REF!</definedName>
    <definedName name="S29R23">#REF!</definedName>
    <definedName name="S29R24">#REF!</definedName>
    <definedName name="S29R3">#REF!</definedName>
    <definedName name="S29R4">#REF!</definedName>
    <definedName name="S29R5">#REF!</definedName>
    <definedName name="S29R6">#REF!</definedName>
    <definedName name="S29R7">#REF!</definedName>
    <definedName name="S29R8">#REF!</definedName>
    <definedName name="S29R9">#REF!</definedName>
    <definedName name="S2P1">#REF!</definedName>
    <definedName name="S2P10">#REF!</definedName>
    <definedName name="S2P11">#REF!</definedName>
    <definedName name="S2P12">#REF!</definedName>
    <definedName name="S2P13">#REF!</definedName>
    <definedName name="S2P14">#REF!</definedName>
    <definedName name="S2P15">#REF!</definedName>
    <definedName name="S2P16">#REF!</definedName>
    <definedName name="S2P17">#REF!</definedName>
    <definedName name="S2P18">#REF!</definedName>
    <definedName name="S2P19">#REF!</definedName>
    <definedName name="S2P2">#REF!</definedName>
    <definedName name="S2P20">#REF!</definedName>
    <definedName name="S2P21">#REF!</definedName>
    <definedName name="S2P22">#REF!</definedName>
    <definedName name="S2P23">#REF!</definedName>
    <definedName name="S2P24">#REF!</definedName>
    <definedName name="S2P3">#REF!</definedName>
    <definedName name="S2P4">#REF!</definedName>
    <definedName name="S2P5">#REF!</definedName>
    <definedName name="S2P6">#REF!</definedName>
    <definedName name="S2P7">#REF!</definedName>
    <definedName name="S2P8">#REF!</definedName>
    <definedName name="S2P9">#REF!</definedName>
    <definedName name="S2PP4">#REF!</definedName>
    <definedName name="S2R1">#REF!</definedName>
    <definedName name="S2R10">#REF!</definedName>
    <definedName name="S2R11">#REF!</definedName>
    <definedName name="S2R12">#REF!</definedName>
    <definedName name="S2R13">#REF!</definedName>
    <definedName name="S2R14">#REF!</definedName>
    <definedName name="S2R15">#REF!</definedName>
    <definedName name="S2R16">#REF!</definedName>
    <definedName name="S2R17">#REF!</definedName>
    <definedName name="S2R18">#REF!</definedName>
    <definedName name="S2R19">#REF!</definedName>
    <definedName name="S2R2">#REF!</definedName>
    <definedName name="S2R20">#REF!</definedName>
    <definedName name="S2R21">#REF!</definedName>
    <definedName name="S2R22">#REF!</definedName>
    <definedName name="S2R23">#REF!</definedName>
    <definedName name="S2R24">#REF!</definedName>
    <definedName name="S2R3">#REF!</definedName>
    <definedName name="S2R4">#REF!</definedName>
    <definedName name="S2R5">#REF!</definedName>
    <definedName name="S2R6">#REF!</definedName>
    <definedName name="S2R7">#REF!</definedName>
    <definedName name="S2R8">#REF!</definedName>
    <definedName name="S2R9">#REF!</definedName>
    <definedName name="S30P1">#REF!</definedName>
    <definedName name="S30P10">#REF!</definedName>
    <definedName name="S30P11">#REF!</definedName>
    <definedName name="S30P12">#REF!</definedName>
    <definedName name="S30P13">#REF!</definedName>
    <definedName name="S30P14">#REF!</definedName>
    <definedName name="S30P15">#REF!</definedName>
    <definedName name="S30P16">#REF!</definedName>
    <definedName name="S30P17">#REF!</definedName>
    <definedName name="S30P18">#REF!</definedName>
    <definedName name="S30P19">#REF!</definedName>
    <definedName name="S30P2">#REF!</definedName>
    <definedName name="S30P20">#REF!</definedName>
    <definedName name="S30P21">#REF!</definedName>
    <definedName name="S30P22">#REF!</definedName>
    <definedName name="S30P23">#REF!</definedName>
    <definedName name="S30P24">#REF!</definedName>
    <definedName name="S30P3">#REF!</definedName>
    <definedName name="S30P4">#REF!</definedName>
    <definedName name="S30P5">#REF!</definedName>
    <definedName name="S30P6">#REF!</definedName>
    <definedName name="S30P7">#REF!</definedName>
    <definedName name="S30P8">#REF!</definedName>
    <definedName name="S30P9">#REF!</definedName>
    <definedName name="S30R1">#REF!</definedName>
    <definedName name="S30R10">#REF!</definedName>
    <definedName name="S30R11">#REF!</definedName>
    <definedName name="S30R12">#REF!</definedName>
    <definedName name="S30R13">#REF!</definedName>
    <definedName name="S30R14">#REF!</definedName>
    <definedName name="S30R15">#REF!</definedName>
    <definedName name="S30R16">#REF!</definedName>
    <definedName name="S30R17">#REF!</definedName>
    <definedName name="S30R18">#REF!</definedName>
    <definedName name="S30R19">#REF!</definedName>
    <definedName name="S30R2">#REF!</definedName>
    <definedName name="S30R20">#REF!</definedName>
    <definedName name="S30R21">#REF!</definedName>
    <definedName name="S30R22">#REF!</definedName>
    <definedName name="S30R23">#REF!</definedName>
    <definedName name="S30R24">#REF!</definedName>
    <definedName name="S30R3">#REF!</definedName>
    <definedName name="S30R4">#REF!</definedName>
    <definedName name="S30R5">#REF!</definedName>
    <definedName name="S30R6">#REF!</definedName>
    <definedName name="S30R7">#REF!</definedName>
    <definedName name="S30R8">#REF!</definedName>
    <definedName name="S30R9">#REF!</definedName>
    <definedName name="S31P1">#REF!</definedName>
    <definedName name="S31P10">#REF!</definedName>
    <definedName name="S31P11">#REF!</definedName>
    <definedName name="S31P12">#REF!</definedName>
    <definedName name="S31P13">#REF!</definedName>
    <definedName name="S31P14">#REF!</definedName>
    <definedName name="S31P15">#REF!</definedName>
    <definedName name="S31P16">#REF!</definedName>
    <definedName name="S31P17">#REF!</definedName>
    <definedName name="S31P18">#REF!</definedName>
    <definedName name="S31P19">#REF!</definedName>
    <definedName name="S31P2">#REF!</definedName>
    <definedName name="S31P20">#REF!</definedName>
    <definedName name="S31P21">#REF!</definedName>
    <definedName name="S31P22">#REF!</definedName>
    <definedName name="S31P23">#REF!</definedName>
    <definedName name="S31P24">#REF!</definedName>
    <definedName name="S31P3">#REF!</definedName>
    <definedName name="S31P4">#REF!</definedName>
    <definedName name="S31P5">#REF!</definedName>
    <definedName name="S31P6">#REF!</definedName>
    <definedName name="S31P7">#REF!</definedName>
    <definedName name="S31P8">#REF!</definedName>
    <definedName name="S31P9">#REF!</definedName>
    <definedName name="S31R1">#REF!</definedName>
    <definedName name="S31R10">#REF!</definedName>
    <definedName name="S31R11">#REF!</definedName>
    <definedName name="S31R12">#REF!</definedName>
    <definedName name="S31R13">#REF!</definedName>
    <definedName name="S31R14">#REF!</definedName>
    <definedName name="S31R15">#REF!</definedName>
    <definedName name="S31R16">#REF!</definedName>
    <definedName name="S31R17">#REF!</definedName>
    <definedName name="S31R18">#REF!</definedName>
    <definedName name="S31R19">#REF!</definedName>
    <definedName name="S31R2">#REF!</definedName>
    <definedName name="S31R20">#REF!</definedName>
    <definedName name="S31R21">#REF!</definedName>
    <definedName name="S31R22">#REF!</definedName>
    <definedName name="S31R23">#REF!</definedName>
    <definedName name="S31R24">#REF!</definedName>
    <definedName name="S31R3">#REF!</definedName>
    <definedName name="S31R4">#REF!</definedName>
    <definedName name="S31R5">#REF!</definedName>
    <definedName name="S31R6">#REF!</definedName>
    <definedName name="S31R7">#REF!</definedName>
    <definedName name="S31R8">#REF!</definedName>
    <definedName name="S31R9">#REF!</definedName>
    <definedName name="S32P1">#REF!</definedName>
    <definedName name="S32P10">#REF!</definedName>
    <definedName name="S32P11">#REF!</definedName>
    <definedName name="S32P12">#REF!</definedName>
    <definedName name="S32P13">#REF!</definedName>
    <definedName name="S32P14">#REF!</definedName>
    <definedName name="S32P15">#REF!</definedName>
    <definedName name="S32P16">#REF!</definedName>
    <definedName name="S32P17">#REF!</definedName>
    <definedName name="S32P18">#REF!</definedName>
    <definedName name="S32P19">#REF!</definedName>
    <definedName name="S32P2">#REF!</definedName>
    <definedName name="S32P20">#REF!</definedName>
    <definedName name="S32P21">#REF!</definedName>
    <definedName name="S32P22">#REF!</definedName>
    <definedName name="S32P23">#REF!</definedName>
    <definedName name="S32P24">#REF!</definedName>
    <definedName name="S32P3">#REF!</definedName>
    <definedName name="S32P4">#REF!</definedName>
    <definedName name="S32P5">#REF!</definedName>
    <definedName name="S32P6">#REF!</definedName>
    <definedName name="S32P7">#REF!</definedName>
    <definedName name="S32P8">#REF!</definedName>
    <definedName name="S32P9">#REF!</definedName>
    <definedName name="S32R1">#REF!</definedName>
    <definedName name="S32R10">#REF!</definedName>
    <definedName name="S32R11">#REF!</definedName>
    <definedName name="S32R12">#REF!</definedName>
    <definedName name="S32R13">#REF!</definedName>
    <definedName name="S32R14">#REF!</definedName>
    <definedName name="S32R15">#REF!</definedName>
    <definedName name="S32R16">#REF!</definedName>
    <definedName name="S32R17">#REF!</definedName>
    <definedName name="S32R18">#REF!</definedName>
    <definedName name="S32R19">#REF!</definedName>
    <definedName name="S32R2">#REF!</definedName>
    <definedName name="S32R20">#REF!</definedName>
    <definedName name="S32R21">#REF!</definedName>
    <definedName name="S32R22">#REF!</definedName>
    <definedName name="S32R23">#REF!</definedName>
    <definedName name="S32R24">#REF!</definedName>
    <definedName name="S32R3">#REF!</definedName>
    <definedName name="S32R4">#REF!</definedName>
    <definedName name="S32R5">#REF!</definedName>
    <definedName name="S32R6">#REF!</definedName>
    <definedName name="S32R7">#REF!</definedName>
    <definedName name="S32R8">#REF!</definedName>
    <definedName name="S32R9">#REF!</definedName>
    <definedName name="S33P1">#REF!</definedName>
    <definedName name="S33P10">#REF!</definedName>
    <definedName name="S33P11">#REF!</definedName>
    <definedName name="S33P12">#REF!</definedName>
    <definedName name="S33P13">#REF!</definedName>
    <definedName name="S33P14">#REF!</definedName>
    <definedName name="S33P15">#REF!</definedName>
    <definedName name="S33P16">#REF!</definedName>
    <definedName name="S33P17">#REF!</definedName>
    <definedName name="S33P18">#REF!</definedName>
    <definedName name="S33P19">#REF!</definedName>
    <definedName name="S33P2">#REF!</definedName>
    <definedName name="S33P20">#REF!</definedName>
    <definedName name="S33P21">#REF!</definedName>
    <definedName name="S33P22">#REF!</definedName>
    <definedName name="S33P23">#REF!</definedName>
    <definedName name="S33P24">#REF!</definedName>
    <definedName name="S33P3">#REF!</definedName>
    <definedName name="S33P4">#REF!</definedName>
    <definedName name="S33P5">#REF!</definedName>
    <definedName name="S33P6">#REF!</definedName>
    <definedName name="S33P7">#REF!</definedName>
    <definedName name="S33P8">#REF!</definedName>
    <definedName name="S33P9">#REF!</definedName>
    <definedName name="S33R1">#REF!</definedName>
    <definedName name="S33R10">#REF!</definedName>
    <definedName name="S33R11">#REF!</definedName>
    <definedName name="S33R12">#REF!</definedName>
    <definedName name="S33R13">#REF!</definedName>
    <definedName name="S33R14">#REF!</definedName>
    <definedName name="S33R15">#REF!</definedName>
    <definedName name="S33R16">#REF!</definedName>
    <definedName name="S33R17">#REF!</definedName>
    <definedName name="S33R18">#REF!</definedName>
    <definedName name="S33R19">#REF!</definedName>
    <definedName name="S33R2">#REF!</definedName>
    <definedName name="S33R20">#REF!</definedName>
    <definedName name="S33R21">#REF!</definedName>
    <definedName name="S33R22">#REF!</definedName>
    <definedName name="S33R23">#REF!</definedName>
    <definedName name="S33R24">#REF!</definedName>
    <definedName name="S33R3">#REF!</definedName>
    <definedName name="S33R4">#REF!</definedName>
    <definedName name="S33R5">#REF!</definedName>
    <definedName name="S33R6">#REF!</definedName>
    <definedName name="S33R7">#REF!</definedName>
    <definedName name="S33R8">#REF!</definedName>
    <definedName name="S33R9">#REF!</definedName>
    <definedName name="S34P1">#REF!</definedName>
    <definedName name="S34P10">#REF!</definedName>
    <definedName name="S34P11">#REF!</definedName>
    <definedName name="S34P12">#REF!</definedName>
    <definedName name="S34P13">#REF!</definedName>
    <definedName name="S34P14">#REF!</definedName>
    <definedName name="S34P15">#REF!</definedName>
    <definedName name="S34P16">#REF!</definedName>
    <definedName name="S34P17">#REF!</definedName>
    <definedName name="S34P18">#REF!</definedName>
    <definedName name="S34P19">#REF!</definedName>
    <definedName name="S34P2">#REF!</definedName>
    <definedName name="S34P20">#REF!</definedName>
    <definedName name="S34P21">#REF!</definedName>
    <definedName name="S34P22">#REF!</definedName>
    <definedName name="S34P23">#REF!</definedName>
    <definedName name="S34P24">#REF!</definedName>
    <definedName name="S34P3">#REF!</definedName>
    <definedName name="S34P4">#REF!</definedName>
    <definedName name="S34P5">#REF!</definedName>
    <definedName name="S34P6">#REF!</definedName>
    <definedName name="S34P7">#REF!</definedName>
    <definedName name="S34P8">#REF!</definedName>
    <definedName name="S34P9">#REF!</definedName>
    <definedName name="S34R1">#REF!</definedName>
    <definedName name="S34R10">#REF!</definedName>
    <definedName name="S34R11">#REF!</definedName>
    <definedName name="S34R12">#REF!</definedName>
    <definedName name="S34R13">#REF!</definedName>
    <definedName name="S34R14">#REF!</definedName>
    <definedName name="S34R15">#REF!</definedName>
    <definedName name="S34R16">#REF!</definedName>
    <definedName name="S34R17">#REF!</definedName>
    <definedName name="S34R18">#REF!</definedName>
    <definedName name="S34R19">#REF!</definedName>
    <definedName name="S34R2">#REF!</definedName>
    <definedName name="S34R20">#REF!</definedName>
    <definedName name="S34R21">#REF!</definedName>
    <definedName name="S34R22">#REF!</definedName>
    <definedName name="S34R23">#REF!</definedName>
    <definedName name="S34R24">#REF!</definedName>
    <definedName name="S34R3">#REF!</definedName>
    <definedName name="S34R4">#REF!</definedName>
    <definedName name="S34R5">#REF!</definedName>
    <definedName name="S34R6">#REF!</definedName>
    <definedName name="S34R7">#REF!</definedName>
    <definedName name="S34R8">#REF!</definedName>
    <definedName name="S34R9">#REF!</definedName>
    <definedName name="S35P1">#REF!</definedName>
    <definedName name="S35P10">#REF!</definedName>
    <definedName name="S35P11">#REF!</definedName>
    <definedName name="S35P12">#REF!</definedName>
    <definedName name="S35P13">#REF!</definedName>
    <definedName name="S35P14">#REF!</definedName>
    <definedName name="S35P15">#REF!</definedName>
    <definedName name="S35P16">#REF!</definedName>
    <definedName name="S35P17">#REF!</definedName>
    <definedName name="S35P18">#REF!</definedName>
    <definedName name="S35P19">#REF!</definedName>
    <definedName name="S35P2">#REF!</definedName>
    <definedName name="S35P20">#REF!</definedName>
    <definedName name="S35P21">#REF!</definedName>
    <definedName name="S35P22">#REF!</definedName>
    <definedName name="S35P23">#REF!</definedName>
    <definedName name="S35P24">#REF!</definedName>
    <definedName name="S35P3">#REF!</definedName>
    <definedName name="S35P4">#REF!</definedName>
    <definedName name="S35P5">#REF!</definedName>
    <definedName name="S35P6">#REF!</definedName>
    <definedName name="S35P7">#REF!</definedName>
    <definedName name="S35P8">#REF!</definedName>
    <definedName name="S35P9">#REF!</definedName>
    <definedName name="S35R1">#REF!</definedName>
    <definedName name="S35R10">#REF!</definedName>
    <definedName name="S35R11">#REF!</definedName>
    <definedName name="S35R12">#REF!</definedName>
    <definedName name="S35R13">#REF!</definedName>
    <definedName name="S35R14">#REF!</definedName>
    <definedName name="S35R15">#REF!</definedName>
    <definedName name="S35R16">#REF!</definedName>
    <definedName name="S35R17">#REF!</definedName>
    <definedName name="S35R18">#REF!</definedName>
    <definedName name="S35R19">#REF!</definedName>
    <definedName name="S35R2">#REF!</definedName>
    <definedName name="S35R20">#REF!</definedName>
    <definedName name="S35R21">#REF!</definedName>
    <definedName name="S35R22">#REF!</definedName>
    <definedName name="S35R23">#REF!</definedName>
    <definedName name="S35R24">#REF!</definedName>
    <definedName name="S35R3">#REF!</definedName>
    <definedName name="S35R4">#REF!</definedName>
    <definedName name="S35R5">#REF!</definedName>
    <definedName name="S35R6">#REF!</definedName>
    <definedName name="S35R7">#REF!</definedName>
    <definedName name="S35R8">#REF!</definedName>
    <definedName name="S35R9">#REF!</definedName>
    <definedName name="S36P1">#REF!</definedName>
    <definedName name="S36P10">#REF!</definedName>
    <definedName name="S36P11">#REF!</definedName>
    <definedName name="S36P12">#REF!</definedName>
    <definedName name="S36P13">#REF!</definedName>
    <definedName name="S36P14">#REF!</definedName>
    <definedName name="S36P15">#REF!</definedName>
    <definedName name="S36P16">#REF!</definedName>
    <definedName name="S36P17">#REF!</definedName>
    <definedName name="S36P18">#REF!</definedName>
    <definedName name="S36P19">#REF!</definedName>
    <definedName name="S36P2">#REF!</definedName>
    <definedName name="S36P20">#REF!</definedName>
    <definedName name="S36P21">#REF!</definedName>
    <definedName name="S36P22">#REF!</definedName>
    <definedName name="S36P23">#REF!</definedName>
    <definedName name="S36P24">#REF!</definedName>
    <definedName name="S36P3">#REF!</definedName>
    <definedName name="S36P4">#REF!</definedName>
    <definedName name="S36P5">#REF!</definedName>
    <definedName name="S36P6">#REF!</definedName>
    <definedName name="S36P7">#REF!</definedName>
    <definedName name="S36P8">#REF!</definedName>
    <definedName name="S36P9">#REF!</definedName>
    <definedName name="S36R1">#REF!</definedName>
    <definedName name="S36R10">#REF!</definedName>
    <definedName name="S36R11">#REF!</definedName>
    <definedName name="S36R12">#REF!</definedName>
    <definedName name="S36R13">#REF!</definedName>
    <definedName name="S36R14">#REF!</definedName>
    <definedName name="S36R15">#REF!</definedName>
    <definedName name="S36R16">#REF!</definedName>
    <definedName name="S36R17">#REF!</definedName>
    <definedName name="S36R18">#REF!</definedName>
    <definedName name="S36R19">#REF!</definedName>
    <definedName name="S36R2">#REF!</definedName>
    <definedName name="S36R20">#REF!</definedName>
    <definedName name="S36R21">#REF!</definedName>
    <definedName name="S36R22">#REF!</definedName>
    <definedName name="S36R23">#REF!</definedName>
    <definedName name="S36R24">#REF!</definedName>
    <definedName name="S36R3">#REF!</definedName>
    <definedName name="S36R4">#REF!</definedName>
    <definedName name="S36R5">#REF!</definedName>
    <definedName name="S36R6">#REF!</definedName>
    <definedName name="S36R7">#REF!</definedName>
    <definedName name="S36R8">#REF!</definedName>
    <definedName name="S36R9">#REF!</definedName>
    <definedName name="S37P1">#REF!</definedName>
    <definedName name="S37P10">#REF!</definedName>
    <definedName name="S37P11">#REF!</definedName>
    <definedName name="S37P12">#REF!</definedName>
    <definedName name="S37P13">#REF!</definedName>
    <definedName name="S37P14">#REF!</definedName>
    <definedName name="S37P15">#REF!</definedName>
    <definedName name="S37P16">#REF!</definedName>
    <definedName name="S37P17">#REF!</definedName>
    <definedName name="S37P18">#REF!</definedName>
    <definedName name="S37P19">#REF!</definedName>
    <definedName name="S37P2">#REF!</definedName>
    <definedName name="S37P20">#REF!</definedName>
    <definedName name="S37P21">#REF!</definedName>
    <definedName name="S37P22">#REF!</definedName>
    <definedName name="S37P23">#REF!</definedName>
    <definedName name="S37P24">#REF!</definedName>
    <definedName name="S37P3">#REF!</definedName>
    <definedName name="S37P4">#REF!</definedName>
    <definedName name="S37P5">#REF!</definedName>
    <definedName name="S37P6">#REF!</definedName>
    <definedName name="S37P7">#REF!</definedName>
    <definedName name="S37P8">#REF!</definedName>
    <definedName name="S37P9">#REF!</definedName>
    <definedName name="S37R1">#REF!</definedName>
    <definedName name="S37R10">#REF!</definedName>
    <definedName name="S37R11">#REF!</definedName>
    <definedName name="S37R12">#REF!</definedName>
    <definedName name="S37R13">#REF!</definedName>
    <definedName name="S37R14">#REF!</definedName>
    <definedName name="S37R15">#REF!</definedName>
    <definedName name="S37R16">#REF!</definedName>
    <definedName name="S37R17">#REF!</definedName>
    <definedName name="S37R18">#REF!</definedName>
    <definedName name="S37R19">#REF!</definedName>
    <definedName name="S37R2">#REF!</definedName>
    <definedName name="S37R20">#REF!</definedName>
    <definedName name="S37R21">#REF!</definedName>
    <definedName name="S37R22">#REF!</definedName>
    <definedName name="S37R23">#REF!</definedName>
    <definedName name="S37R24">#REF!</definedName>
    <definedName name="S37R3">#REF!</definedName>
    <definedName name="S37R4">#REF!</definedName>
    <definedName name="S37R5">#REF!</definedName>
    <definedName name="S37R6">#REF!</definedName>
    <definedName name="S37R7">#REF!</definedName>
    <definedName name="S37R8">#REF!</definedName>
    <definedName name="S37R9">#REF!</definedName>
    <definedName name="S38P1">#REF!</definedName>
    <definedName name="S38P10">#REF!</definedName>
    <definedName name="S38P11">#REF!</definedName>
    <definedName name="S38P12">#REF!</definedName>
    <definedName name="S38P13">#REF!</definedName>
    <definedName name="S38P14">#REF!</definedName>
    <definedName name="S38P15">#REF!</definedName>
    <definedName name="S38P16">#REF!</definedName>
    <definedName name="S38P17">#REF!</definedName>
    <definedName name="S38P18">#REF!</definedName>
    <definedName name="S38P19">#REF!</definedName>
    <definedName name="S38P2">#REF!</definedName>
    <definedName name="S38P20">#REF!</definedName>
    <definedName name="S38P21">#REF!</definedName>
    <definedName name="S38P22">#REF!</definedName>
    <definedName name="S38P23">#REF!</definedName>
    <definedName name="S38P24">#REF!</definedName>
    <definedName name="S38P3">#REF!</definedName>
    <definedName name="S38P4">#REF!</definedName>
    <definedName name="S38P5">#REF!</definedName>
    <definedName name="S38P6">#REF!</definedName>
    <definedName name="S38P7">#REF!</definedName>
    <definedName name="S38P8">#REF!</definedName>
    <definedName name="S38P9">#REF!</definedName>
    <definedName name="S38R1">#REF!</definedName>
    <definedName name="S38R10">#REF!</definedName>
    <definedName name="S38R11">#REF!</definedName>
    <definedName name="S38R12">#REF!</definedName>
    <definedName name="S38R13">#REF!</definedName>
    <definedName name="S38R14">#REF!</definedName>
    <definedName name="S38R15">#REF!</definedName>
    <definedName name="S38R16">#REF!</definedName>
    <definedName name="S38R17">#REF!</definedName>
    <definedName name="S38R18">#REF!</definedName>
    <definedName name="S38R19">#REF!</definedName>
    <definedName name="S38R2">#REF!</definedName>
    <definedName name="S38R20">#REF!</definedName>
    <definedName name="S38R21">#REF!</definedName>
    <definedName name="S38R22">#REF!</definedName>
    <definedName name="S38R23">#REF!</definedName>
    <definedName name="S38R24">#REF!</definedName>
    <definedName name="S38R3">#REF!</definedName>
    <definedName name="S38R4">#REF!</definedName>
    <definedName name="S38R5">#REF!</definedName>
    <definedName name="S38R6">#REF!</definedName>
    <definedName name="S38R7">#REF!</definedName>
    <definedName name="S38R8">#REF!</definedName>
    <definedName name="S38R9">#REF!</definedName>
    <definedName name="S39P1">#REF!</definedName>
    <definedName name="S39P10">#REF!</definedName>
    <definedName name="S39P11">#REF!</definedName>
    <definedName name="S39P12">#REF!</definedName>
    <definedName name="S39P13">#REF!</definedName>
    <definedName name="S39P14">#REF!</definedName>
    <definedName name="S39P15">#REF!</definedName>
    <definedName name="S39P16">#REF!</definedName>
    <definedName name="S39P17">#REF!</definedName>
    <definedName name="S39P18">#REF!</definedName>
    <definedName name="S39P19">#REF!</definedName>
    <definedName name="S39P2">#REF!</definedName>
    <definedName name="S39P20">#REF!</definedName>
    <definedName name="S39P21">#REF!</definedName>
    <definedName name="S39P22">#REF!</definedName>
    <definedName name="S39P23">#REF!</definedName>
    <definedName name="S39P24">#REF!</definedName>
    <definedName name="S39P3">#REF!</definedName>
    <definedName name="S39P4">#REF!</definedName>
    <definedName name="S39P5">#REF!</definedName>
    <definedName name="S39P6">#REF!</definedName>
    <definedName name="S39P7">#REF!</definedName>
    <definedName name="S39P8">#REF!</definedName>
    <definedName name="S39P9">#REF!</definedName>
    <definedName name="S39R1">#REF!</definedName>
    <definedName name="S39R10">#REF!</definedName>
    <definedName name="S39R11">#REF!</definedName>
    <definedName name="S39R12">#REF!</definedName>
    <definedName name="S39R13">#REF!</definedName>
    <definedName name="S39R14">#REF!</definedName>
    <definedName name="S39R15">#REF!</definedName>
    <definedName name="S39R16">#REF!</definedName>
    <definedName name="S39R17">#REF!</definedName>
    <definedName name="S39R18">#REF!</definedName>
    <definedName name="S39R19">#REF!</definedName>
    <definedName name="S39R2">#REF!</definedName>
    <definedName name="S39R20">#REF!</definedName>
    <definedName name="S39R21">#REF!</definedName>
    <definedName name="S39R22">#REF!</definedName>
    <definedName name="S39R23">#REF!</definedName>
    <definedName name="S39R24">#REF!</definedName>
    <definedName name="S39R3">#REF!</definedName>
    <definedName name="S39R4">#REF!</definedName>
    <definedName name="S39R5">#REF!</definedName>
    <definedName name="S39R6">#REF!</definedName>
    <definedName name="S39R7">#REF!</definedName>
    <definedName name="S39R8">#REF!</definedName>
    <definedName name="S39R9">#REF!</definedName>
    <definedName name="S3P1">#REF!</definedName>
    <definedName name="S3P10">#REF!</definedName>
    <definedName name="S3P11">#REF!</definedName>
    <definedName name="S3P12">#REF!</definedName>
    <definedName name="S3P13">#REF!</definedName>
    <definedName name="S3P14">#REF!</definedName>
    <definedName name="S3P15">#REF!</definedName>
    <definedName name="S3P16">#REF!</definedName>
    <definedName name="S3P17">#REF!</definedName>
    <definedName name="S3P18">#REF!</definedName>
    <definedName name="S3P19">#REF!</definedName>
    <definedName name="S3P2">#REF!</definedName>
    <definedName name="S3P20">#REF!</definedName>
    <definedName name="S3P21">#REF!</definedName>
    <definedName name="S3P22">#REF!</definedName>
    <definedName name="S3P23">#REF!</definedName>
    <definedName name="S3P24">#REF!</definedName>
    <definedName name="S3P3">#REF!</definedName>
    <definedName name="S3P4">#REF!</definedName>
    <definedName name="S3P5">#REF!</definedName>
    <definedName name="S3P6">#REF!</definedName>
    <definedName name="S3P7">#REF!</definedName>
    <definedName name="S3P8">#REF!</definedName>
    <definedName name="S3P9">#REF!</definedName>
    <definedName name="S3R1">#REF!</definedName>
    <definedName name="S3R10">#REF!</definedName>
    <definedName name="S3R11">#REF!</definedName>
    <definedName name="S3R12">#REF!</definedName>
    <definedName name="S3R13">#REF!</definedName>
    <definedName name="S3R14">#REF!</definedName>
    <definedName name="S3R15">#REF!</definedName>
    <definedName name="S3R16">#REF!</definedName>
    <definedName name="S3R17">#REF!</definedName>
    <definedName name="S3R18">#REF!</definedName>
    <definedName name="S3R19">#REF!</definedName>
    <definedName name="S3R2">#REF!</definedName>
    <definedName name="S3R20">#REF!</definedName>
    <definedName name="S3R21">#REF!</definedName>
    <definedName name="S3R22">#REF!</definedName>
    <definedName name="S3R23">#REF!</definedName>
    <definedName name="S3R24">#REF!</definedName>
    <definedName name="S3R3">#REF!</definedName>
    <definedName name="S3R4">#REF!</definedName>
    <definedName name="S3R5">#REF!</definedName>
    <definedName name="S3R6">#REF!</definedName>
    <definedName name="S3R7">#REF!</definedName>
    <definedName name="S3R8">#REF!</definedName>
    <definedName name="S3R9">#REF!</definedName>
    <definedName name="S40P1">#REF!</definedName>
    <definedName name="S40P10">#REF!</definedName>
    <definedName name="S40P11">#REF!</definedName>
    <definedName name="S40P12">#REF!</definedName>
    <definedName name="S40P13">#REF!</definedName>
    <definedName name="S40P14">#REF!</definedName>
    <definedName name="S40P15">#REF!</definedName>
    <definedName name="S40P16">#REF!</definedName>
    <definedName name="S40P17">#REF!</definedName>
    <definedName name="S40P18">#REF!</definedName>
    <definedName name="S40P19">#REF!</definedName>
    <definedName name="S40P2">#REF!</definedName>
    <definedName name="S40P20">#REF!</definedName>
    <definedName name="S40P21">#REF!</definedName>
    <definedName name="S40P22">#REF!</definedName>
    <definedName name="S40P23">#REF!</definedName>
    <definedName name="S40P24">#REF!</definedName>
    <definedName name="S40P3">#REF!</definedName>
    <definedName name="S40P4">#REF!</definedName>
    <definedName name="S40P5">#REF!</definedName>
    <definedName name="S40P6">#REF!</definedName>
    <definedName name="S40P7">#REF!</definedName>
    <definedName name="S40P8">#REF!</definedName>
    <definedName name="S40P9">#REF!</definedName>
    <definedName name="S40R1">#REF!</definedName>
    <definedName name="S40R10">#REF!</definedName>
    <definedName name="S40R11">#REF!</definedName>
    <definedName name="S40R12">#REF!</definedName>
    <definedName name="S40R13">#REF!</definedName>
    <definedName name="S40R14">#REF!</definedName>
    <definedName name="S40R15">#REF!</definedName>
    <definedName name="S40R16">#REF!</definedName>
    <definedName name="S40R17">#REF!</definedName>
    <definedName name="S40R18">#REF!</definedName>
    <definedName name="S40R19">#REF!</definedName>
    <definedName name="S40R2">#REF!</definedName>
    <definedName name="S40R20">#REF!</definedName>
    <definedName name="S40R21">#REF!</definedName>
    <definedName name="S40R22">#REF!</definedName>
    <definedName name="S40R23">#REF!</definedName>
    <definedName name="S40R24">#REF!</definedName>
    <definedName name="S40R3">#REF!</definedName>
    <definedName name="S40R4">#REF!</definedName>
    <definedName name="S40R5">#REF!</definedName>
    <definedName name="S40R6">#REF!</definedName>
    <definedName name="S40R7">#REF!</definedName>
    <definedName name="S40R8">#REF!</definedName>
    <definedName name="S40R9">#REF!</definedName>
    <definedName name="S41P1">#REF!</definedName>
    <definedName name="S41P10">#REF!</definedName>
    <definedName name="S41P11">#REF!</definedName>
    <definedName name="S41P12">#REF!</definedName>
    <definedName name="S41P13">#REF!</definedName>
    <definedName name="S41P14">#REF!</definedName>
    <definedName name="S41P15">#REF!</definedName>
    <definedName name="S41P16">#REF!</definedName>
    <definedName name="S41P17">#REF!</definedName>
    <definedName name="S41P18">#REF!</definedName>
    <definedName name="S41P19">#REF!</definedName>
    <definedName name="S41P2">#REF!</definedName>
    <definedName name="S41P20">#REF!</definedName>
    <definedName name="S41P21">#REF!</definedName>
    <definedName name="S41P22">#REF!</definedName>
    <definedName name="S41P23">#REF!</definedName>
    <definedName name="S41P24">#REF!</definedName>
    <definedName name="S41P3">#REF!</definedName>
    <definedName name="S41P4">#REF!</definedName>
    <definedName name="S41P5">#REF!</definedName>
    <definedName name="S41P6">#REF!</definedName>
    <definedName name="S41P7">#REF!</definedName>
    <definedName name="S41P8">#REF!</definedName>
    <definedName name="S41P9">#REF!</definedName>
    <definedName name="S41R1">#REF!</definedName>
    <definedName name="S41R10">#REF!</definedName>
    <definedName name="S41R11">#REF!</definedName>
    <definedName name="S41R12">#REF!</definedName>
    <definedName name="S41R13">#REF!</definedName>
    <definedName name="S41R14">#REF!</definedName>
    <definedName name="S41R15">#REF!</definedName>
    <definedName name="S41R16">#REF!</definedName>
    <definedName name="S41R17">#REF!</definedName>
    <definedName name="S41R18">#REF!</definedName>
    <definedName name="S41R19">#REF!</definedName>
    <definedName name="S41R2">#REF!</definedName>
    <definedName name="S41R20">#REF!</definedName>
    <definedName name="S41R21">#REF!</definedName>
    <definedName name="S41R22">#REF!</definedName>
    <definedName name="S41R23">#REF!</definedName>
    <definedName name="S41R24">#REF!</definedName>
    <definedName name="S41R3">#REF!</definedName>
    <definedName name="S41R4">#REF!</definedName>
    <definedName name="S41R5">#REF!</definedName>
    <definedName name="S41R6">#REF!</definedName>
    <definedName name="S41R7">#REF!</definedName>
    <definedName name="S41R8">#REF!</definedName>
    <definedName name="S41R9">#REF!</definedName>
    <definedName name="S42P1">#REF!</definedName>
    <definedName name="S42P10">#REF!</definedName>
    <definedName name="S42P11">#REF!</definedName>
    <definedName name="S42P12">#REF!</definedName>
    <definedName name="S42P13">#REF!</definedName>
    <definedName name="S42P14">#REF!</definedName>
    <definedName name="S42P15">#REF!</definedName>
    <definedName name="S42P16">#REF!</definedName>
    <definedName name="S42P17">#REF!</definedName>
    <definedName name="S42P18">#REF!</definedName>
    <definedName name="S42P19">#REF!</definedName>
    <definedName name="S42P2">#REF!</definedName>
    <definedName name="S42P20">#REF!</definedName>
    <definedName name="S42P21">#REF!</definedName>
    <definedName name="S42P22">#REF!</definedName>
    <definedName name="S42P23">#REF!</definedName>
    <definedName name="S42P24">#REF!</definedName>
    <definedName name="S42P3">#REF!</definedName>
    <definedName name="S42P4">#REF!</definedName>
    <definedName name="S42P5">#REF!</definedName>
    <definedName name="S42P6">#REF!</definedName>
    <definedName name="S42P7">#REF!</definedName>
    <definedName name="S42P8">#REF!</definedName>
    <definedName name="S42P9">#REF!</definedName>
    <definedName name="S42R1">#REF!</definedName>
    <definedName name="S42R10">#REF!</definedName>
    <definedName name="S42R11">#REF!</definedName>
    <definedName name="S42R12">#REF!</definedName>
    <definedName name="S42R13">#REF!</definedName>
    <definedName name="S42R14">#REF!</definedName>
    <definedName name="S42R15">#REF!</definedName>
    <definedName name="S42R16">#REF!</definedName>
    <definedName name="S42R17">#REF!</definedName>
    <definedName name="S42R18">#REF!</definedName>
    <definedName name="S42R19">#REF!</definedName>
    <definedName name="S42R2">#REF!</definedName>
    <definedName name="S42R20">#REF!</definedName>
    <definedName name="S42R21">#REF!</definedName>
    <definedName name="S42R22">#REF!</definedName>
    <definedName name="S42R23">#REF!</definedName>
    <definedName name="S42R24">#REF!</definedName>
    <definedName name="S42R3">#REF!</definedName>
    <definedName name="S42R4">#REF!</definedName>
    <definedName name="S42R5">#REF!</definedName>
    <definedName name="S42R6">#REF!</definedName>
    <definedName name="S42R7">#REF!</definedName>
    <definedName name="S42R8">#REF!</definedName>
    <definedName name="S42R9">#REF!</definedName>
    <definedName name="S43P1">#REF!</definedName>
    <definedName name="S43P10">#REF!</definedName>
    <definedName name="S43P11">#REF!</definedName>
    <definedName name="S43P12">#REF!</definedName>
    <definedName name="S43P13">#REF!</definedName>
    <definedName name="S43P14">#REF!</definedName>
    <definedName name="S43P15">#REF!</definedName>
    <definedName name="S43P16">#REF!</definedName>
    <definedName name="S43P17">#REF!</definedName>
    <definedName name="S43P18">#REF!</definedName>
    <definedName name="S43P19">#REF!</definedName>
    <definedName name="S43P2">#REF!</definedName>
    <definedName name="S43P20">#REF!</definedName>
    <definedName name="S43P21">#REF!</definedName>
    <definedName name="S43P22">#REF!</definedName>
    <definedName name="S43P23">#REF!</definedName>
    <definedName name="S43P24">#REF!</definedName>
    <definedName name="S43P3">#REF!</definedName>
    <definedName name="S43P4">#REF!</definedName>
    <definedName name="S43P5">#REF!</definedName>
    <definedName name="S43P6">#REF!</definedName>
    <definedName name="S43P7">#REF!</definedName>
    <definedName name="S43P8">#REF!</definedName>
    <definedName name="S43P9">#REF!</definedName>
    <definedName name="S43R1">#REF!</definedName>
    <definedName name="S43R10">#REF!</definedName>
    <definedName name="S43R11">#REF!</definedName>
    <definedName name="S43R12">#REF!</definedName>
    <definedName name="S43R13">#REF!</definedName>
    <definedName name="S43R14">#REF!</definedName>
    <definedName name="S43R15">#REF!</definedName>
    <definedName name="S43R16">#REF!</definedName>
    <definedName name="S43R17">#REF!</definedName>
    <definedName name="S43R18">#REF!</definedName>
    <definedName name="S43R19">#REF!</definedName>
    <definedName name="S43R2">#REF!</definedName>
    <definedName name="S43R20">#REF!</definedName>
    <definedName name="S43R21">#REF!</definedName>
    <definedName name="S43R22">#REF!</definedName>
    <definedName name="S43R23">#REF!</definedName>
    <definedName name="S43R24">#REF!</definedName>
    <definedName name="S43R3">#REF!</definedName>
    <definedName name="S43R4">#REF!</definedName>
    <definedName name="S43R5">#REF!</definedName>
    <definedName name="S43R6">#REF!</definedName>
    <definedName name="S43R7">#REF!</definedName>
    <definedName name="S43R8">#REF!</definedName>
    <definedName name="S43R9">#REF!</definedName>
    <definedName name="S44P1">#REF!</definedName>
    <definedName name="S44P10">#REF!</definedName>
    <definedName name="S44P11">#REF!</definedName>
    <definedName name="S44P12">#REF!</definedName>
    <definedName name="S44P13">#REF!</definedName>
    <definedName name="S44P14">#REF!</definedName>
    <definedName name="S44P15">#REF!</definedName>
    <definedName name="S44P16">#REF!</definedName>
    <definedName name="S44P17">#REF!</definedName>
    <definedName name="S44P18">#REF!</definedName>
    <definedName name="S44P19">#REF!</definedName>
    <definedName name="S44P2">#REF!</definedName>
    <definedName name="S44P20">#REF!</definedName>
    <definedName name="S44P21">#REF!</definedName>
    <definedName name="S44P22">#REF!</definedName>
    <definedName name="S44P23">#REF!</definedName>
    <definedName name="S44P24">#REF!</definedName>
    <definedName name="S44P3">#REF!</definedName>
    <definedName name="S44P4">#REF!</definedName>
    <definedName name="S44P5">#REF!</definedName>
    <definedName name="S44P6">#REF!</definedName>
    <definedName name="S44P7">#REF!</definedName>
    <definedName name="S44P8">#REF!</definedName>
    <definedName name="S44P9">#REF!</definedName>
    <definedName name="S44R1">#REF!</definedName>
    <definedName name="S44R10">#REF!</definedName>
    <definedName name="S44R11">#REF!</definedName>
    <definedName name="S44R12">#REF!</definedName>
    <definedName name="S44R13">#REF!</definedName>
    <definedName name="S44R14">#REF!</definedName>
    <definedName name="S44R15">#REF!</definedName>
    <definedName name="S44R16">#REF!</definedName>
    <definedName name="S44R17">#REF!</definedName>
    <definedName name="S44R18">#REF!</definedName>
    <definedName name="S44R19">#REF!</definedName>
    <definedName name="S44R2">#REF!</definedName>
    <definedName name="S44R20">#REF!</definedName>
    <definedName name="S44R21">#REF!</definedName>
    <definedName name="S44R22">#REF!</definedName>
    <definedName name="S44R23">#REF!</definedName>
    <definedName name="S44R24">#REF!</definedName>
    <definedName name="S44R3">#REF!</definedName>
    <definedName name="S44R4">#REF!</definedName>
    <definedName name="S44R5">#REF!</definedName>
    <definedName name="S44R6">#REF!</definedName>
    <definedName name="S44R7">#REF!</definedName>
    <definedName name="S44R8">#REF!</definedName>
    <definedName name="S44R9">#REF!</definedName>
    <definedName name="S45P1">#REF!</definedName>
    <definedName name="S45P10">#REF!</definedName>
    <definedName name="S45P11">#REF!</definedName>
    <definedName name="S45P12">#REF!</definedName>
    <definedName name="S45P13">#REF!</definedName>
    <definedName name="S45P14">#REF!</definedName>
    <definedName name="S45P15">#REF!</definedName>
    <definedName name="S45P16">#REF!</definedName>
    <definedName name="S45P17">#REF!</definedName>
    <definedName name="S45P18">#REF!</definedName>
    <definedName name="S45P19">#REF!</definedName>
    <definedName name="S45P2">#REF!</definedName>
    <definedName name="S45P20">#REF!</definedName>
    <definedName name="S45P21">#REF!</definedName>
    <definedName name="S45P22">#REF!</definedName>
    <definedName name="S45P23">#REF!</definedName>
    <definedName name="S45P24">#REF!</definedName>
    <definedName name="S45P3">#REF!</definedName>
    <definedName name="S45P4">#REF!</definedName>
    <definedName name="S45P5">#REF!</definedName>
    <definedName name="S45P6">#REF!</definedName>
    <definedName name="S45P7">#REF!</definedName>
    <definedName name="S45P8">#REF!</definedName>
    <definedName name="S45P9">#REF!</definedName>
    <definedName name="S45R1">#REF!</definedName>
    <definedName name="S45R10">#REF!</definedName>
    <definedName name="S45R11">#REF!</definedName>
    <definedName name="S45R12">#REF!</definedName>
    <definedName name="S45R13">#REF!</definedName>
    <definedName name="S45R14">#REF!</definedName>
    <definedName name="S45R15">#REF!</definedName>
    <definedName name="S45R16">#REF!</definedName>
    <definedName name="S45R17">#REF!</definedName>
    <definedName name="S45R18">#REF!</definedName>
    <definedName name="S45R19">#REF!</definedName>
    <definedName name="S45R2">#REF!</definedName>
    <definedName name="S45R20">#REF!</definedName>
    <definedName name="S45R21">#REF!</definedName>
    <definedName name="S45R22">#REF!</definedName>
    <definedName name="S45R23">#REF!</definedName>
    <definedName name="S45R24">#REF!</definedName>
    <definedName name="S45R3">#REF!</definedName>
    <definedName name="S45R4">#REF!</definedName>
    <definedName name="S45R5">#REF!</definedName>
    <definedName name="S45R6">#REF!</definedName>
    <definedName name="S45R7">#REF!</definedName>
    <definedName name="S45R8">#REF!</definedName>
    <definedName name="S45R9">#REF!</definedName>
    <definedName name="S4P1">#REF!</definedName>
    <definedName name="S4P10">#REF!</definedName>
    <definedName name="S4P11">#REF!</definedName>
    <definedName name="S4P12">#REF!</definedName>
    <definedName name="S4P13">#REF!</definedName>
    <definedName name="S4P14">#REF!</definedName>
    <definedName name="S4P15">#REF!</definedName>
    <definedName name="S4P16">#REF!</definedName>
    <definedName name="S4P17">#REF!</definedName>
    <definedName name="S4P18">#REF!</definedName>
    <definedName name="S4P19">#REF!</definedName>
    <definedName name="S4P2">#REF!</definedName>
    <definedName name="S4P20">#REF!</definedName>
    <definedName name="S4P21">#REF!</definedName>
    <definedName name="S4P22">#REF!</definedName>
    <definedName name="S4P23">#REF!</definedName>
    <definedName name="S4P24">#REF!</definedName>
    <definedName name="S4P3">#REF!</definedName>
    <definedName name="S4P4">#REF!</definedName>
    <definedName name="S4P5">#REF!</definedName>
    <definedName name="S4P6">#REF!</definedName>
    <definedName name="S4P7">#REF!</definedName>
    <definedName name="S4P8">#REF!</definedName>
    <definedName name="S4P9">#REF!</definedName>
    <definedName name="S4R1">#REF!</definedName>
    <definedName name="S4R10">#REF!</definedName>
    <definedName name="S4R11">#REF!</definedName>
    <definedName name="S4R12">#REF!</definedName>
    <definedName name="S4R13">#REF!</definedName>
    <definedName name="S4R14">#REF!</definedName>
    <definedName name="S4R15">#REF!</definedName>
    <definedName name="S4R16">#REF!</definedName>
    <definedName name="S4R17">#REF!</definedName>
    <definedName name="S4R18">#REF!</definedName>
    <definedName name="S4R19">#REF!</definedName>
    <definedName name="S4R2">#REF!</definedName>
    <definedName name="S4R20">#REF!</definedName>
    <definedName name="S4R21">#REF!</definedName>
    <definedName name="S4R22">#REF!</definedName>
    <definedName name="S4R23">#REF!</definedName>
    <definedName name="S4R24">#REF!</definedName>
    <definedName name="S4R3">#REF!</definedName>
    <definedName name="S4R4">#REF!</definedName>
    <definedName name="S4R5">#REF!</definedName>
    <definedName name="S4R6">#REF!</definedName>
    <definedName name="S4R7">#REF!</definedName>
    <definedName name="S4R8">#REF!</definedName>
    <definedName name="S4R9">#REF!</definedName>
    <definedName name="S5P1">#REF!</definedName>
    <definedName name="S5P10">#REF!</definedName>
    <definedName name="S5P11">#REF!</definedName>
    <definedName name="S5P12">#REF!</definedName>
    <definedName name="S5P13">#REF!</definedName>
    <definedName name="S5P14">#REF!</definedName>
    <definedName name="S5P15">#REF!</definedName>
    <definedName name="S5P16">#REF!</definedName>
    <definedName name="S5P17">#REF!</definedName>
    <definedName name="S5P18">#REF!</definedName>
    <definedName name="S5P19">#REF!</definedName>
    <definedName name="S5P2">#REF!</definedName>
    <definedName name="S5P20">#REF!</definedName>
    <definedName name="S5P21">#REF!</definedName>
    <definedName name="S5P22">#REF!</definedName>
    <definedName name="S5P23">#REF!</definedName>
    <definedName name="S5P24">#REF!</definedName>
    <definedName name="S5P3">#REF!</definedName>
    <definedName name="S5P4">#REF!</definedName>
    <definedName name="S5P5">#REF!</definedName>
    <definedName name="S5P6">#REF!</definedName>
    <definedName name="S5P7">#REF!</definedName>
    <definedName name="S5P8">#REF!</definedName>
    <definedName name="S5P9">#REF!</definedName>
    <definedName name="S5R1">#REF!</definedName>
    <definedName name="S5R10">#REF!</definedName>
    <definedName name="S5R11">#REF!</definedName>
    <definedName name="S5R12">#REF!</definedName>
    <definedName name="S5R13">#REF!</definedName>
    <definedName name="S5R14">#REF!</definedName>
    <definedName name="S5R15">#REF!</definedName>
    <definedName name="S5R16">#REF!</definedName>
    <definedName name="S5R17">#REF!</definedName>
    <definedName name="S5R18">#REF!</definedName>
    <definedName name="S5R19">#REF!</definedName>
    <definedName name="S5R2">#REF!</definedName>
    <definedName name="S5R20">#REF!</definedName>
    <definedName name="S5R21">#REF!</definedName>
    <definedName name="S5R22">#REF!</definedName>
    <definedName name="S5R23">#REF!</definedName>
    <definedName name="S5R24">#REF!</definedName>
    <definedName name="S5R3">#REF!</definedName>
    <definedName name="S5R4">#REF!</definedName>
    <definedName name="S5R5">#REF!</definedName>
    <definedName name="S5R6">#REF!</definedName>
    <definedName name="S5R7">#REF!</definedName>
    <definedName name="S5R8">#REF!</definedName>
    <definedName name="S5R9">#REF!</definedName>
    <definedName name="S6P1">#REF!</definedName>
    <definedName name="S6P10">#REF!</definedName>
    <definedName name="S6P11">#REF!</definedName>
    <definedName name="S6P12">#REF!</definedName>
    <definedName name="S6P13">#REF!</definedName>
    <definedName name="S6P14">#REF!</definedName>
    <definedName name="S6P15">#REF!</definedName>
    <definedName name="S6P16">#REF!</definedName>
    <definedName name="S6P17">#REF!</definedName>
    <definedName name="S6P18">#REF!</definedName>
    <definedName name="S6P19">#REF!</definedName>
    <definedName name="S6P2">#REF!</definedName>
    <definedName name="S6P20">#REF!</definedName>
    <definedName name="S6P21">#REF!</definedName>
    <definedName name="S6P22">#REF!</definedName>
    <definedName name="S6P23">#REF!</definedName>
    <definedName name="S6P24">#REF!</definedName>
    <definedName name="S6P3">#REF!</definedName>
    <definedName name="S6P4">#REF!</definedName>
    <definedName name="S6P5">#REF!</definedName>
    <definedName name="S6P6">#REF!</definedName>
    <definedName name="S6P7">#REF!</definedName>
    <definedName name="S6P8">#REF!</definedName>
    <definedName name="S6P9">#REF!</definedName>
    <definedName name="S6R1">#REF!</definedName>
    <definedName name="S6R10">#REF!</definedName>
    <definedName name="S6R11">#REF!</definedName>
    <definedName name="S6R12">#REF!</definedName>
    <definedName name="S6R13">#REF!</definedName>
    <definedName name="S6R14">#REF!</definedName>
    <definedName name="S6R15">#REF!</definedName>
    <definedName name="S6R16">#REF!</definedName>
    <definedName name="S6R17">#REF!</definedName>
    <definedName name="S6R18">#REF!</definedName>
    <definedName name="S6R19">#REF!</definedName>
    <definedName name="S6R2">#REF!</definedName>
    <definedName name="S6R20">#REF!</definedName>
    <definedName name="S6R21">#REF!</definedName>
    <definedName name="S6R22">#REF!</definedName>
    <definedName name="S6R23">#REF!</definedName>
    <definedName name="S6R24">#REF!</definedName>
    <definedName name="S6R3">#REF!</definedName>
    <definedName name="S6R4">#REF!</definedName>
    <definedName name="S6R5">#REF!</definedName>
    <definedName name="S6R6">#REF!</definedName>
    <definedName name="S6R7">#REF!</definedName>
    <definedName name="S6R8">#REF!</definedName>
    <definedName name="S6R9">#REF!</definedName>
    <definedName name="S7P1">#REF!</definedName>
    <definedName name="S7P10">#REF!</definedName>
    <definedName name="S7P11">#REF!</definedName>
    <definedName name="S7P12">#REF!</definedName>
    <definedName name="S7P13">#REF!</definedName>
    <definedName name="S7P14">#REF!</definedName>
    <definedName name="S7P15">#REF!</definedName>
    <definedName name="S7P16">#REF!</definedName>
    <definedName name="S7P17">#REF!</definedName>
    <definedName name="S7P18">#REF!</definedName>
    <definedName name="S7P19">#REF!</definedName>
    <definedName name="S7P2">#REF!</definedName>
    <definedName name="S7P20">#REF!</definedName>
    <definedName name="S7P21">#REF!</definedName>
    <definedName name="S7P22">#REF!</definedName>
    <definedName name="S7P23">#REF!</definedName>
    <definedName name="S7P24">#REF!</definedName>
    <definedName name="S7P3">#REF!</definedName>
    <definedName name="S7P4">#REF!</definedName>
    <definedName name="S7P5">#REF!</definedName>
    <definedName name="S7P6">#REF!</definedName>
    <definedName name="S7P7">#REF!</definedName>
    <definedName name="S7P8">#REF!</definedName>
    <definedName name="S7P9">#REF!</definedName>
    <definedName name="S7R1">#REF!</definedName>
    <definedName name="S7R10">#REF!</definedName>
    <definedName name="S7R11">#REF!</definedName>
    <definedName name="S7R12">#REF!</definedName>
    <definedName name="S7R13">#REF!</definedName>
    <definedName name="S7R14">#REF!</definedName>
    <definedName name="S7R15">#REF!</definedName>
    <definedName name="S7R16">#REF!</definedName>
    <definedName name="S7R17">#REF!</definedName>
    <definedName name="S7R18">#REF!</definedName>
    <definedName name="S7R19">#REF!</definedName>
    <definedName name="S7R2">#REF!</definedName>
    <definedName name="S7R20">#REF!</definedName>
    <definedName name="S7R21">#REF!</definedName>
    <definedName name="S7R22">#REF!</definedName>
    <definedName name="S7R23">#REF!</definedName>
    <definedName name="S7R24">#REF!</definedName>
    <definedName name="S7R3">#REF!</definedName>
    <definedName name="S7R4">#REF!</definedName>
    <definedName name="S7R5">#REF!</definedName>
    <definedName name="S7R6">#REF!</definedName>
    <definedName name="S7R7">#REF!</definedName>
    <definedName name="S7R8">#REF!</definedName>
    <definedName name="S7R9">#REF!</definedName>
    <definedName name="S8P1">#REF!</definedName>
    <definedName name="S8P10">#REF!</definedName>
    <definedName name="S8P11">#REF!</definedName>
    <definedName name="S8P12">#REF!</definedName>
    <definedName name="S8P13">#REF!</definedName>
    <definedName name="S8P14">#REF!</definedName>
    <definedName name="S8P15">#REF!</definedName>
    <definedName name="S8P16">#REF!</definedName>
    <definedName name="S8P17">#REF!</definedName>
    <definedName name="S8P18">#REF!</definedName>
    <definedName name="S8P19">#REF!</definedName>
    <definedName name="S8P2">#REF!</definedName>
    <definedName name="S8P20">#REF!</definedName>
    <definedName name="S8P21">#REF!</definedName>
    <definedName name="S8P22">#REF!</definedName>
    <definedName name="S8P23">#REF!</definedName>
    <definedName name="S8P24">#REF!</definedName>
    <definedName name="S8P3">#REF!</definedName>
    <definedName name="S8P4">#REF!</definedName>
    <definedName name="S8P5">#REF!</definedName>
    <definedName name="S8P6">#REF!</definedName>
    <definedName name="S8P7">#REF!</definedName>
    <definedName name="S8P8">#REF!</definedName>
    <definedName name="S8P9">#REF!</definedName>
    <definedName name="S8R1">#REF!</definedName>
    <definedName name="S8R10">#REF!</definedName>
    <definedName name="S8R11">#REF!</definedName>
    <definedName name="S8R12">#REF!</definedName>
    <definedName name="S8R13">#REF!</definedName>
    <definedName name="S8R14">#REF!</definedName>
    <definedName name="S8R15">#REF!</definedName>
    <definedName name="S8R16">#REF!</definedName>
    <definedName name="S8R17">#REF!</definedName>
    <definedName name="S8R18">#REF!</definedName>
    <definedName name="S8R19">#REF!</definedName>
    <definedName name="S8R2">#REF!</definedName>
    <definedName name="S8R20">#REF!</definedName>
    <definedName name="S8R21">#REF!</definedName>
    <definedName name="S8R22">#REF!</definedName>
    <definedName name="S8R23">#REF!</definedName>
    <definedName name="S8R24">#REF!</definedName>
    <definedName name="S8R3">#REF!</definedName>
    <definedName name="S8R4">#REF!</definedName>
    <definedName name="S8R5">#REF!</definedName>
    <definedName name="S8R6">#REF!</definedName>
    <definedName name="S8R7">#REF!</definedName>
    <definedName name="S8R8">#REF!</definedName>
    <definedName name="S8R9">#REF!</definedName>
    <definedName name="S9P1">#REF!</definedName>
    <definedName name="S9P10">#REF!</definedName>
    <definedName name="S9P11">#REF!</definedName>
    <definedName name="S9P12">#REF!</definedName>
    <definedName name="S9P13">#REF!</definedName>
    <definedName name="S9P14">#REF!</definedName>
    <definedName name="S9P15">#REF!</definedName>
    <definedName name="S9P16">#REF!</definedName>
    <definedName name="S9P17">#REF!</definedName>
    <definedName name="S9P18">#REF!</definedName>
    <definedName name="S9P19">#REF!</definedName>
    <definedName name="S9P2">#REF!</definedName>
    <definedName name="S9P20">#REF!</definedName>
    <definedName name="S9P21">#REF!</definedName>
    <definedName name="S9P22">#REF!</definedName>
    <definedName name="S9P23">#REF!</definedName>
    <definedName name="S9P24">#REF!</definedName>
    <definedName name="S9P3">#REF!</definedName>
    <definedName name="S9P4">#REF!</definedName>
    <definedName name="S9P5">#REF!</definedName>
    <definedName name="S9P6">#REF!</definedName>
    <definedName name="S9P7">#REF!</definedName>
    <definedName name="S9P8">#REF!</definedName>
    <definedName name="S9P9">#REF!</definedName>
    <definedName name="S9R1">#REF!</definedName>
    <definedName name="S9R10">#REF!</definedName>
    <definedName name="S9R11">#REF!</definedName>
    <definedName name="S9R12">#REF!</definedName>
    <definedName name="S9R13">#REF!</definedName>
    <definedName name="S9R14">#REF!</definedName>
    <definedName name="S9R15">#REF!</definedName>
    <definedName name="S9R16">#REF!</definedName>
    <definedName name="S9R17">#REF!</definedName>
    <definedName name="S9R18">#REF!</definedName>
    <definedName name="S9R19">#REF!</definedName>
    <definedName name="S9R2">#REF!</definedName>
    <definedName name="S9R20">#REF!</definedName>
    <definedName name="S9R21">#REF!</definedName>
    <definedName name="S9R22">#REF!</definedName>
    <definedName name="S9R23">#REF!</definedName>
    <definedName name="S9R24">#REF!</definedName>
    <definedName name="S9R3">#REF!</definedName>
    <definedName name="S9R4">#REF!</definedName>
    <definedName name="S9R5">#REF!</definedName>
    <definedName name="S9R6">#REF!</definedName>
    <definedName name="S9R7">#REF!</definedName>
    <definedName name="S9R8">#REF!</definedName>
    <definedName name="S9R9">#REF!</definedName>
    <definedName name="sa" hidden="1">#REF!</definedName>
    <definedName name="sad" hidden="1">#REF!</definedName>
    <definedName name="SAIDA">#REF!</definedName>
    <definedName name="Sal">#REF!</definedName>
    <definedName name="Salário_Base">#REF!</definedName>
    <definedName name="sarr10">#REF!</definedName>
    <definedName name="sarr15">#REF!</definedName>
    <definedName name="SAXZFZVV">CONCATENATE(#REF!," ",#REF!)</definedName>
    <definedName name="sdad" hidden="1">#REF!</definedName>
    <definedName name="sddsds" hidden="1">#REF!</definedName>
    <definedName name="SDS" hidden="1">{#N/A,#N/A,FALSE,"RESUMO-BB1";#N/A,#N/A,FALSE,"MOD-A01-R - BB1";#N/A,#N/A,FALSE,"URB-BB1"}</definedName>
    <definedName name="sdsdd" hidden="1">#REF!</definedName>
    <definedName name="sdsddsds" hidden="1">#REF!</definedName>
    <definedName name="sdsdsd" hidden="1">#REF!</definedName>
    <definedName name="sdsdsds" hidden="1">#REF!</definedName>
    <definedName name="sdsdsdsd" hidden="1">#REF!</definedName>
    <definedName name="se">#REF!</definedName>
    <definedName name="seac">#REF!</definedName>
    <definedName name="SEG">#REF!</definedName>
    <definedName name="SENHAGT" hidden="1">"PM3CAIXA"</definedName>
    <definedName name="serv">#REF!</definedName>
    <definedName name="Serviços">#REF!</definedName>
    <definedName name="SICRO">#REF!</definedName>
    <definedName name="sifa40">#REF!</definedName>
    <definedName name="sifa50">#REF!</definedName>
    <definedName name="SIH">#REF!</definedName>
    <definedName name="SINALIZAÇÃO">#REF!</definedName>
    <definedName name="SINAPI">#REF!</definedName>
    <definedName name="SINAPI_AC" hidden="1">#REF!</definedName>
    <definedName name="SINAPIJAN">#REF!</definedName>
    <definedName name="SIURB">#REF!</definedName>
    <definedName name="SIURB_JAN_07">#REF!</definedName>
    <definedName name="SIURB_JAN06">#REF!</definedName>
    <definedName name="SIURB_JUL_06">#REF!</definedName>
    <definedName name="SIURB_JUL_07">#REF!</definedName>
    <definedName name="SIV">#REF!</definedName>
    <definedName name="SM_CORTE" hidden="1">{#N/A,#N/A,FALSE,"CPV";#N/A,#N/A,FALSE,"Pareto";#N/A,#N/A,FALSE,"Gráficos"}</definedName>
    <definedName name="solver_opt">#REF!</definedName>
    <definedName name="solver_tmp">#REF!</definedName>
    <definedName name="soma_total">#REF!</definedName>
    <definedName name="SomaAgrup" hidden="1">SUMIF(OFFSET(#REF!,1,0,#REF!),"S",OFFSET(#REF!,1,0,#REF!))</definedName>
    <definedName name="SomaAgrupBM" hidden="1">SUMIF(OFFSET(#REF!,1,0,#REF!),"S",OFFSET(#REF!,1,0,#REF!))</definedName>
    <definedName name="sond">#REF!</definedName>
    <definedName name="sound1">#REF!</definedName>
    <definedName name="sound2">#REF!</definedName>
    <definedName name="SPL">#REF!</definedName>
    <definedName name="spud">#REF!</definedName>
    <definedName name="ss" hidden="1">{#N/A,#N/A,FALSE,"Cronograma";#N/A,#N/A,FALSE,"Cronogr. 2"}</definedName>
    <definedName name="start">#REF!</definedName>
    <definedName name="STB">#REF!</definedName>
    <definedName name="sub_item_1">#REF!</definedName>
    <definedName name="sub_item_10">#REF!</definedName>
    <definedName name="sub_item_11">#REF!</definedName>
    <definedName name="sub_item_12">#REF!</definedName>
    <definedName name="sub_item_13">#REF!</definedName>
    <definedName name="sub_item_14">#REF!</definedName>
    <definedName name="sub_item_15">#REF!</definedName>
    <definedName name="sub_item_16">#REF!</definedName>
    <definedName name="sub_item_17">#REF!</definedName>
    <definedName name="sub_item_18">#REF!</definedName>
    <definedName name="sub_item_19">#REF!</definedName>
    <definedName name="sub_item_2">#REF!</definedName>
    <definedName name="sub_item_20">#REF!</definedName>
    <definedName name="sub_item_21">#REF!</definedName>
    <definedName name="sub_item_22">#REF!</definedName>
    <definedName name="sub_item_23">#REF!</definedName>
    <definedName name="sub_item_24">#REF!</definedName>
    <definedName name="sub_item_25">#REF!</definedName>
    <definedName name="sub_item_26">#REF!</definedName>
    <definedName name="sub_item_27">#REF!</definedName>
    <definedName name="sub_item_28">#REF!</definedName>
    <definedName name="sub_item_29">#REF!</definedName>
    <definedName name="sub_item_3">#REF!</definedName>
    <definedName name="sub_item_30">#REF!</definedName>
    <definedName name="sub_item_31">#REF!</definedName>
    <definedName name="sub_item_32">#REF!</definedName>
    <definedName name="sub_item_33">#REF!</definedName>
    <definedName name="sub_item_34">#REF!</definedName>
    <definedName name="sub_item_35">#REF!</definedName>
    <definedName name="sub_item_36">#REF!</definedName>
    <definedName name="sub_item_37">#REF!</definedName>
    <definedName name="sub_item_38">#REF!</definedName>
    <definedName name="sub_item_39">#REF!</definedName>
    <definedName name="sub_item_4">#REF!</definedName>
    <definedName name="sub_item_40">#REF!</definedName>
    <definedName name="sub_item_41">#REF!</definedName>
    <definedName name="sub_item_42">#REF!</definedName>
    <definedName name="sub_item_43">#REF!</definedName>
    <definedName name="sub_item_44">#REF!</definedName>
    <definedName name="sub_item_45">#REF!</definedName>
    <definedName name="sub_item_5">#REF!</definedName>
    <definedName name="sub_item_6">#REF!</definedName>
    <definedName name="sub_item_7">#REF!</definedName>
    <definedName name="sub_item_8">#REF!</definedName>
    <definedName name="sub_item_9">#REF!</definedName>
    <definedName name="SUMIR3">#REF!</definedName>
    <definedName name="susref">#REF!</definedName>
    <definedName name="switch">#REF!</definedName>
    <definedName name="SYSTEMAIR">#REF!</definedName>
    <definedName name="T">#REF!</definedName>
    <definedName name="T_A">#REF!</definedName>
    <definedName name="T_B">#REF!</definedName>
    <definedName name="t_meso_2">#REF!</definedName>
    <definedName name="t_super_est_2">#REF!</definedName>
    <definedName name="TAB">#REF!</definedName>
    <definedName name="TAB_33">#REF!</definedName>
    <definedName name="TAB_CRON">#REF!</definedName>
    <definedName name="tab_eqpto">#REF!</definedName>
    <definedName name="TAB_IND">#REF!</definedName>
    <definedName name="tab_mat">#REF!</definedName>
    <definedName name="tab_mo">#REF!</definedName>
    <definedName name="Tab_Per">#REF!</definedName>
    <definedName name="TAB_RES">#REF!</definedName>
    <definedName name="tab_serv">#REF!</definedName>
    <definedName name="TABA">#REF!</definedName>
    <definedName name="TABC">#REF!</definedName>
    <definedName name="TABD">#REF!</definedName>
    <definedName name="TABE">#REF!</definedName>
    <definedName name="TABELA">#REF!</definedName>
    <definedName name="TABELA1">#REF!</definedName>
    <definedName name="TABELA2">#REF!</definedName>
    <definedName name="TABELA3">#REF!</definedName>
    <definedName name="TABELA4">#REF!</definedName>
    <definedName name="TABELA5">#REF!</definedName>
    <definedName name="TABELA6">#REF!</definedName>
    <definedName name="TABELA7">#REF!</definedName>
    <definedName name="TABF">#REF!</definedName>
    <definedName name="TABFE">#REF!</definedName>
    <definedName name="TABG">#REF!</definedName>
    <definedName name="TABH">#REF!</definedName>
    <definedName name="TABJAN03">#REF!</definedName>
    <definedName name="TabJan05">#REF!</definedName>
    <definedName name="TABREF">#REF!</definedName>
    <definedName name="TABSERBO">#REF!</definedName>
    <definedName name="tabtotal">#REF!</definedName>
    <definedName name="tabu">#REF!</definedName>
    <definedName name="tabu30">#REF!</definedName>
    <definedName name="tacr">#REF!</definedName>
    <definedName name="tamanho">#REF!</definedName>
    <definedName name="tania">#REF!</definedName>
    <definedName name="tbjan01">#REF!</definedName>
    <definedName name="TBJAN02">#REF!</definedName>
    <definedName name="TBJAN03">#REF!</definedName>
    <definedName name="tbjan04">#REF!</definedName>
    <definedName name="TBJUL01">#REF!</definedName>
    <definedName name="TBJUL02">#REF!</definedName>
    <definedName name="tbjul03">#REF!</definedName>
    <definedName name="tc">#REF!</definedName>
    <definedName name="tcar40">#REF!</definedName>
    <definedName name="tcar50">#REF!</definedName>
    <definedName name="tcar60">#REF!</definedName>
    <definedName name="tcsi20">#REF!</definedName>
    <definedName name="tcsi30">#REF!</definedName>
    <definedName name="tega">#REF!</definedName>
    <definedName name="telc2525">#REF!</definedName>
    <definedName name="temp">#REF!</definedName>
    <definedName name="temp2">#REF!</definedName>
    <definedName name="Term_ad">#REF!</definedName>
    <definedName name="TERM_ADIT">#REF!</definedName>
    <definedName name="TERM_ORIG">#REF!</definedName>
    <definedName name="TERM_TEST">#REF!</definedName>
    <definedName name="TESTE">#REF!</definedName>
    <definedName name="teste2">"#ref!"</definedName>
    <definedName name="texto">#REF!</definedName>
    <definedName name="tijo10">#REF!</definedName>
    <definedName name="tijo15">#REF!</definedName>
    <definedName name="tijo20">#REF!</definedName>
    <definedName name="tijo5">#REF!</definedName>
    <definedName name="TIPO">#REF!</definedName>
    <definedName name="tipo_eqpto">#REF!</definedName>
    <definedName name="tipo_mat">#REF!</definedName>
    <definedName name="tipo_mo">#REF!</definedName>
    <definedName name="TIPOORCAMENTO" hidden="1">IF(VALUE(#REF!)=2,"Licitado","Proposto")</definedName>
    <definedName name="_xlnm.Print_Titles" localSheetId="0">'ORC. SINTÉTICO'!$2:$16</definedName>
    <definedName name="_xlnm.Print_Titles">#REF!</definedName>
    <definedName name="TKYÇO09709O">#REF!</definedName>
    <definedName name="TMO">#REF!</definedName>
    <definedName name="topo">#REF!</definedName>
    <definedName name="tot">#REF!</definedName>
    <definedName name="TOT_CAPA">#REF!</definedName>
    <definedName name="tot_infra_1">#REF!</definedName>
    <definedName name="TOT_PLAN">#REF!</definedName>
    <definedName name="TOTAIS">#REF!</definedName>
    <definedName name="TOTAISA">#REF!</definedName>
    <definedName name="TOTAISAH">#REF!</definedName>
    <definedName name="TOTAISH">#REF!</definedName>
    <definedName name="total">#REF!</definedName>
    <definedName name="TOTAL_ACU_REF">#REF!</definedName>
    <definedName name="TOTAL_ADD">#REF!</definedName>
    <definedName name="TOTAL_ADD_ACU">#REF!</definedName>
    <definedName name="TOTAL_GERAL">#REF!</definedName>
    <definedName name="TOTAL_ITENS">#REF!</definedName>
    <definedName name="TOTAL_REF">#REF!</definedName>
    <definedName name="TOTAL_RES">#REF!</definedName>
    <definedName name="TOTAL_RES_ACU">#REF!</definedName>
    <definedName name="TOTAL1">#REF!</definedName>
    <definedName name="TOTAL10">#REF!</definedName>
    <definedName name="TOTAL11">#REF!</definedName>
    <definedName name="TOTAL12">#REF!</definedName>
    <definedName name="TOTAL13">#REF!</definedName>
    <definedName name="TOTAL14">#REF!</definedName>
    <definedName name="TOTAL15">#REF!</definedName>
    <definedName name="TOTAL2">#REF!</definedName>
    <definedName name="TOTAL3">#REF!</definedName>
    <definedName name="TOTAL4">#REF!</definedName>
    <definedName name="TOTAL5">#REF!</definedName>
    <definedName name="TOTAL6">#REF!</definedName>
    <definedName name="TOTAL7">#REF!</definedName>
    <definedName name="TOTAL8">#REF!</definedName>
    <definedName name="TOTAL9">#REF!</definedName>
    <definedName name="TOTALBAGUA">#REF!</definedName>
    <definedName name="TOTALBICOMPONENTE">#REF!</definedName>
    <definedName name="TOTALCRONOGRA">#REF!</definedName>
    <definedName name="TOTALEXT">#REF!</definedName>
    <definedName name="TOTALMANUAL">#REF!</definedName>
    <definedName name="TOTALMEC">#REF!</definedName>
    <definedName name="totestaca">#REF!</definedName>
    <definedName name="tpva">#REF!</definedName>
    <definedName name="TRANE">#REF!</definedName>
    <definedName name="TROX">#REF!</definedName>
    <definedName name="TROX.">#REF!</definedName>
    <definedName name="TRP">#REF!</definedName>
    <definedName name="TTBILMJNUT" hidden="1">#REF!</definedName>
    <definedName name="TuboPEAD">#REF!</definedName>
    <definedName name="tuli">#REF!</definedName>
    <definedName name="TxEmp">#REF!</definedName>
    <definedName name="txeq">#REF!</definedName>
    <definedName name="UKBALFKBBW" hidden="1">#REF!</definedName>
    <definedName name="ULTIMA">#REF!</definedName>
    <definedName name="última">#REF!</definedName>
    <definedName name="UNITPARANASA">#REF!</definedName>
    <definedName name="URV">#REF!</definedName>
    <definedName name="USDOLAR">#REF!</definedName>
    <definedName name="Utensílio">#REF!</definedName>
    <definedName name="Utensílios">#REF!</definedName>
    <definedName name="Utensílios1">#REF!</definedName>
    <definedName name="VAL_CONTR_ADIT">#REF!</definedName>
    <definedName name="VAL_CONTR_ORIG">#REF!</definedName>
    <definedName name="Val_ctr_ad">#REF!</definedName>
    <definedName name="Val_Ctr_Terreno">#REF!</definedName>
    <definedName name="VALORC">#REF!</definedName>
    <definedName name="VC_CC">#REF!</definedName>
    <definedName name="VC_ED">#REF!</definedName>
    <definedName name="VC_EST">#REF!</definedName>
    <definedName name="VC_INF">#REF!</definedName>
    <definedName name="VC_TER">#REF!</definedName>
    <definedName name="vc_Terreno">#REF!</definedName>
    <definedName name="vcvc" hidden="1">#REF!</definedName>
    <definedName name="VCX" hidden="1">#REF!</definedName>
    <definedName name="VCXCVCVCX" hidden="1">#REF!</definedName>
    <definedName name="VCXVCXCV" hidden="1">#REF!</definedName>
    <definedName name="VCXVVCX" hidden="1">#REF!</definedName>
    <definedName name="vdes">#REF!</definedName>
    <definedName name="veda">#REF!</definedName>
    <definedName name="Veic">#REF!</definedName>
    <definedName name="VERIF_PC">#REF!</definedName>
    <definedName name="VERIF_TR">#REF!</definedName>
    <definedName name="Versao" hidden="1">#REF!</definedName>
    <definedName name="viab">#REF!</definedName>
    <definedName name="viga612">#REF!</definedName>
    <definedName name="vili4">#REF!</definedName>
    <definedName name="vime55">#REF!</definedName>
    <definedName name="vite10">#REF!</definedName>
    <definedName name="vite6">#REF!</definedName>
    <definedName name="vlav">#REF!</definedName>
    <definedName name="vpia">#REF!</definedName>
    <definedName name="vrctr">#REF!</definedName>
    <definedName name="VTOTAL1" hidden="1">ROUND(#REF!*#REF!,15-13*#REF!)</definedName>
    <definedName name="VTOTALBM" hidden="1">IF(#REF!=0,0,CHOOSE(MATCH(RegimeExecucao,{"Global","Unitário"},0),ROUND(ROUND(#REF!,15-13*#REF!)/100*#REF!,15-13*#REF!),ROUND(ROUND(#REF!,15-13*#REF!)*ROUND(#REF!,15-13*#REF!),15-13*#REF!)))</definedName>
    <definedName name="VTYLRQEYAB" hidden="1">#REF!</definedName>
    <definedName name="VXCVCX" hidden="1">#REF!</definedName>
    <definedName name="VXCVCXVXCV" hidden="1">#REF!</definedName>
    <definedName name="VXCVX" hidden="1">#REF!</definedName>
    <definedName name="VXCVXCCV" hidden="1">#REF!</definedName>
    <definedName name="VXCVXCV" hidden="1">#REF!</definedName>
    <definedName name="VXVXCV" hidden="1">#REF!</definedName>
    <definedName name="VXVXVCX" hidden="1">#REF!</definedName>
    <definedName name="W_FLAG">#REF!</definedName>
    <definedName name="wdegfasdgasdgasdg">#REF!</definedName>
    <definedName name="we" hidden="1">{#N/A,#N/A,FALSE,"RESUMO-BB1";#N/A,#N/A,FALSE,"MOD-A01-R - BB1";#N/A,#N/A,FALSE,"URB-BB1"}</definedName>
    <definedName name="wedzdszd" hidden="1">#REF!</definedName>
    <definedName name="wqeas" hidden="1">#REF!</definedName>
    <definedName name="wqwqwqw" hidden="1">#REF!</definedName>
    <definedName name="wqwqwqwq" hidden="1">#REF!</definedName>
    <definedName name="wrm.ORÇAMENTO" hidden="1">{#N/A,#N/A,FALSE,"ORC-ACKE";#N/A,#N/A,FALSE,"RESUMO"}</definedName>
    <definedName name="wrn.BB1.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  <definedName name="wrn.COLETAS._.DE._.EQUIPAMENTOS.">#REF!</definedName>
    <definedName name="wrn.COLETAS._.DE._.MATERIAIS.">#REF!</definedName>
    <definedName name="wrn.COMP._.EQUIP.">#REF!</definedName>
    <definedName name="wrn.COMP._.MATERIAIS.">#REF!</definedName>
    <definedName name="wrn.COMPLETO." hidden="1">{#N/A,#N/A,FALSE,"RESUMO";#N/A,#N/A,FALSE,"EXTR.CRON.";#N/A,#N/A,FALSE,"REAJUSTE";#N/A,#N/A,FALSE,"RES.FIN.-APTO";#N/A,#N/A,FALSE,"RES.FÍS.-APTO";#N/A,#N/A,FALSE,"MED-APTO";#N/A,#N/A,FALSE,"RES.FIN.-CASA";#N/A,#N/A,FALSE,"RES.FÍS.-CASA";#N/A,#N/A,FALSE,"MED-CASA";#N/A,#N/A,FALSE,"RES.FIN.-FUND.";#N/A,#N/A,FALSE,"RES.FÍS.-FUND.";#N/A,#N/A,FALSE,"MED-FUND.";#N/A,#N/A,FALSE,"GRÁFICO"}</definedName>
    <definedName name="wrn.Cronograma." hidden="1">{#N/A,#N/A,FALSE,"Cronograma";#N/A,#N/A,FALSE,"Cronogr. 2"}</definedName>
    <definedName name="wrn.DESDOBRE." hidden="1">{#N/A,#N/A,FALSE,"CPV";#N/A,#N/A,FALSE,"Pareto";#N/A,#N/A,FALSE,"Gráficos"}</definedName>
    <definedName name="wrn.GERAL.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rn.GERAL2" hidden="1">{#N/A,#N/A,FALSE,"ET-CAPA";#N/A,#N/A,FALSE,"ET-PAG1";#N/A,#N/A,FALSE,"ET-PAG2";#N/A,#N/A,FALSE,"ET-PAG3";#N/A,#N/A,FALSE,"ET-PAG4";#N/A,#N/A,FALSE,"ET-PAG5"}</definedName>
    <definedName name="wrn.ORÇAMENTO." hidden="1">{#N/A,#N/A,FALSE,"ORC-ACKE";#N/A,#N/A,FALSE,"RESUMO"}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NEUS.">#REF!</definedName>
    <definedName name="wrn.RELATÓRIO." hidden="1">{#N/A,#N/A,FALSE,"BET-HEL";#N/A,#N/A,FALSE,"CCAMP-SI";#N/A,#N/A,FALSE,"DELL-ORQ";#N/A,#N/A,FALSE,"LOPES-IT";#N/A,#N/A,FALSE,"MAST-HN";#N/A,#N/A,FALSE,"MULT-CAM";#N/A,#N/A,FALSE,"PLIMA-ASHCAR";#N/A,#N/A,FALSE,"RCOSTA-IVC";#N/A,#N/A,FALSE,"SERG-ACAC";#N/A,#N/A,FALSE,"SERTRY-IPES";#N/A,#N/A,FALSE,"VENDRA-IM";#N/A,#N/A,FALSE,"VM-BBII";#N/A,#N/A,FALSE,"YAZ-CEDROS"}</definedName>
    <definedName name="wrn_BB1_">{#N/A,#N/A,FALSE,"RESUMO-BB1";#N/A,#N/A,FALSE,"MOD-A01-R - BB1";#N/A,#N/A,FALSE,"URB-BB1"}</definedName>
    <definedName name="wrn_BETER_">{#N/A,#N/A,FALSE,"BETER -1";#N/A,#N/A,FALSE,"BETER -2";#N/A,#N/A,FALSE,"BETER -3";#N/A,#N/A,FALSE,"BETER -urb";#N/A,#N/A,FALSE,"BETER -RESUMO"}</definedName>
    <definedName name="wrx.geral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wqwasa" hidden="1">#REF!</definedName>
    <definedName name="WWWW" hidden="1">#REF!</definedName>
    <definedName name="x">#REF!</definedName>
    <definedName name="XCVXC" hidden="1">#REF!</definedName>
    <definedName name="xcxcx" hidden="1">#REF!</definedName>
    <definedName name="xcxcxc" hidden="1">#REF!</definedName>
    <definedName name="xcxcxcx" hidden="1">#REF!</definedName>
    <definedName name="xcxcxcxc" hidden="1">#REF!</definedName>
    <definedName name="xxx" hidden="1">{#N/A,#N/A,FALSE,"Planilha";#N/A,#N/A,FALSE,"Resumo";#N/A,#N/A,FALSE,"Fisico";#N/A,#N/A,FALSE,"Financeiro";#N/A,#N/A,FALSE,"Financeiro"}</definedName>
    <definedName name="xxxx">#REF!</definedName>
    <definedName name="y">#REF!</definedName>
    <definedName name="Y78T89U9P">#REF!</definedName>
    <definedName name="YORK">#REF!</definedName>
    <definedName name="YT" hidden="1">{#N/A,#N/A,FALSE,"RESUMO-BB1";#N/A,#N/A,FALSE,"MOD-A01-R - BB1";#N/A,#N/A,FALSE,"URB-BB1"}</definedName>
    <definedName name="Z" hidden="1">{#N/A,#N/A,FALSE,"Planilha";#N/A,#N/A,FALSE,"Resumo";#N/A,#N/A,FALSE,"Fisico";#N/A,#N/A,FALSE,"Financeiro";#N/A,#N/A,FALSE,"Financeiro"}</definedName>
    <definedName name="Z_12538664_79C6_4AAD_BD81_5363A5F496D7_.wvu.PrintArea" localSheetId="0">'ORC. SINTÉTICO'!$B$2:$K$760</definedName>
    <definedName name="Z_12538664_79C6_4AAD_BD81_5363A5F496D7_.wvu.Rows" localSheetId="0">'ORC. SINTÉTICO'!$764:$769</definedName>
    <definedName name="Z_18D9C5C8_6EC0_4507_ACF1_BEE4D54D4AE8_.wvu.PrintArea" localSheetId="0">'ORC. SINTÉTICO'!$B$2:$K$760</definedName>
    <definedName name="Z_18D9C5C8_6EC0_4507_ACF1_BEE4D54D4AE8_.wvu.Rows" localSheetId="0">'ORC. SINTÉTICO'!$764:$769</definedName>
    <definedName name="Z_62B6EE05_5CD7_4630_9A1B_75C167332568_.wvu.Cols" localSheetId="0" hidden="1">'ORC. SINTÉTICO'!#REF!</definedName>
    <definedName name="Z_62B6EE05_5CD7_4630_9A1B_75C167332568_.wvu.FilterData" localSheetId="0" hidden="1">'ORC. SINTÉTICO'!$B$16:$M$1217</definedName>
    <definedName name="Z_62B6EE05_5CD7_4630_9A1B_75C167332568_.wvu.PrintArea" localSheetId="0" hidden="1">'ORC. SINTÉTICO'!$B$2:$M$1241</definedName>
    <definedName name="Z_62B6EE05_5CD7_4630_9A1B_75C167332568_.wvu.PrintTitles" localSheetId="0" hidden="1">'ORC. SINTÉTICO'!$2:$16</definedName>
    <definedName name="Z_CA485D5E_5C09_4636_B7A6_10EC2B405CCB_.wvu.PrintArea" localSheetId="0">'ORC. SINTÉTICO'!$B$1:$K$763</definedName>
    <definedName name="Z_CA485D5E_5C09_4636_B7A6_10EC2B405CCB_.wvu.Rows" localSheetId="0">'ORC. SINTÉTICO'!$764:$769</definedName>
    <definedName name="Z_E9EF4FFF_2A51_4B23_8A33_7F2B85269ACF_.wvu.PrintArea_7">"#REF!"</definedName>
    <definedName name="Z_E9EF4FFF_2A51_4B23_8A33_7F2B85269ACF_.wvu.PrintArea_7_1">"#REF!"</definedName>
    <definedName name="Z_E9EF4FFF_2A51_4B23_8A33_7F2B85269ACF_.wvu.PrintArea_7_2">"#REF!"</definedName>
    <definedName name="Z_E9EF4FFF_2A51_4B23_8A33_7F2B85269ACF_.wvu.PrintArea_7_3">"#REF!"</definedName>
    <definedName name="Z_E9EF4FFF_2A51_4B23_8A33_7F2B85269ACF_.wvu.Rows_2">("#REF!,#REF!,#REF!,#REF!,#REF!,#REF!,#REF!,#REF!,#REF!,#REF!,#REF!,#REF!,#REF!)")</definedName>
    <definedName name="Z_E9EF4FFF_2A51_4B23_8A33_7F2B85269ACF_.wvu.Rows_2_1">("#REF!,#REF!,#REF!,#REF!,#REF!,#REF!,#REF!,#REF!,#REF!,#REF!,#REF!,#REF!,#REF!)")</definedName>
    <definedName name="Z_E9EF4FFF_2A51_4B23_8A33_7F2B85269ACF_.wvu.Rows_2_2">("#REF!,#REF!,#REF!,#REF!,#REF!,#REF!,#REF!,#REF!,#REF!,#REF!,#REF!,#REF!,#REF!)")</definedName>
    <definedName name="Z_E9EF4FFF_2A51_4B23_8A33_7F2B85269ACF_.wvu.Rows_2_3">("#REF!,#REF!,#REF!,#REF!,#REF!,#REF!,#REF!,#REF!,#REF!,#REF!,#REF!,#REF!,#REF!)")</definedName>
    <definedName name="zarc">#REF!</definedName>
    <definedName name="ZERF" hidden="1">{#N/A,#N/A,FALSE,"BETER -1";#N/A,#N/A,FALSE,"BETER -2";#N/A,#N/A,FALSE,"BETER -3";#N/A,#N/A,FALSE,"BETER -urb";#N/A,#N/A,FALSE,"BETER -RESUMO"}</definedName>
    <definedName name="ZERO_INIC">#REF!</definedName>
    <definedName name="ZGYLVHFASF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0" i="1" l="1"/>
  <c r="J1214" i="1"/>
  <c r="K1214" i="1" s="1"/>
  <c r="L1214" i="1" s="1"/>
  <c r="L1213" i="1" s="1"/>
  <c r="I1214" i="1"/>
  <c r="I1213" i="1" s="1"/>
  <c r="J1212" i="1"/>
  <c r="K1212" i="1" s="1"/>
  <c r="L1212" i="1" s="1"/>
  <c r="L1211" i="1" s="1"/>
  <c r="I1212" i="1"/>
  <c r="I1211" i="1" s="1"/>
  <c r="J1210" i="1"/>
  <c r="I1210" i="1"/>
  <c r="I1209" i="1" s="1"/>
  <c r="J1208" i="1"/>
  <c r="K1208" i="1" s="1"/>
  <c r="L1208" i="1" s="1"/>
  <c r="L1207" i="1" s="1"/>
  <c r="I1208" i="1"/>
  <c r="I1207" i="1" s="1"/>
  <c r="J1206" i="1"/>
  <c r="I1206" i="1"/>
  <c r="J1205" i="1"/>
  <c r="I1205" i="1"/>
  <c r="J1204" i="1"/>
  <c r="K1204" i="1" s="1"/>
  <c r="L1204" i="1" s="1"/>
  <c r="I1204" i="1"/>
  <c r="J1202" i="1"/>
  <c r="K1202" i="1" s="1"/>
  <c r="L1202" i="1" s="1"/>
  <c r="I1202" i="1"/>
  <c r="J1201" i="1"/>
  <c r="I1201" i="1"/>
  <c r="J1200" i="1"/>
  <c r="I1200" i="1"/>
  <c r="J1199" i="1"/>
  <c r="K1199" i="1" s="1"/>
  <c r="L1199" i="1" s="1"/>
  <c r="I1199" i="1"/>
  <c r="J1198" i="1"/>
  <c r="K1198" i="1" s="1"/>
  <c r="I1198" i="1"/>
  <c r="J1197" i="1"/>
  <c r="K1197" i="1" s="1"/>
  <c r="L1197" i="1" s="1"/>
  <c r="I1197" i="1"/>
  <c r="J1196" i="1"/>
  <c r="K1196" i="1" s="1"/>
  <c r="I1196" i="1"/>
  <c r="J1195" i="1"/>
  <c r="K1195" i="1" s="1"/>
  <c r="I1195" i="1"/>
  <c r="J1194" i="1"/>
  <c r="K1194" i="1" s="1"/>
  <c r="L1194" i="1" s="1"/>
  <c r="I1194" i="1"/>
  <c r="J1191" i="1"/>
  <c r="I1191" i="1"/>
  <c r="J1190" i="1"/>
  <c r="K1190" i="1" s="1"/>
  <c r="I1190" i="1"/>
  <c r="J1189" i="1"/>
  <c r="K1189" i="1" s="1"/>
  <c r="L1189" i="1" s="1"/>
  <c r="I1189" i="1"/>
  <c r="J1188" i="1"/>
  <c r="K1188" i="1" s="1"/>
  <c r="L1188" i="1" s="1"/>
  <c r="I1188" i="1"/>
  <c r="J1187" i="1"/>
  <c r="I1187" i="1"/>
  <c r="J1186" i="1"/>
  <c r="K1186" i="1" s="1"/>
  <c r="L1186" i="1" s="1"/>
  <c r="I1186" i="1"/>
  <c r="J1185" i="1"/>
  <c r="K1185" i="1" s="1"/>
  <c r="L1185" i="1" s="1"/>
  <c r="I1185" i="1"/>
  <c r="J1184" i="1"/>
  <c r="K1184" i="1" s="1"/>
  <c r="L1184" i="1" s="1"/>
  <c r="I1184" i="1"/>
  <c r="J1183" i="1"/>
  <c r="K1183" i="1" s="1"/>
  <c r="I1183" i="1"/>
  <c r="J1182" i="1"/>
  <c r="K1182" i="1" s="1"/>
  <c r="L1182" i="1" s="1"/>
  <c r="I1182" i="1"/>
  <c r="J1181" i="1"/>
  <c r="K1181" i="1" s="1"/>
  <c r="L1181" i="1" s="1"/>
  <c r="I1181" i="1"/>
  <c r="J1180" i="1"/>
  <c r="K1180" i="1" s="1"/>
  <c r="L1180" i="1" s="1"/>
  <c r="I1180" i="1"/>
  <c r="J1179" i="1"/>
  <c r="K1179" i="1" s="1"/>
  <c r="I1179" i="1"/>
  <c r="J1178" i="1"/>
  <c r="I1178" i="1"/>
  <c r="J1177" i="1"/>
  <c r="K1177" i="1" s="1"/>
  <c r="I1177" i="1"/>
  <c r="J1176" i="1"/>
  <c r="I1176" i="1"/>
  <c r="J1175" i="1"/>
  <c r="K1175" i="1" s="1"/>
  <c r="L1175" i="1" s="1"/>
  <c r="I1175" i="1"/>
  <c r="J1174" i="1"/>
  <c r="K1174" i="1" s="1"/>
  <c r="I1174" i="1"/>
  <c r="J1173" i="1"/>
  <c r="K1173" i="1" s="1"/>
  <c r="I1173" i="1"/>
  <c r="J1172" i="1"/>
  <c r="I1172" i="1"/>
  <c r="J1171" i="1"/>
  <c r="K1171" i="1" s="1"/>
  <c r="L1171" i="1" s="1"/>
  <c r="I1171" i="1"/>
  <c r="J1170" i="1"/>
  <c r="K1170" i="1" s="1"/>
  <c r="L1170" i="1" s="1"/>
  <c r="I1170" i="1"/>
  <c r="J1169" i="1"/>
  <c r="K1169" i="1" s="1"/>
  <c r="L1169" i="1" s="1"/>
  <c r="I1169" i="1"/>
  <c r="J1168" i="1"/>
  <c r="K1168" i="1" s="1"/>
  <c r="I1168" i="1"/>
  <c r="J1167" i="1"/>
  <c r="K1167" i="1" s="1"/>
  <c r="I1167" i="1"/>
  <c r="J1166" i="1"/>
  <c r="K1166" i="1" s="1"/>
  <c r="I1166" i="1"/>
  <c r="J1165" i="1"/>
  <c r="K1165" i="1" s="1"/>
  <c r="L1165" i="1" s="1"/>
  <c r="I1165" i="1"/>
  <c r="J1164" i="1"/>
  <c r="K1164" i="1" s="1"/>
  <c r="L1164" i="1" s="1"/>
  <c r="I1164" i="1"/>
  <c r="J1162" i="1"/>
  <c r="I1162" i="1"/>
  <c r="J1161" i="1"/>
  <c r="K1161" i="1" s="1"/>
  <c r="L1161" i="1" s="1"/>
  <c r="I1161" i="1"/>
  <c r="J1160" i="1"/>
  <c r="K1160" i="1" s="1"/>
  <c r="L1160" i="1" s="1"/>
  <c r="I1160" i="1"/>
  <c r="J1159" i="1"/>
  <c r="K1159" i="1" s="1"/>
  <c r="I1159" i="1"/>
  <c r="J1158" i="1"/>
  <c r="K1158" i="1" s="1"/>
  <c r="L1158" i="1" s="1"/>
  <c r="I1158" i="1"/>
  <c r="J1157" i="1"/>
  <c r="K1157" i="1" s="1"/>
  <c r="I1157" i="1"/>
  <c r="J1156" i="1"/>
  <c r="I1156" i="1"/>
  <c r="J1155" i="1"/>
  <c r="I1155" i="1"/>
  <c r="J1154" i="1"/>
  <c r="I1154" i="1"/>
  <c r="J1153" i="1"/>
  <c r="K1153" i="1" s="1"/>
  <c r="L1153" i="1" s="1"/>
  <c r="I1153" i="1"/>
  <c r="J1152" i="1"/>
  <c r="K1152" i="1" s="1"/>
  <c r="L1152" i="1" s="1"/>
  <c r="I1152" i="1"/>
  <c r="J1151" i="1"/>
  <c r="K1151" i="1" s="1"/>
  <c r="I1151" i="1"/>
  <c r="J1149" i="1"/>
  <c r="K1149" i="1" s="1"/>
  <c r="L1149" i="1" s="1"/>
  <c r="I1149" i="1"/>
  <c r="J1148" i="1"/>
  <c r="K1148" i="1" s="1"/>
  <c r="I1148" i="1"/>
  <c r="J1147" i="1"/>
  <c r="I1147" i="1"/>
  <c r="J1146" i="1"/>
  <c r="I1146" i="1"/>
  <c r="J1145" i="1"/>
  <c r="K1145" i="1" s="1"/>
  <c r="I1145" i="1"/>
  <c r="J1144" i="1"/>
  <c r="I1144" i="1"/>
  <c r="J1143" i="1"/>
  <c r="K1143" i="1" s="1"/>
  <c r="I1143" i="1"/>
  <c r="J1142" i="1"/>
  <c r="I1142" i="1"/>
  <c r="J1141" i="1"/>
  <c r="I1141" i="1"/>
  <c r="J1140" i="1"/>
  <c r="K1140" i="1" s="1"/>
  <c r="I1140" i="1"/>
  <c r="J1139" i="1"/>
  <c r="I1139" i="1"/>
  <c r="J1138" i="1"/>
  <c r="K1138" i="1" s="1"/>
  <c r="I1138" i="1"/>
  <c r="J1137" i="1"/>
  <c r="K1137" i="1" s="1"/>
  <c r="I1137" i="1"/>
  <c r="J1136" i="1"/>
  <c r="K1136" i="1" s="1"/>
  <c r="L1136" i="1" s="1"/>
  <c r="I1136" i="1"/>
  <c r="J1135" i="1"/>
  <c r="K1135" i="1" s="1"/>
  <c r="I1135" i="1"/>
  <c r="J1134" i="1"/>
  <c r="K1134" i="1" s="1"/>
  <c r="I1134" i="1"/>
  <c r="J1133" i="1"/>
  <c r="K1133" i="1" s="1"/>
  <c r="I1133" i="1"/>
  <c r="J1132" i="1"/>
  <c r="K1132" i="1" s="1"/>
  <c r="I1132" i="1"/>
  <c r="J1131" i="1"/>
  <c r="K1131" i="1" s="1"/>
  <c r="I1131" i="1"/>
  <c r="J1130" i="1"/>
  <c r="K1130" i="1" s="1"/>
  <c r="I1130" i="1"/>
  <c r="J1129" i="1"/>
  <c r="K1129" i="1" s="1"/>
  <c r="L1129" i="1" s="1"/>
  <c r="I1129" i="1"/>
  <c r="J1128" i="1"/>
  <c r="K1128" i="1" s="1"/>
  <c r="L1128" i="1" s="1"/>
  <c r="I1128" i="1"/>
  <c r="J1127" i="1"/>
  <c r="I1127" i="1"/>
  <c r="J1126" i="1"/>
  <c r="K1126" i="1" s="1"/>
  <c r="I1126" i="1"/>
  <c r="J1125" i="1"/>
  <c r="K1125" i="1" s="1"/>
  <c r="I1125" i="1"/>
  <c r="J1124" i="1"/>
  <c r="K1124" i="1" s="1"/>
  <c r="I1124" i="1"/>
  <c r="J1123" i="1"/>
  <c r="K1123" i="1" s="1"/>
  <c r="I1123" i="1"/>
  <c r="J1122" i="1"/>
  <c r="K1122" i="1" s="1"/>
  <c r="L1122" i="1" s="1"/>
  <c r="I1122" i="1"/>
  <c r="J1121" i="1"/>
  <c r="K1121" i="1" s="1"/>
  <c r="I1121" i="1"/>
  <c r="J1120" i="1"/>
  <c r="K1120" i="1" s="1"/>
  <c r="L1120" i="1" s="1"/>
  <c r="I1120" i="1"/>
  <c r="J1119" i="1"/>
  <c r="I1119" i="1"/>
  <c r="J1118" i="1"/>
  <c r="K1118" i="1" s="1"/>
  <c r="I1118" i="1"/>
  <c r="J1117" i="1"/>
  <c r="K1117" i="1" s="1"/>
  <c r="I1117" i="1"/>
  <c r="J1116" i="1"/>
  <c r="K1116" i="1" s="1"/>
  <c r="I1116" i="1"/>
  <c r="J1115" i="1"/>
  <c r="K1115" i="1" s="1"/>
  <c r="I1115" i="1"/>
  <c r="J1114" i="1"/>
  <c r="I1114" i="1"/>
  <c r="J1113" i="1"/>
  <c r="I1113" i="1"/>
  <c r="J1112" i="1"/>
  <c r="I1112" i="1"/>
  <c r="J1111" i="1"/>
  <c r="I1111" i="1"/>
  <c r="J1110" i="1"/>
  <c r="K1110" i="1" s="1"/>
  <c r="I1110" i="1"/>
  <c r="J1109" i="1"/>
  <c r="I1109" i="1"/>
  <c r="J1108" i="1"/>
  <c r="I1108" i="1"/>
  <c r="J1107" i="1"/>
  <c r="K1107" i="1" s="1"/>
  <c r="I1107" i="1"/>
  <c r="J1106" i="1"/>
  <c r="K1106" i="1" s="1"/>
  <c r="L1106" i="1" s="1"/>
  <c r="I1106" i="1"/>
  <c r="J1105" i="1"/>
  <c r="K1105" i="1" s="1"/>
  <c r="L1105" i="1" s="1"/>
  <c r="I1105" i="1"/>
  <c r="J1104" i="1"/>
  <c r="K1104" i="1" s="1"/>
  <c r="I1104" i="1"/>
  <c r="I1102" i="1"/>
  <c r="J1101" i="1"/>
  <c r="K1101" i="1" s="1"/>
  <c r="L1101" i="1" s="1"/>
  <c r="I1101" i="1"/>
  <c r="J1100" i="1"/>
  <c r="K1100" i="1" s="1"/>
  <c r="L1100" i="1" s="1"/>
  <c r="I1100" i="1"/>
  <c r="J1099" i="1"/>
  <c r="K1099" i="1" s="1"/>
  <c r="L1099" i="1" s="1"/>
  <c r="I1099" i="1"/>
  <c r="J1098" i="1"/>
  <c r="K1098" i="1" s="1"/>
  <c r="I1098" i="1"/>
  <c r="J1097" i="1"/>
  <c r="I1097" i="1"/>
  <c r="J1095" i="1"/>
  <c r="K1095" i="1" s="1"/>
  <c r="I1095" i="1"/>
  <c r="J1094" i="1"/>
  <c r="I1094" i="1"/>
  <c r="J1093" i="1"/>
  <c r="K1093" i="1" s="1"/>
  <c r="I1093" i="1"/>
  <c r="J1092" i="1"/>
  <c r="K1092" i="1" s="1"/>
  <c r="I1092" i="1"/>
  <c r="J1091" i="1"/>
  <c r="K1091" i="1" s="1"/>
  <c r="I1091" i="1"/>
  <c r="J1090" i="1"/>
  <c r="K1090" i="1" s="1"/>
  <c r="L1090" i="1" s="1"/>
  <c r="I1090" i="1"/>
  <c r="J1089" i="1"/>
  <c r="K1089" i="1" s="1"/>
  <c r="I1089" i="1"/>
  <c r="J1088" i="1"/>
  <c r="K1088" i="1" s="1"/>
  <c r="I1088" i="1"/>
  <c r="J1087" i="1"/>
  <c r="K1087" i="1" s="1"/>
  <c r="I1087" i="1"/>
  <c r="J1086" i="1"/>
  <c r="K1086" i="1" s="1"/>
  <c r="I1086" i="1"/>
  <c r="J1085" i="1"/>
  <c r="K1085" i="1" s="1"/>
  <c r="I1085" i="1"/>
  <c r="J1084" i="1"/>
  <c r="I1084" i="1"/>
  <c r="J1083" i="1"/>
  <c r="K1083" i="1" s="1"/>
  <c r="I1083" i="1"/>
  <c r="J1082" i="1"/>
  <c r="K1082" i="1" s="1"/>
  <c r="I1082" i="1"/>
  <c r="J1081" i="1"/>
  <c r="I1081" i="1"/>
  <c r="J1080" i="1"/>
  <c r="K1080" i="1" s="1"/>
  <c r="I1080" i="1"/>
  <c r="J1079" i="1"/>
  <c r="K1079" i="1" s="1"/>
  <c r="I1079" i="1"/>
  <c r="J1078" i="1"/>
  <c r="K1078" i="1" s="1"/>
  <c r="I1078" i="1"/>
  <c r="J1077" i="1"/>
  <c r="K1077" i="1" s="1"/>
  <c r="I1077" i="1"/>
  <c r="J1076" i="1"/>
  <c r="K1076" i="1" s="1"/>
  <c r="I1076" i="1"/>
  <c r="J1075" i="1"/>
  <c r="K1075" i="1" s="1"/>
  <c r="I1075" i="1"/>
  <c r="J1074" i="1"/>
  <c r="K1074" i="1" s="1"/>
  <c r="L1074" i="1" s="1"/>
  <c r="I1074" i="1"/>
  <c r="J1073" i="1"/>
  <c r="K1073" i="1" s="1"/>
  <c r="I1073" i="1"/>
  <c r="J1072" i="1"/>
  <c r="I1072" i="1"/>
  <c r="J1071" i="1"/>
  <c r="K1071" i="1" s="1"/>
  <c r="I1071" i="1"/>
  <c r="J1070" i="1"/>
  <c r="K1070" i="1" s="1"/>
  <c r="I1070" i="1"/>
  <c r="J1069" i="1"/>
  <c r="K1069" i="1" s="1"/>
  <c r="I1069" i="1"/>
  <c r="J1068" i="1"/>
  <c r="K1068" i="1" s="1"/>
  <c r="L1068" i="1" s="1"/>
  <c r="I1068" i="1"/>
  <c r="J1067" i="1"/>
  <c r="K1067" i="1" s="1"/>
  <c r="I1067" i="1"/>
  <c r="J1066" i="1"/>
  <c r="K1066" i="1" s="1"/>
  <c r="I1066" i="1"/>
  <c r="J1065" i="1"/>
  <c r="K1065" i="1" s="1"/>
  <c r="I1065" i="1"/>
  <c r="J1064" i="1"/>
  <c r="K1064" i="1" s="1"/>
  <c r="L1064" i="1" s="1"/>
  <c r="I1064" i="1"/>
  <c r="J1063" i="1"/>
  <c r="K1063" i="1" s="1"/>
  <c r="L1063" i="1" s="1"/>
  <c r="I1063" i="1"/>
  <c r="J1062" i="1"/>
  <c r="I1062" i="1"/>
  <c r="J1061" i="1"/>
  <c r="K1061" i="1" s="1"/>
  <c r="L1061" i="1" s="1"/>
  <c r="I1061" i="1"/>
  <c r="J1060" i="1"/>
  <c r="K1060" i="1" s="1"/>
  <c r="L1060" i="1" s="1"/>
  <c r="I1060" i="1"/>
  <c r="J1059" i="1"/>
  <c r="K1059" i="1" s="1"/>
  <c r="I1059" i="1"/>
  <c r="J1058" i="1"/>
  <c r="K1058" i="1" s="1"/>
  <c r="I1058" i="1"/>
  <c r="J1057" i="1"/>
  <c r="K1057" i="1" s="1"/>
  <c r="I1057" i="1"/>
  <c r="J1056" i="1"/>
  <c r="K1056" i="1" s="1"/>
  <c r="I1056" i="1"/>
  <c r="J1055" i="1"/>
  <c r="K1055" i="1" s="1"/>
  <c r="I1055" i="1"/>
  <c r="J1054" i="1"/>
  <c r="K1054" i="1" s="1"/>
  <c r="I1054" i="1"/>
  <c r="J1051" i="1"/>
  <c r="K1051" i="1" s="1"/>
  <c r="I1051" i="1"/>
  <c r="J1050" i="1"/>
  <c r="I1050" i="1"/>
  <c r="J1049" i="1"/>
  <c r="K1049" i="1" s="1"/>
  <c r="L1049" i="1" s="1"/>
  <c r="I1049" i="1"/>
  <c r="J1048" i="1"/>
  <c r="K1048" i="1" s="1"/>
  <c r="I1048" i="1"/>
  <c r="J1047" i="1"/>
  <c r="K1047" i="1" s="1"/>
  <c r="L1047" i="1" s="1"/>
  <c r="I1047" i="1"/>
  <c r="J1046" i="1"/>
  <c r="K1046" i="1" s="1"/>
  <c r="I1046" i="1"/>
  <c r="J1045" i="1"/>
  <c r="K1045" i="1" s="1"/>
  <c r="I1045" i="1"/>
  <c r="J1044" i="1"/>
  <c r="K1044" i="1" s="1"/>
  <c r="I1044" i="1"/>
  <c r="J1043" i="1"/>
  <c r="K1043" i="1" s="1"/>
  <c r="I1043" i="1"/>
  <c r="J1042" i="1"/>
  <c r="I1042" i="1"/>
  <c r="J1041" i="1"/>
  <c r="K1041" i="1" s="1"/>
  <c r="I1041" i="1"/>
  <c r="J1040" i="1"/>
  <c r="K1040" i="1" s="1"/>
  <c r="L1040" i="1" s="1"/>
  <c r="I1040" i="1"/>
  <c r="J1039" i="1"/>
  <c r="I1039" i="1"/>
  <c r="J1037" i="1"/>
  <c r="I1037" i="1"/>
  <c r="J1036" i="1"/>
  <c r="K1036" i="1" s="1"/>
  <c r="I1036" i="1"/>
  <c r="J1035" i="1"/>
  <c r="K1035" i="1" s="1"/>
  <c r="I1035" i="1"/>
  <c r="J1034" i="1"/>
  <c r="I1034" i="1"/>
  <c r="J1033" i="1"/>
  <c r="I1033" i="1"/>
  <c r="J1032" i="1"/>
  <c r="I1032" i="1"/>
  <c r="J1031" i="1"/>
  <c r="I1031" i="1"/>
  <c r="J1030" i="1"/>
  <c r="K1030" i="1" s="1"/>
  <c r="I1030" i="1"/>
  <c r="J1028" i="1"/>
  <c r="K1028" i="1" s="1"/>
  <c r="L1028" i="1" s="1"/>
  <c r="I1028" i="1"/>
  <c r="J1027" i="1"/>
  <c r="K1027" i="1" s="1"/>
  <c r="I1027" i="1"/>
  <c r="J1026" i="1"/>
  <c r="K1026" i="1" s="1"/>
  <c r="I1026" i="1"/>
  <c r="J1025" i="1"/>
  <c r="K1025" i="1" s="1"/>
  <c r="I1025" i="1"/>
  <c r="J1024" i="1"/>
  <c r="K1024" i="1" s="1"/>
  <c r="I1024" i="1"/>
  <c r="J1023" i="1"/>
  <c r="I1023" i="1"/>
  <c r="J1022" i="1"/>
  <c r="K1022" i="1" s="1"/>
  <c r="I1022" i="1"/>
  <c r="J1021" i="1"/>
  <c r="K1021" i="1" s="1"/>
  <c r="L1021" i="1" s="1"/>
  <c r="I1021" i="1"/>
  <c r="J1020" i="1"/>
  <c r="K1020" i="1" s="1"/>
  <c r="I1020" i="1"/>
  <c r="J1019" i="1"/>
  <c r="I1019" i="1"/>
  <c r="J1018" i="1"/>
  <c r="K1018" i="1" s="1"/>
  <c r="L1018" i="1" s="1"/>
  <c r="I1018" i="1"/>
  <c r="J1017" i="1"/>
  <c r="I1017" i="1"/>
  <c r="J1016" i="1"/>
  <c r="K1016" i="1" s="1"/>
  <c r="I1016" i="1"/>
  <c r="J1015" i="1"/>
  <c r="K1015" i="1" s="1"/>
  <c r="I1015" i="1"/>
  <c r="J1014" i="1"/>
  <c r="K1014" i="1" s="1"/>
  <c r="L1014" i="1" s="1"/>
  <c r="I1014" i="1"/>
  <c r="J1013" i="1"/>
  <c r="I1013" i="1"/>
  <c r="J1012" i="1"/>
  <c r="I1012" i="1"/>
  <c r="J1011" i="1"/>
  <c r="K1011" i="1" s="1"/>
  <c r="I1011" i="1"/>
  <c r="J1010" i="1"/>
  <c r="K1010" i="1" s="1"/>
  <c r="I1010" i="1"/>
  <c r="J1009" i="1"/>
  <c r="I1009" i="1"/>
  <c r="J1008" i="1"/>
  <c r="K1008" i="1" s="1"/>
  <c r="L1008" i="1" s="1"/>
  <c r="I1008" i="1"/>
  <c r="J1007" i="1"/>
  <c r="K1007" i="1" s="1"/>
  <c r="I1007" i="1"/>
  <c r="J1006" i="1"/>
  <c r="K1006" i="1" s="1"/>
  <c r="I1006" i="1"/>
  <c r="J1005" i="1"/>
  <c r="K1005" i="1" s="1"/>
  <c r="I1005" i="1"/>
  <c r="J1004" i="1"/>
  <c r="K1004" i="1" s="1"/>
  <c r="L1004" i="1" s="1"/>
  <c r="I1004" i="1"/>
  <c r="J1003" i="1"/>
  <c r="K1003" i="1" s="1"/>
  <c r="I1003" i="1"/>
  <c r="J1002" i="1"/>
  <c r="K1002" i="1" s="1"/>
  <c r="L1002" i="1" s="1"/>
  <c r="I1002" i="1"/>
  <c r="J1001" i="1"/>
  <c r="I1001" i="1"/>
  <c r="J1000" i="1"/>
  <c r="K1000" i="1" s="1"/>
  <c r="I1000" i="1"/>
  <c r="J999" i="1"/>
  <c r="K999" i="1" s="1"/>
  <c r="L999" i="1" s="1"/>
  <c r="I999" i="1"/>
  <c r="J998" i="1"/>
  <c r="I998" i="1"/>
  <c r="J997" i="1"/>
  <c r="K997" i="1" s="1"/>
  <c r="I997" i="1"/>
  <c r="J996" i="1"/>
  <c r="I996" i="1"/>
  <c r="J995" i="1"/>
  <c r="K995" i="1" s="1"/>
  <c r="L995" i="1" s="1"/>
  <c r="I995" i="1"/>
  <c r="J994" i="1"/>
  <c r="K994" i="1" s="1"/>
  <c r="L994" i="1" s="1"/>
  <c r="I994" i="1"/>
  <c r="J993" i="1"/>
  <c r="I993" i="1"/>
  <c r="J992" i="1"/>
  <c r="I992" i="1"/>
  <c r="J991" i="1"/>
  <c r="I991" i="1"/>
  <c r="J990" i="1"/>
  <c r="K990" i="1" s="1"/>
  <c r="I990" i="1"/>
  <c r="J989" i="1"/>
  <c r="K989" i="1" s="1"/>
  <c r="I989" i="1"/>
  <c r="J988" i="1"/>
  <c r="K988" i="1" s="1"/>
  <c r="I988" i="1"/>
  <c r="J987" i="1"/>
  <c r="K987" i="1" s="1"/>
  <c r="I987" i="1"/>
  <c r="J986" i="1"/>
  <c r="K986" i="1" s="1"/>
  <c r="I986" i="1"/>
  <c r="J985" i="1"/>
  <c r="K985" i="1" s="1"/>
  <c r="I985" i="1"/>
  <c r="J984" i="1"/>
  <c r="K984" i="1" s="1"/>
  <c r="I984" i="1"/>
  <c r="J983" i="1"/>
  <c r="K983" i="1" s="1"/>
  <c r="I983" i="1"/>
  <c r="J982" i="1"/>
  <c r="K982" i="1" s="1"/>
  <c r="I982" i="1"/>
  <c r="J981" i="1"/>
  <c r="K981" i="1" s="1"/>
  <c r="I981" i="1"/>
  <c r="J980" i="1"/>
  <c r="K980" i="1" s="1"/>
  <c r="I980" i="1"/>
  <c r="J979" i="1"/>
  <c r="K979" i="1" s="1"/>
  <c r="L979" i="1" s="1"/>
  <c r="I979" i="1"/>
  <c r="J978" i="1"/>
  <c r="K978" i="1" s="1"/>
  <c r="L978" i="1" s="1"/>
  <c r="I978" i="1"/>
  <c r="J977" i="1"/>
  <c r="K977" i="1" s="1"/>
  <c r="I977" i="1"/>
  <c r="J976" i="1"/>
  <c r="K976" i="1" s="1"/>
  <c r="I976" i="1"/>
  <c r="J975" i="1"/>
  <c r="K975" i="1" s="1"/>
  <c r="I975" i="1"/>
  <c r="J974" i="1"/>
  <c r="I974" i="1"/>
  <c r="J973" i="1"/>
  <c r="I973" i="1"/>
  <c r="J972" i="1"/>
  <c r="K972" i="1" s="1"/>
  <c r="I972" i="1"/>
  <c r="J971" i="1"/>
  <c r="K971" i="1" s="1"/>
  <c r="L971" i="1" s="1"/>
  <c r="I971" i="1"/>
  <c r="J970" i="1"/>
  <c r="I970" i="1"/>
  <c r="J969" i="1"/>
  <c r="K969" i="1" s="1"/>
  <c r="L969" i="1" s="1"/>
  <c r="I969" i="1"/>
  <c r="J968" i="1"/>
  <c r="K968" i="1" s="1"/>
  <c r="I968" i="1"/>
  <c r="J967" i="1"/>
  <c r="K967" i="1" s="1"/>
  <c r="I967" i="1"/>
  <c r="J966" i="1"/>
  <c r="K966" i="1" s="1"/>
  <c r="L966" i="1" s="1"/>
  <c r="I966" i="1"/>
  <c r="J965" i="1"/>
  <c r="K965" i="1" s="1"/>
  <c r="I965" i="1"/>
  <c r="J964" i="1"/>
  <c r="K964" i="1" s="1"/>
  <c r="L964" i="1" s="1"/>
  <c r="I964" i="1"/>
  <c r="J963" i="1"/>
  <c r="K963" i="1" s="1"/>
  <c r="I963" i="1"/>
  <c r="J962" i="1"/>
  <c r="K962" i="1" s="1"/>
  <c r="L962" i="1" s="1"/>
  <c r="I962" i="1"/>
  <c r="J961" i="1"/>
  <c r="K961" i="1" s="1"/>
  <c r="L961" i="1" s="1"/>
  <c r="I961" i="1"/>
  <c r="J960" i="1"/>
  <c r="K960" i="1" s="1"/>
  <c r="I960" i="1"/>
  <c r="J959" i="1"/>
  <c r="K959" i="1" s="1"/>
  <c r="I959" i="1"/>
  <c r="J958" i="1"/>
  <c r="K958" i="1" s="1"/>
  <c r="I958" i="1"/>
  <c r="J957" i="1"/>
  <c r="K957" i="1" s="1"/>
  <c r="I957" i="1"/>
  <c r="J956" i="1"/>
  <c r="K956" i="1" s="1"/>
  <c r="I956" i="1"/>
  <c r="J955" i="1"/>
  <c r="I955" i="1"/>
  <c r="J954" i="1"/>
  <c r="I954" i="1"/>
  <c r="J953" i="1"/>
  <c r="K953" i="1" s="1"/>
  <c r="L953" i="1" s="1"/>
  <c r="I953" i="1"/>
  <c r="J952" i="1"/>
  <c r="K952" i="1" s="1"/>
  <c r="L952" i="1" s="1"/>
  <c r="I952" i="1"/>
  <c r="J951" i="1"/>
  <c r="K951" i="1" s="1"/>
  <c r="I951" i="1"/>
  <c r="J950" i="1"/>
  <c r="K950" i="1" s="1"/>
  <c r="L950" i="1" s="1"/>
  <c r="I950" i="1"/>
  <c r="J949" i="1"/>
  <c r="K949" i="1" s="1"/>
  <c r="I949" i="1"/>
  <c r="J948" i="1"/>
  <c r="I948" i="1"/>
  <c r="J947" i="1"/>
  <c r="K947" i="1" s="1"/>
  <c r="L947" i="1" s="1"/>
  <c r="I947" i="1"/>
  <c r="J946" i="1"/>
  <c r="K946" i="1" s="1"/>
  <c r="L946" i="1" s="1"/>
  <c r="I946" i="1"/>
  <c r="J945" i="1"/>
  <c r="K945" i="1" s="1"/>
  <c r="I945" i="1"/>
  <c r="J944" i="1"/>
  <c r="K944" i="1" s="1"/>
  <c r="L944" i="1" s="1"/>
  <c r="I944" i="1"/>
  <c r="J943" i="1"/>
  <c r="K943" i="1" s="1"/>
  <c r="I943" i="1"/>
  <c r="J942" i="1"/>
  <c r="I942" i="1"/>
  <c r="J941" i="1"/>
  <c r="K941" i="1" s="1"/>
  <c r="I941" i="1"/>
  <c r="J940" i="1"/>
  <c r="K940" i="1" s="1"/>
  <c r="I940" i="1"/>
  <c r="J939" i="1"/>
  <c r="K939" i="1" s="1"/>
  <c r="I939" i="1"/>
  <c r="J938" i="1"/>
  <c r="K938" i="1" s="1"/>
  <c r="I938" i="1"/>
  <c r="J937" i="1"/>
  <c r="K937" i="1" s="1"/>
  <c r="I937" i="1"/>
  <c r="J936" i="1"/>
  <c r="K936" i="1" s="1"/>
  <c r="I936" i="1"/>
  <c r="J935" i="1"/>
  <c r="I935" i="1"/>
  <c r="J934" i="1"/>
  <c r="K934" i="1" s="1"/>
  <c r="I934" i="1"/>
  <c r="J933" i="1"/>
  <c r="K933" i="1" s="1"/>
  <c r="L933" i="1" s="1"/>
  <c r="I933" i="1"/>
  <c r="J932" i="1"/>
  <c r="K932" i="1" s="1"/>
  <c r="L932" i="1" s="1"/>
  <c r="I932" i="1"/>
  <c r="J931" i="1"/>
  <c r="K931" i="1" s="1"/>
  <c r="I931" i="1"/>
  <c r="J930" i="1"/>
  <c r="K930" i="1" s="1"/>
  <c r="L930" i="1" s="1"/>
  <c r="I930" i="1"/>
  <c r="J929" i="1"/>
  <c r="I929" i="1"/>
  <c r="J928" i="1"/>
  <c r="K928" i="1" s="1"/>
  <c r="L928" i="1" s="1"/>
  <c r="I928" i="1"/>
  <c r="J927" i="1"/>
  <c r="I927" i="1"/>
  <c r="J926" i="1"/>
  <c r="K926" i="1" s="1"/>
  <c r="I926" i="1"/>
  <c r="J925" i="1"/>
  <c r="K925" i="1" s="1"/>
  <c r="L925" i="1" s="1"/>
  <c r="I925" i="1"/>
  <c r="J924" i="1"/>
  <c r="I924" i="1"/>
  <c r="J923" i="1"/>
  <c r="K923" i="1" s="1"/>
  <c r="I923" i="1"/>
  <c r="J922" i="1"/>
  <c r="K922" i="1" s="1"/>
  <c r="I922" i="1"/>
  <c r="J921" i="1"/>
  <c r="K921" i="1" s="1"/>
  <c r="I921" i="1"/>
  <c r="J920" i="1"/>
  <c r="K920" i="1" s="1"/>
  <c r="I920" i="1"/>
  <c r="J919" i="1"/>
  <c r="K919" i="1" s="1"/>
  <c r="I919" i="1"/>
  <c r="J918" i="1"/>
  <c r="K918" i="1" s="1"/>
  <c r="L918" i="1" s="1"/>
  <c r="I918" i="1"/>
  <c r="J917" i="1"/>
  <c r="K917" i="1" s="1"/>
  <c r="I917" i="1"/>
  <c r="J916" i="1"/>
  <c r="K916" i="1" s="1"/>
  <c r="I916" i="1"/>
  <c r="J915" i="1"/>
  <c r="K915" i="1" s="1"/>
  <c r="L915" i="1" s="1"/>
  <c r="I915" i="1"/>
  <c r="J914" i="1"/>
  <c r="K914" i="1" s="1"/>
  <c r="L914" i="1" s="1"/>
  <c r="I914" i="1"/>
  <c r="J913" i="1"/>
  <c r="K913" i="1" s="1"/>
  <c r="I913" i="1"/>
  <c r="J910" i="1"/>
  <c r="I910" i="1"/>
  <c r="J909" i="1"/>
  <c r="K909" i="1" s="1"/>
  <c r="L909" i="1" s="1"/>
  <c r="I909" i="1"/>
  <c r="J908" i="1"/>
  <c r="I908" i="1"/>
  <c r="J907" i="1"/>
  <c r="I907" i="1"/>
  <c r="J906" i="1"/>
  <c r="K906" i="1" s="1"/>
  <c r="I906" i="1"/>
  <c r="J905" i="1"/>
  <c r="K905" i="1" s="1"/>
  <c r="L905" i="1" s="1"/>
  <c r="I905" i="1"/>
  <c r="J904" i="1"/>
  <c r="K904" i="1" s="1"/>
  <c r="L904" i="1" s="1"/>
  <c r="I904" i="1"/>
  <c r="J903" i="1"/>
  <c r="I903" i="1"/>
  <c r="J902" i="1"/>
  <c r="K902" i="1" s="1"/>
  <c r="I902" i="1"/>
  <c r="J901" i="1"/>
  <c r="K901" i="1" s="1"/>
  <c r="I901" i="1"/>
  <c r="J900" i="1"/>
  <c r="K900" i="1" s="1"/>
  <c r="L900" i="1" s="1"/>
  <c r="I900" i="1"/>
  <c r="J899" i="1"/>
  <c r="K899" i="1" s="1"/>
  <c r="L899" i="1" s="1"/>
  <c r="I899" i="1"/>
  <c r="J898" i="1"/>
  <c r="K898" i="1" s="1"/>
  <c r="I898" i="1"/>
  <c r="J897" i="1"/>
  <c r="K897" i="1" s="1"/>
  <c r="I897" i="1"/>
  <c r="J896" i="1"/>
  <c r="K896" i="1" s="1"/>
  <c r="I896" i="1"/>
  <c r="J895" i="1"/>
  <c r="K895" i="1" s="1"/>
  <c r="L895" i="1" s="1"/>
  <c r="I895" i="1"/>
  <c r="J894" i="1"/>
  <c r="K894" i="1" s="1"/>
  <c r="L894" i="1" s="1"/>
  <c r="I894" i="1"/>
  <c r="J893" i="1"/>
  <c r="I893" i="1"/>
  <c r="J891" i="1"/>
  <c r="K891" i="1" s="1"/>
  <c r="I891" i="1"/>
  <c r="J890" i="1"/>
  <c r="K890" i="1" s="1"/>
  <c r="I890" i="1"/>
  <c r="J889" i="1"/>
  <c r="K889" i="1" s="1"/>
  <c r="L889" i="1" s="1"/>
  <c r="I889" i="1"/>
  <c r="J888" i="1"/>
  <c r="I888" i="1"/>
  <c r="J887" i="1"/>
  <c r="I887" i="1"/>
  <c r="J885" i="1"/>
  <c r="K885" i="1" s="1"/>
  <c r="L885" i="1" s="1"/>
  <c r="I885" i="1"/>
  <c r="J884" i="1"/>
  <c r="I884" i="1"/>
  <c r="J883" i="1"/>
  <c r="K883" i="1" s="1"/>
  <c r="I883" i="1"/>
  <c r="J882" i="1"/>
  <c r="K882" i="1" s="1"/>
  <c r="I882" i="1"/>
  <c r="J881" i="1"/>
  <c r="K881" i="1" s="1"/>
  <c r="L881" i="1" s="1"/>
  <c r="I881" i="1"/>
  <c r="J880" i="1"/>
  <c r="I880" i="1"/>
  <c r="J879" i="1"/>
  <c r="I879" i="1"/>
  <c r="J878" i="1"/>
  <c r="K878" i="1" s="1"/>
  <c r="I878" i="1"/>
  <c r="J877" i="1"/>
  <c r="I877" i="1"/>
  <c r="J876" i="1"/>
  <c r="I876" i="1"/>
  <c r="J873" i="1"/>
  <c r="K873" i="1" s="1"/>
  <c r="I873" i="1"/>
  <c r="J872" i="1"/>
  <c r="I872" i="1"/>
  <c r="J871" i="1"/>
  <c r="K871" i="1" s="1"/>
  <c r="L871" i="1" s="1"/>
  <c r="I871" i="1"/>
  <c r="J870" i="1"/>
  <c r="I870" i="1"/>
  <c r="J869" i="1"/>
  <c r="K869" i="1" s="1"/>
  <c r="L869" i="1" s="1"/>
  <c r="I869" i="1"/>
  <c r="J868" i="1"/>
  <c r="K868" i="1" s="1"/>
  <c r="I868" i="1"/>
  <c r="J867" i="1"/>
  <c r="I867" i="1"/>
  <c r="J866" i="1"/>
  <c r="K866" i="1" s="1"/>
  <c r="L866" i="1" s="1"/>
  <c r="I866" i="1"/>
  <c r="J865" i="1"/>
  <c r="K865" i="1" s="1"/>
  <c r="I865" i="1"/>
  <c r="J864" i="1"/>
  <c r="K864" i="1" s="1"/>
  <c r="I864" i="1"/>
  <c r="J863" i="1"/>
  <c r="K863" i="1" s="1"/>
  <c r="I863" i="1"/>
  <c r="J862" i="1"/>
  <c r="K862" i="1" s="1"/>
  <c r="I862" i="1"/>
  <c r="J861" i="1"/>
  <c r="K861" i="1" s="1"/>
  <c r="I861" i="1"/>
  <c r="J860" i="1"/>
  <c r="K860" i="1" s="1"/>
  <c r="I860" i="1"/>
  <c r="J859" i="1"/>
  <c r="I859" i="1"/>
  <c r="J858" i="1"/>
  <c r="K858" i="1" s="1"/>
  <c r="I858" i="1"/>
  <c r="J857" i="1"/>
  <c r="K857" i="1" s="1"/>
  <c r="L857" i="1" s="1"/>
  <c r="I857" i="1"/>
  <c r="J856" i="1"/>
  <c r="K856" i="1" s="1"/>
  <c r="I856" i="1"/>
  <c r="J855" i="1"/>
  <c r="K855" i="1" s="1"/>
  <c r="I855" i="1"/>
  <c r="J854" i="1"/>
  <c r="K854" i="1" s="1"/>
  <c r="I854" i="1"/>
  <c r="J853" i="1"/>
  <c r="K853" i="1" s="1"/>
  <c r="I853" i="1"/>
  <c r="J852" i="1"/>
  <c r="K852" i="1" s="1"/>
  <c r="L852" i="1" s="1"/>
  <c r="I852" i="1"/>
  <c r="J851" i="1"/>
  <c r="K851" i="1" s="1"/>
  <c r="I851" i="1"/>
  <c r="J849" i="1"/>
  <c r="K849" i="1" s="1"/>
  <c r="L849" i="1" s="1"/>
  <c r="I849" i="1"/>
  <c r="J848" i="1"/>
  <c r="K848" i="1" s="1"/>
  <c r="I848" i="1"/>
  <c r="J847" i="1"/>
  <c r="K847" i="1" s="1"/>
  <c r="L847" i="1" s="1"/>
  <c r="I847" i="1"/>
  <c r="J846" i="1"/>
  <c r="K846" i="1" s="1"/>
  <c r="I846" i="1"/>
  <c r="J845" i="1"/>
  <c r="I845" i="1"/>
  <c r="J844" i="1"/>
  <c r="I844" i="1"/>
  <c r="J843" i="1"/>
  <c r="K843" i="1" s="1"/>
  <c r="I843" i="1"/>
  <c r="J842" i="1"/>
  <c r="I842" i="1"/>
  <c r="J841" i="1"/>
  <c r="K841" i="1" s="1"/>
  <c r="L841" i="1" s="1"/>
  <c r="I841" i="1"/>
  <c r="J840" i="1"/>
  <c r="K840" i="1" s="1"/>
  <c r="I840" i="1"/>
  <c r="J839" i="1"/>
  <c r="K839" i="1" s="1"/>
  <c r="L839" i="1" s="1"/>
  <c r="I839" i="1"/>
  <c r="J838" i="1"/>
  <c r="K838" i="1" s="1"/>
  <c r="L838" i="1" s="1"/>
  <c r="I838" i="1"/>
  <c r="J837" i="1"/>
  <c r="K837" i="1" s="1"/>
  <c r="L837" i="1" s="1"/>
  <c r="I837" i="1"/>
  <c r="J836" i="1"/>
  <c r="K836" i="1" s="1"/>
  <c r="I836" i="1"/>
  <c r="J835" i="1"/>
  <c r="K835" i="1" s="1"/>
  <c r="I835" i="1"/>
  <c r="J834" i="1"/>
  <c r="I834" i="1"/>
  <c r="J833" i="1"/>
  <c r="I833" i="1"/>
  <c r="J832" i="1"/>
  <c r="K832" i="1" s="1"/>
  <c r="I832" i="1"/>
  <c r="J831" i="1"/>
  <c r="I831" i="1"/>
  <c r="J830" i="1"/>
  <c r="K830" i="1" s="1"/>
  <c r="I830" i="1"/>
  <c r="J829" i="1"/>
  <c r="K829" i="1" s="1"/>
  <c r="I829" i="1"/>
  <c r="J828" i="1"/>
  <c r="K828" i="1" s="1"/>
  <c r="I828" i="1"/>
  <c r="J827" i="1"/>
  <c r="K827" i="1" s="1"/>
  <c r="L827" i="1" s="1"/>
  <c r="I827" i="1"/>
  <c r="J826" i="1"/>
  <c r="K826" i="1" s="1"/>
  <c r="I826" i="1"/>
  <c r="J825" i="1"/>
  <c r="K825" i="1" s="1"/>
  <c r="L825" i="1" s="1"/>
  <c r="I825" i="1"/>
  <c r="J824" i="1"/>
  <c r="K824" i="1" s="1"/>
  <c r="L824" i="1" s="1"/>
  <c r="I824" i="1"/>
  <c r="J823" i="1"/>
  <c r="K823" i="1" s="1"/>
  <c r="L823" i="1" s="1"/>
  <c r="I823" i="1"/>
  <c r="J822" i="1"/>
  <c r="K822" i="1" s="1"/>
  <c r="I822" i="1"/>
  <c r="J821" i="1"/>
  <c r="K821" i="1" s="1"/>
  <c r="I821" i="1"/>
  <c r="J820" i="1"/>
  <c r="K820" i="1" s="1"/>
  <c r="I820" i="1"/>
  <c r="J819" i="1"/>
  <c r="K819" i="1" s="1"/>
  <c r="I819" i="1"/>
  <c r="J818" i="1"/>
  <c r="K818" i="1" s="1"/>
  <c r="L818" i="1" s="1"/>
  <c r="I818" i="1"/>
  <c r="J817" i="1"/>
  <c r="K817" i="1" s="1"/>
  <c r="L817" i="1" s="1"/>
  <c r="I817" i="1"/>
  <c r="J816" i="1"/>
  <c r="K816" i="1" s="1"/>
  <c r="I816" i="1"/>
  <c r="J815" i="1"/>
  <c r="K815" i="1" s="1"/>
  <c r="L815" i="1" s="1"/>
  <c r="I815" i="1"/>
  <c r="J814" i="1"/>
  <c r="K814" i="1" s="1"/>
  <c r="I814" i="1"/>
  <c r="J813" i="1"/>
  <c r="K813" i="1" s="1"/>
  <c r="I813" i="1"/>
  <c r="J812" i="1"/>
  <c r="K812" i="1" s="1"/>
  <c r="L812" i="1" s="1"/>
  <c r="I812" i="1"/>
  <c r="J811" i="1"/>
  <c r="K811" i="1" s="1"/>
  <c r="I811" i="1"/>
  <c r="J810" i="1"/>
  <c r="K810" i="1" s="1"/>
  <c r="I810" i="1"/>
  <c r="J809" i="1"/>
  <c r="K809" i="1" s="1"/>
  <c r="L809" i="1" s="1"/>
  <c r="I809" i="1"/>
  <c r="J808" i="1"/>
  <c r="K808" i="1" s="1"/>
  <c r="I808" i="1"/>
  <c r="J807" i="1"/>
  <c r="K807" i="1" s="1"/>
  <c r="I807" i="1"/>
  <c r="J806" i="1"/>
  <c r="I806" i="1"/>
  <c r="J805" i="1"/>
  <c r="K805" i="1" s="1"/>
  <c r="L805" i="1" s="1"/>
  <c r="I805" i="1"/>
  <c r="J804" i="1"/>
  <c r="K804" i="1" s="1"/>
  <c r="L804" i="1" s="1"/>
  <c r="I804" i="1"/>
  <c r="J803" i="1"/>
  <c r="I803" i="1"/>
  <c r="J802" i="1"/>
  <c r="K802" i="1" s="1"/>
  <c r="L802" i="1" s="1"/>
  <c r="I802" i="1"/>
  <c r="J801" i="1"/>
  <c r="K801" i="1" s="1"/>
  <c r="I801" i="1"/>
  <c r="J800" i="1"/>
  <c r="K800" i="1" s="1"/>
  <c r="I800" i="1"/>
  <c r="J799" i="1"/>
  <c r="K799" i="1" s="1"/>
  <c r="I799" i="1"/>
  <c r="J798" i="1"/>
  <c r="K798" i="1" s="1"/>
  <c r="I798" i="1"/>
  <c r="J797" i="1"/>
  <c r="K797" i="1" s="1"/>
  <c r="I797" i="1"/>
  <c r="J795" i="1"/>
  <c r="K795" i="1" s="1"/>
  <c r="I795" i="1"/>
  <c r="I794" i="1"/>
  <c r="J793" i="1"/>
  <c r="K793" i="1" s="1"/>
  <c r="I793" i="1"/>
  <c r="J792" i="1"/>
  <c r="I792" i="1"/>
  <c r="J791" i="1"/>
  <c r="K791" i="1" s="1"/>
  <c r="L791" i="1" s="1"/>
  <c r="I791" i="1"/>
  <c r="J790" i="1"/>
  <c r="K790" i="1" s="1"/>
  <c r="I790" i="1"/>
  <c r="J789" i="1"/>
  <c r="K789" i="1" s="1"/>
  <c r="I789" i="1"/>
  <c r="J788" i="1"/>
  <c r="K788" i="1" s="1"/>
  <c r="L788" i="1" s="1"/>
  <c r="I788" i="1"/>
  <c r="J787" i="1"/>
  <c r="K787" i="1" s="1"/>
  <c r="L787" i="1" s="1"/>
  <c r="I787" i="1"/>
  <c r="J786" i="1"/>
  <c r="I786" i="1"/>
  <c r="J785" i="1"/>
  <c r="I785" i="1"/>
  <c r="J784" i="1"/>
  <c r="K784" i="1" s="1"/>
  <c r="I784" i="1"/>
  <c r="J783" i="1"/>
  <c r="K783" i="1" s="1"/>
  <c r="I783" i="1"/>
  <c r="J782" i="1"/>
  <c r="K782" i="1" s="1"/>
  <c r="I782" i="1"/>
  <c r="J781" i="1"/>
  <c r="K781" i="1" s="1"/>
  <c r="L781" i="1" s="1"/>
  <c r="I781" i="1"/>
  <c r="J780" i="1"/>
  <c r="I780" i="1"/>
  <c r="J779" i="1"/>
  <c r="K779" i="1" s="1"/>
  <c r="L779" i="1" s="1"/>
  <c r="I779" i="1"/>
  <c r="J778" i="1"/>
  <c r="K778" i="1" s="1"/>
  <c r="I778" i="1"/>
  <c r="J777" i="1"/>
  <c r="K777" i="1" s="1"/>
  <c r="L777" i="1" s="1"/>
  <c r="I777" i="1"/>
  <c r="J776" i="1"/>
  <c r="K776" i="1" s="1"/>
  <c r="I776" i="1"/>
  <c r="J775" i="1"/>
  <c r="K775" i="1" s="1"/>
  <c r="I775" i="1"/>
  <c r="J774" i="1"/>
  <c r="K774" i="1" s="1"/>
  <c r="I774" i="1"/>
  <c r="J773" i="1"/>
  <c r="K773" i="1" s="1"/>
  <c r="I773" i="1"/>
  <c r="J772" i="1"/>
  <c r="K772" i="1" s="1"/>
  <c r="I772" i="1"/>
  <c r="J771" i="1"/>
  <c r="K771" i="1" s="1"/>
  <c r="L771" i="1" s="1"/>
  <c r="I771" i="1"/>
  <c r="J770" i="1"/>
  <c r="K770" i="1" s="1"/>
  <c r="I770" i="1"/>
  <c r="J769" i="1"/>
  <c r="K769" i="1" s="1"/>
  <c r="I769" i="1"/>
  <c r="J768" i="1"/>
  <c r="K768" i="1" s="1"/>
  <c r="L768" i="1" s="1"/>
  <c r="I768" i="1"/>
  <c r="J767" i="1"/>
  <c r="K767" i="1" s="1"/>
  <c r="I767" i="1"/>
  <c r="J766" i="1"/>
  <c r="K766" i="1" s="1"/>
  <c r="L766" i="1" s="1"/>
  <c r="I766" i="1"/>
  <c r="J765" i="1"/>
  <c r="K765" i="1" s="1"/>
  <c r="I765" i="1"/>
  <c r="J764" i="1"/>
  <c r="K764" i="1" s="1"/>
  <c r="I764" i="1"/>
  <c r="J763" i="1"/>
  <c r="K763" i="1" s="1"/>
  <c r="L763" i="1" s="1"/>
  <c r="I763" i="1"/>
  <c r="J762" i="1"/>
  <c r="K762" i="1" s="1"/>
  <c r="I762" i="1"/>
  <c r="J761" i="1"/>
  <c r="I761" i="1"/>
  <c r="J760" i="1"/>
  <c r="I760" i="1"/>
  <c r="J759" i="1"/>
  <c r="K759" i="1" s="1"/>
  <c r="L759" i="1" s="1"/>
  <c r="I759" i="1"/>
  <c r="J758" i="1"/>
  <c r="K758" i="1" s="1"/>
  <c r="L758" i="1" s="1"/>
  <c r="I758" i="1"/>
  <c r="J757" i="1"/>
  <c r="I757" i="1"/>
  <c r="J756" i="1"/>
  <c r="K756" i="1" s="1"/>
  <c r="L756" i="1" s="1"/>
  <c r="I756" i="1"/>
  <c r="J755" i="1"/>
  <c r="K755" i="1" s="1"/>
  <c r="L755" i="1" s="1"/>
  <c r="I755" i="1"/>
  <c r="J754" i="1"/>
  <c r="K754" i="1" s="1"/>
  <c r="I754" i="1"/>
  <c r="J753" i="1"/>
  <c r="K753" i="1" s="1"/>
  <c r="L753" i="1" s="1"/>
  <c r="I753" i="1"/>
  <c r="J752" i="1"/>
  <c r="I752" i="1"/>
  <c r="J751" i="1"/>
  <c r="K751" i="1" s="1"/>
  <c r="I751" i="1"/>
  <c r="J750" i="1"/>
  <c r="K750" i="1" s="1"/>
  <c r="L750" i="1" s="1"/>
  <c r="I750" i="1"/>
  <c r="J749" i="1"/>
  <c r="K749" i="1" s="1"/>
  <c r="L749" i="1" s="1"/>
  <c r="I749" i="1"/>
  <c r="J748" i="1"/>
  <c r="K748" i="1" s="1"/>
  <c r="I748" i="1"/>
  <c r="J747" i="1"/>
  <c r="K747" i="1" s="1"/>
  <c r="I747" i="1"/>
  <c r="J746" i="1"/>
  <c r="K746" i="1" s="1"/>
  <c r="I746" i="1"/>
  <c r="J745" i="1"/>
  <c r="K745" i="1" s="1"/>
  <c r="I745" i="1"/>
  <c r="J744" i="1"/>
  <c r="K744" i="1" s="1"/>
  <c r="I744" i="1"/>
  <c r="J743" i="1"/>
  <c r="K743" i="1" s="1"/>
  <c r="I743" i="1"/>
  <c r="J742" i="1"/>
  <c r="K742" i="1" s="1"/>
  <c r="I742" i="1"/>
  <c r="J741" i="1"/>
  <c r="I741" i="1"/>
  <c r="J740" i="1"/>
  <c r="K740" i="1" s="1"/>
  <c r="I740" i="1"/>
  <c r="J739" i="1"/>
  <c r="I739" i="1"/>
  <c r="J738" i="1"/>
  <c r="K738" i="1" s="1"/>
  <c r="I738" i="1"/>
  <c r="J737" i="1"/>
  <c r="K737" i="1" s="1"/>
  <c r="L737" i="1" s="1"/>
  <c r="I737" i="1"/>
  <c r="J736" i="1"/>
  <c r="K736" i="1" s="1"/>
  <c r="I736" i="1"/>
  <c r="J735" i="1"/>
  <c r="K735" i="1" s="1"/>
  <c r="I735" i="1"/>
  <c r="J734" i="1"/>
  <c r="K734" i="1" s="1"/>
  <c r="L734" i="1" s="1"/>
  <c r="I734" i="1"/>
  <c r="J733" i="1"/>
  <c r="K733" i="1" s="1"/>
  <c r="L733" i="1" s="1"/>
  <c r="I733" i="1"/>
  <c r="J732" i="1"/>
  <c r="I732" i="1"/>
  <c r="J731" i="1"/>
  <c r="K731" i="1" s="1"/>
  <c r="I731" i="1"/>
  <c r="J730" i="1"/>
  <c r="K730" i="1" s="1"/>
  <c r="I730" i="1"/>
  <c r="J729" i="1"/>
  <c r="K729" i="1" s="1"/>
  <c r="L729" i="1" s="1"/>
  <c r="I729" i="1"/>
  <c r="J728" i="1"/>
  <c r="K728" i="1" s="1"/>
  <c r="L728" i="1" s="1"/>
  <c r="I728" i="1"/>
  <c r="J727" i="1"/>
  <c r="I727" i="1"/>
  <c r="J726" i="1"/>
  <c r="K726" i="1" s="1"/>
  <c r="L726" i="1" s="1"/>
  <c r="I726" i="1"/>
  <c r="J725" i="1"/>
  <c r="K725" i="1" s="1"/>
  <c r="L725" i="1" s="1"/>
  <c r="I725" i="1"/>
  <c r="J724" i="1"/>
  <c r="K724" i="1" s="1"/>
  <c r="I724" i="1"/>
  <c r="J723" i="1"/>
  <c r="K723" i="1" s="1"/>
  <c r="I723" i="1"/>
  <c r="J719" i="1"/>
  <c r="I719" i="1"/>
  <c r="J718" i="1"/>
  <c r="I718" i="1"/>
  <c r="J716" i="1"/>
  <c r="I716" i="1"/>
  <c r="J715" i="1"/>
  <c r="I715" i="1"/>
  <c r="J714" i="1"/>
  <c r="I714" i="1"/>
  <c r="J713" i="1"/>
  <c r="I713" i="1"/>
  <c r="J712" i="1"/>
  <c r="K712" i="1" s="1"/>
  <c r="L712" i="1" s="1"/>
  <c r="I712" i="1"/>
  <c r="J711" i="1"/>
  <c r="K711" i="1" s="1"/>
  <c r="L711" i="1" s="1"/>
  <c r="I711" i="1"/>
  <c r="J710" i="1"/>
  <c r="I710" i="1"/>
  <c r="J709" i="1"/>
  <c r="K709" i="1" s="1"/>
  <c r="I709" i="1"/>
  <c r="J707" i="1"/>
  <c r="K707" i="1" s="1"/>
  <c r="L707" i="1" s="1"/>
  <c r="I707" i="1"/>
  <c r="J706" i="1"/>
  <c r="K706" i="1" s="1"/>
  <c r="I706" i="1"/>
  <c r="J705" i="1"/>
  <c r="K705" i="1" s="1"/>
  <c r="I705" i="1"/>
  <c r="J704" i="1"/>
  <c r="K704" i="1" s="1"/>
  <c r="L704" i="1" s="1"/>
  <c r="I704" i="1"/>
  <c r="J703" i="1"/>
  <c r="K703" i="1" s="1"/>
  <c r="L703" i="1" s="1"/>
  <c r="I703" i="1"/>
  <c r="J702" i="1"/>
  <c r="I702" i="1"/>
  <c r="J701" i="1"/>
  <c r="K701" i="1" s="1"/>
  <c r="I701" i="1"/>
  <c r="J700" i="1"/>
  <c r="K700" i="1" s="1"/>
  <c r="I700" i="1"/>
  <c r="J699" i="1"/>
  <c r="K699" i="1" s="1"/>
  <c r="L699" i="1" s="1"/>
  <c r="I699" i="1"/>
  <c r="J698" i="1"/>
  <c r="K698" i="1" s="1"/>
  <c r="L698" i="1" s="1"/>
  <c r="I698" i="1"/>
  <c r="J697" i="1"/>
  <c r="K697" i="1" s="1"/>
  <c r="I697" i="1"/>
  <c r="J696" i="1"/>
  <c r="K696" i="1" s="1"/>
  <c r="L696" i="1" s="1"/>
  <c r="I696" i="1"/>
  <c r="J695" i="1"/>
  <c r="K695" i="1" s="1"/>
  <c r="I695" i="1"/>
  <c r="J694" i="1"/>
  <c r="K694" i="1" s="1"/>
  <c r="I694" i="1"/>
  <c r="J693" i="1"/>
  <c r="K693" i="1" s="1"/>
  <c r="L693" i="1" s="1"/>
  <c r="I693" i="1"/>
  <c r="J691" i="1"/>
  <c r="K691" i="1" s="1"/>
  <c r="I691" i="1"/>
  <c r="I690" i="1" s="1"/>
  <c r="J688" i="1"/>
  <c r="K688" i="1" s="1"/>
  <c r="I688" i="1"/>
  <c r="I687" i="1" s="1"/>
  <c r="J686" i="1"/>
  <c r="K686" i="1" s="1"/>
  <c r="L686" i="1" s="1"/>
  <c r="I686" i="1"/>
  <c r="J685" i="1"/>
  <c r="I685" i="1"/>
  <c r="J683" i="1"/>
  <c r="I683" i="1"/>
  <c r="J682" i="1"/>
  <c r="K682" i="1" s="1"/>
  <c r="I682" i="1"/>
  <c r="J681" i="1"/>
  <c r="I681" i="1"/>
  <c r="J679" i="1"/>
  <c r="K679" i="1" s="1"/>
  <c r="L679" i="1" s="1"/>
  <c r="I679" i="1"/>
  <c r="J678" i="1"/>
  <c r="K678" i="1" s="1"/>
  <c r="L678" i="1" s="1"/>
  <c r="I678" i="1"/>
  <c r="J677" i="1"/>
  <c r="K677" i="1" s="1"/>
  <c r="I677" i="1"/>
  <c r="J676" i="1"/>
  <c r="K676" i="1" s="1"/>
  <c r="I676" i="1"/>
  <c r="J673" i="1"/>
  <c r="K673" i="1" s="1"/>
  <c r="I673" i="1"/>
  <c r="I672" i="1" s="1"/>
  <c r="J671" i="1"/>
  <c r="K671" i="1" s="1"/>
  <c r="I671" i="1"/>
  <c r="I670" i="1" s="1"/>
  <c r="J669" i="1"/>
  <c r="K669" i="1" s="1"/>
  <c r="I669" i="1"/>
  <c r="I668" i="1" s="1"/>
  <c r="J667" i="1"/>
  <c r="K667" i="1" s="1"/>
  <c r="L667" i="1" s="1"/>
  <c r="I667" i="1"/>
  <c r="J666" i="1"/>
  <c r="K666" i="1" s="1"/>
  <c r="I666" i="1"/>
  <c r="J663" i="1"/>
  <c r="K663" i="1" s="1"/>
  <c r="I663" i="1"/>
  <c r="I662" i="1" s="1"/>
  <c r="J661" i="1"/>
  <c r="K661" i="1" s="1"/>
  <c r="I661" i="1"/>
  <c r="I660" i="1" s="1"/>
  <c r="J659" i="1"/>
  <c r="I659" i="1"/>
  <c r="I658" i="1" s="1"/>
  <c r="J657" i="1"/>
  <c r="K657" i="1" s="1"/>
  <c r="L657" i="1" s="1"/>
  <c r="I657" i="1"/>
  <c r="J656" i="1"/>
  <c r="K656" i="1" s="1"/>
  <c r="L656" i="1" s="1"/>
  <c r="I656" i="1"/>
  <c r="J655" i="1"/>
  <c r="I655" i="1"/>
  <c r="J652" i="1"/>
  <c r="I652" i="1"/>
  <c r="I651" i="1" s="1"/>
  <c r="J650" i="1"/>
  <c r="K650" i="1" s="1"/>
  <c r="I650" i="1"/>
  <c r="J649" i="1"/>
  <c r="K649" i="1" s="1"/>
  <c r="L649" i="1" s="1"/>
  <c r="I649" i="1"/>
  <c r="J648" i="1"/>
  <c r="K648" i="1" s="1"/>
  <c r="L648" i="1" s="1"/>
  <c r="I648" i="1"/>
  <c r="J645" i="1"/>
  <c r="K645" i="1" s="1"/>
  <c r="L645" i="1" s="1"/>
  <c r="I645" i="1"/>
  <c r="J644" i="1"/>
  <c r="I644" i="1"/>
  <c r="J643" i="1"/>
  <c r="I643" i="1"/>
  <c r="J641" i="1"/>
  <c r="K641" i="1" s="1"/>
  <c r="I641" i="1"/>
  <c r="J640" i="1"/>
  <c r="K640" i="1" s="1"/>
  <c r="L640" i="1" s="1"/>
  <c r="I640" i="1"/>
  <c r="J639" i="1"/>
  <c r="I639" i="1"/>
  <c r="J637" i="1"/>
  <c r="K637" i="1" s="1"/>
  <c r="I637" i="1"/>
  <c r="J636" i="1"/>
  <c r="K636" i="1" s="1"/>
  <c r="I636" i="1"/>
  <c r="J635" i="1"/>
  <c r="I635" i="1"/>
  <c r="J632" i="1"/>
  <c r="K632" i="1" s="1"/>
  <c r="L632" i="1" s="1"/>
  <c r="I632" i="1"/>
  <c r="J631" i="1"/>
  <c r="K631" i="1" s="1"/>
  <c r="I631" i="1"/>
  <c r="J630" i="1"/>
  <c r="I630" i="1"/>
  <c r="J629" i="1"/>
  <c r="I629" i="1"/>
  <c r="J628" i="1"/>
  <c r="K628" i="1" s="1"/>
  <c r="L628" i="1" s="1"/>
  <c r="I628" i="1"/>
  <c r="J627" i="1"/>
  <c r="K627" i="1" s="1"/>
  <c r="I627" i="1"/>
  <c r="J626" i="1"/>
  <c r="K626" i="1" s="1"/>
  <c r="L626" i="1" s="1"/>
  <c r="I626" i="1"/>
  <c r="J625" i="1"/>
  <c r="K625" i="1" s="1"/>
  <c r="I625" i="1"/>
  <c r="J624" i="1"/>
  <c r="K624" i="1" s="1"/>
  <c r="I624" i="1"/>
  <c r="J623" i="1"/>
  <c r="K623" i="1" s="1"/>
  <c r="I623" i="1"/>
  <c r="J621" i="1"/>
  <c r="K621" i="1" s="1"/>
  <c r="L621" i="1" s="1"/>
  <c r="I621" i="1"/>
  <c r="J620" i="1"/>
  <c r="I620" i="1"/>
  <c r="J619" i="1"/>
  <c r="I619" i="1"/>
  <c r="J618" i="1"/>
  <c r="I618" i="1"/>
  <c r="J615" i="1"/>
  <c r="K615" i="1" s="1"/>
  <c r="I615" i="1"/>
  <c r="I614" i="1" s="1"/>
  <c r="I613" i="1" s="1"/>
  <c r="J612" i="1"/>
  <c r="K612" i="1" s="1"/>
  <c r="I612" i="1"/>
  <c r="J611" i="1"/>
  <c r="K611" i="1" s="1"/>
  <c r="I611" i="1"/>
  <c r="J610" i="1"/>
  <c r="K610" i="1" s="1"/>
  <c r="L610" i="1" s="1"/>
  <c r="I610" i="1"/>
  <c r="J609" i="1"/>
  <c r="I609" i="1"/>
  <c r="J608" i="1"/>
  <c r="I608" i="1"/>
  <c r="J607" i="1"/>
  <c r="K607" i="1" s="1"/>
  <c r="L607" i="1" s="1"/>
  <c r="I607" i="1"/>
  <c r="J606" i="1"/>
  <c r="K606" i="1" s="1"/>
  <c r="I606" i="1"/>
  <c r="J604" i="1"/>
  <c r="I604" i="1"/>
  <c r="J603" i="1"/>
  <c r="K603" i="1" s="1"/>
  <c r="L603" i="1" s="1"/>
  <c r="I603" i="1"/>
  <c r="J602" i="1"/>
  <c r="K602" i="1" s="1"/>
  <c r="I602" i="1"/>
  <c r="J599" i="1"/>
  <c r="I599" i="1"/>
  <c r="J598" i="1"/>
  <c r="K598" i="1" s="1"/>
  <c r="I598" i="1"/>
  <c r="J597" i="1"/>
  <c r="I597" i="1"/>
  <c r="J596" i="1"/>
  <c r="I596" i="1"/>
  <c r="J595" i="1"/>
  <c r="I595" i="1"/>
  <c r="J594" i="1"/>
  <c r="I594" i="1"/>
  <c r="J593" i="1"/>
  <c r="K593" i="1" s="1"/>
  <c r="I593" i="1"/>
  <c r="J592" i="1"/>
  <c r="I592" i="1"/>
  <c r="J591" i="1"/>
  <c r="K591" i="1" s="1"/>
  <c r="L591" i="1" s="1"/>
  <c r="I591" i="1"/>
  <c r="J590" i="1"/>
  <c r="I590" i="1"/>
  <c r="J589" i="1"/>
  <c r="K589" i="1" s="1"/>
  <c r="I589" i="1"/>
  <c r="J588" i="1"/>
  <c r="K588" i="1" s="1"/>
  <c r="I588" i="1"/>
  <c r="J587" i="1"/>
  <c r="K587" i="1" s="1"/>
  <c r="I587" i="1"/>
  <c r="J586" i="1"/>
  <c r="K586" i="1" s="1"/>
  <c r="L586" i="1" s="1"/>
  <c r="I586" i="1"/>
  <c r="J585" i="1"/>
  <c r="K585" i="1" s="1"/>
  <c r="I585" i="1"/>
  <c r="J581" i="1"/>
  <c r="I581" i="1"/>
  <c r="I580" i="1" s="1"/>
  <c r="J579" i="1"/>
  <c r="K579" i="1" s="1"/>
  <c r="I579" i="1"/>
  <c r="J578" i="1"/>
  <c r="I578" i="1"/>
  <c r="J577" i="1"/>
  <c r="K577" i="1" s="1"/>
  <c r="I577" i="1"/>
  <c r="J575" i="1"/>
  <c r="K575" i="1" s="1"/>
  <c r="I575" i="1"/>
  <c r="J574" i="1"/>
  <c r="K574" i="1" s="1"/>
  <c r="I574" i="1"/>
  <c r="J573" i="1"/>
  <c r="K573" i="1" s="1"/>
  <c r="L573" i="1" s="1"/>
  <c r="I573" i="1"/>
  <c r="J572" i="1"/>
  <c r="K572" i="1" s="1"/>
  <c r="I572" i="1"/>
  <c r="J571" i="1"/>
  <c r="I571" i="1"/>
  <c r="J570" i="1"/>
  <c r="I570" i="1"/>
  <c r="J567" i="1"/>
  <c r="I567" i="1"/>
  <c r="J566" i="1"/>
  <c r="I566" i="1"/>
  <c r="J564" i="1"/>
  <c r="K564" i="1" s="1"/>
  <c r="I564" i="1"/>
  <c r="J563" i="1"/>
  <c r="K563" i="1" s="1"/>
  <c r="I563" i="1"/>
  <c r="J561" i="1"/>
  <c r="I561" i="1"/>
  <c r="J560" i="1"/>
  <c r="K560" i="1" s="1"/>
  <c r="I560" i="1"/>
  <c r="J559" i="1"/>
  <c r="K559" i="1" s="1"/>
  <c r="L559" i="1" s="1"/>
  <c r="I559" i="1"/>
  <c r="J558" i="1"/>
  <c r="I558" i="1"/>
  <c r="J555" i="1"/>
  <c r="K555" i="1" s="1"/>
  <c r="I555" i="1"/>
  <c r="I554" i="1" s="1"/>
  <c r="J553" i="1"/>
  <c r="K553" i="1" s="1"/>
  <c r="I553" i="1"/>
  <c r="I552" i="1" s="1"/>
  <c r="J551" i="1"/>
  <c r="K551" i="1" s="1"/>
  <c r="L551" i="1" s="1"/>
  <c r="L550" i="1" s="1"/>
  <c r="I551" i="1"/>
  <c r="I550" i="1" s="1"/>
  <c r="J549" i="1"/>
  <c r="K549" i="1" s="1"/>
  <c r="I549" i="1"/>
  <c r="I548" i="1"/>
  <c r="J547" i="1"/>
  <c r="K547" i="1" s="1"/>
  <c r="I547" i="1"/>
  <c r="J546" i="1"/>
  <c r="K546" i="1" s="1"/>
  <c r="I546" i="1"/>
  <c r="J545" i="1"/>
  <c r="I545" i="1"/>
  <c r="J543" i="1"/>
  <c r="K543" i="1" s="1"/>
  <c r="I543" i="1"/>
  <c r="J542" i="1"/>
  <c r="I542" i="1"/>
  <c r="J541" i="1"/>
  <c r="K541" i="1" s="1"/>
  <c r="L541" i="1" s="1"/>
  <c r="I541" i="1"/>
  <c r="J540" i="1"/>
  <c r="I540" i="1"/>
  <c r="J538" i="1"/>
  <c r="I538" i="1"/>
  <c r="J537" i="1"/>
  <c r="K537" i="1" s="1"/>
  <c r="L537" i="1" s="1"/>
  <c r="I537" i="1"/>
  <c r="J536" i="1"/>
  <c r="I536" i="1"/>
  <c r="J535" i="1"/>
  <c r="I535" i="1"/>
  <c r="J533" i="1"/>
  <c r="K533" i="1" s="1"/>
  <c r="L533" i="1" s="1"/>
  <c r="L532" i="1" s="1"/>
  <c r="I533" i="1"/>
  <c r="I532" i="1" s="1"/>
  <c r="J531" i="1"/>
  <c r="K531" i="1" s="1"/>
  <c r="I531" i="1"/>
  <c r="J530" i="1"/>
  <c r="K530" i="1" s="1"/>
  <c r="I530" i="1"/>
  <c r="J529" i="1"/>
  <c r="K529" i="1" s="1"/>
  <c r="I529" i="1"/>
  <c r="J527" i="1"/>
  <c r="K527" i="1" s="1"/>
  <c r="I527" i="1"/>
  <c r="J526" i="1"/>
  <c r="K526" i="1" s="1"/>
  <c r="I526" i="1"/>
  <c r="J525" i="1"/>
  <c r="I525" i="1"/>
  <c r="J523" i="1"/>
  <c r="K523" i="1" s="1"/>
  <c r="L523" i="1" s="1"/>
  <c r="I523" i="1"/>
  <c r="J522" i="1"/>
  <c r="K522" i="1" s="1"/>
  <c r="L522" i="1" s="1"/>
  <c r="I522" i="1"/>
  <c r="J521" i="1"/>
  <c r="I521" i="1"/>
  <c r="J519" i="1"/>
  <c r="I519" i="1"/>
  <c r="J518" i="1"/>
  <c r="K518" i="1" s="1"/>
  <c r="L518" i="1" s="1"/>
  <c r="I518" i="1"/>
  <c r="J516" i="1"/>
  <c r="K516" i="1" s="1"/>
  <c r="I516" i="1"/>
  <c r="J515" i="1"/>
  <c r="I515" i="1"/>
  <c r="J514" i="1"/>
  <c r="I514" i="1"/>
  <c r="J513" i="1"/>
  <c r="K513" i="1" s="1"/>
  <c r="I513" i="1"/>
  <c r="J510" i="1"/>
  <c r="I510" i="1"/>
  <c r="J509" i="1"/>
  <c r="K509" i="1" s="1"/>
  <c r="L509" i="1" s="1"/>
  <c r="I509" i="1"/>
  <c r="J508" i="1"/>
  <c r="K508" i="1" s="1"/>
  <c r="I508" i="1"/>
  <c r="J507" i="1"/>
  <c r="K507" i="1" s="1"/>
  <c r="L507" i="1" s="1"/>
  <c r="I507" i="1"/>
  <c r="J506" i="1"/>
  <c r="K506" i="1" s="1"/>
  <c r="I506" i="1"/>
  <c r="J505" i="1"/>
  <c r="I505" i="1"/>
  <c r="J504" i="1"/>
  <c r="I504" i="1"/>
  <c r="J503" i="1"/>
  <c r="K503" i="1" s="1"/>
  <c r="L503" i="1" s="1"/>
  <c r="I503" i="1"/>
  <c r="J502" i="1"/>
  <c r="I502" i="1"/>
  <c r="J501" i="1"/>
  <c r="K501" i="1" s="1"/>
  <c r="I501" i="1"/>
  <c r="J500" i="1"/>
  <c r="K500" i="1" s="1"/>
  <c r="L500" i="1" s="1"/>
  <c r="I500" i="1"/>
  <c r="J499" i="1"/>
  <c r="I499" i="1"/>
  <c r="J497" i="1"/>
  <c r="K497" i="1" s="1"/>
  <c r="I497" i="1"/>
  <c r="J496" i="1"/>
  <c r="K496" i="1" s="1"/>
  <c r="I496" i="1"/>
  <c r="J495" i="1"/>
  <c r="I495" i="1"/>
  <c r="J494" i="1"/>
  <c r="K494" i="1" s="1"/>
  <c r="I494" i="1"/>
  <c r="J493" i="1"/>
  <c r="K493" i="1" s="1"/>
  <c r="I493" i="1"/>
  <c r="J492" i="1"/>
  <c r="K492" i="1" s="1"/>
  <c r="I492" i="1"/>
  <c r="J491" i="1"/>
  <c r="K491" i="1" s="1"/>
  <c r="I491" i="1"/>
  <c r="J489" i="1"/>
  <c r="K489" i="1" s="1"/>
  <c r="I489" i="1"/>
  <c r="J488" i="1"/>
  <c r="I488" i="1"/>
  <c r="J487" i="1"/>
  <c r="I487" i="1"/>
  <c r="J486" i="1"/>
  <c r="I486" i="1"/>
  <c r="J485" i="1"/>
  <c r="I485" i="1"/>
  <c r="J484" i="1"/>
  <c r="I484" i="1"/>
  <c r="J483" i="1"/>
  <c r="I483" i="1"/>
  <c r="J482" i="1"/>
  <c r="I482" i="1"/>
  <c r="J481" i="1"/>
  <c r="I481" i="1"/>
  <c r="J480" i="1"/>
  <c r="I480" i="1"/>
  <c r="J479" i="1"/>
  <c r="I479" i="1"/>
  <c r="J478" i="1"/>
  <c r="K478" i="1" s="1"/>
  <c r="I478" i="1"/>
  <c r="J477" i="1"/>
  <c r="K477" i="1" s="1"/>
  <c r="I477" i="1"/>
  <c r="J476" i="1"/>
  <c r="K476" i="1" s="1"/>
  <c r="I476" i="1"/>
  <c r="J475" i="1"/>
  <c r="K475" i="1" s="1"/>
  <c r="I475" i="1"/>
  <c r="J474" i="1"/>
  <c r="K474" i="1" s="1"/>
  <c r="L474" i="1" s="1"/>
  <c r="I474" i="1"/>
  <c r="J473" i="1"/>
  <c r="K473" i="1" s="1"/>
  <c r="I473" i="1"/>
  <c r="J472" i="1"/>
  <c r="I472" i="1"/>
  <c r="J471" i="1"/>
  <c r="I471" i="1"/>
  <c r="J470" i="1"/>
  <c r="K470" i="1" s="1"/>
  <c r="I470" i="1"/>
  <c r="J469" i="1"/>
  <c r="K469" i="1" s="1"/>
  <c r="I469" i="1"/>
  <c r="J468" i="1"/>
  <c r="K468" i="1" s="1"/>
  <c r="I468" i="1"/>
  <c r="J467" i="1"/>
  <c r="K467" i="1" s="1"/>
  <c r="L467" i="1" s="1"/>
  <c r="I467" i="1"/>
  <c r="J466" i="1"/>
  <c r="I466" i="1"/>
  <c r="J465" i="1"/>
  <c r="K465" i="1" s="1"/>
  <c r="I465" i="1"/>
  <c r="J464" i="1"/>
  <c r="K464" i="1" s="1"/>
  <c r="I464" i="1"/>
  <c r="J463" i="1"/>
  <c r="K463" i="1" s="1"/>
  <c r="I463" i="1"/>
  <c r="J462" i="1"/>
  <c r="K462" i="1" s="1"/>
  <c r="L462" i="1" s="1"/>
  <c r="I462" i="1"/>
  <c r="J461" i="1"/>
  <c r="K461" i="1" s="1"/>
  <c r="I461" i="1"/>
  <c r="J460" i="1"/>
  <c r="K460" i="1" s="1"/>
  <c r="L460" i="1" s="1"/>
  <c r="I460" i="1"/>
  <c r="J459" i="1"/>
  <c r="K459" i="1" s="1"/>
  <c r="I459" i="1"/>
  <c r="J458" i="1"/>
  <c r="K458" i="1" s="1"/>
  <c r="I458" i="1"/>
  <c r="J457" i="1"/>
  <c r="K457" i="1" s="1"/>
  <c r="I457" i="1"/>
  <c r="J456" i="1"/>
  <c r="K456" i="1" s="1"/>
  <c r="L456" i="1" s="1"/>
  <c r="I456" i="1"/>
  <c r="J455" i="1"/>
  <c r="I455" i="1"/>
  <c r="J454" i="1"/>
  <c r="I454" i="1"/>
  <c r="J453" i="1"/>
  <c r="K453" i="1" s="1"/>
  <c r="I453" i="1"/>
  <c r="J452" i="1"/>
  <c r="K452" i="1" s="1"/>
  <c r="L452" i="1" s="1"/>
  <c r="I452" i="1"/>
  <c r="J451" i="1"/>
  <c r="I451" i="1"/>
  <c r="J450" i="1"/>
  <c r="K450" i="1" s="1"/>
  <c r="I450" i="1"/>
  <c r="J449" i="1"/>
  <c r="K449" i="1" s="1"/>
  <c r="I449" i="1"/>
  <c r="J448" i="1"/>
  <c r="K448" i="1" s="1"/>
  <c r="I448" i="1"/>
  <c r="J447" i="1"/>
  <c r="I447" i="1"/>
  <c r="J446" i="1"/>
  <c r="K446" i="1" s="1"/>
  <c r="I446" i="1"/>
  <c r="J445" i="1"/>
  <c r="K445" i="1" s="1"/>
  <c r="I445" i="1"/>
  <c r="J444" i="1"/>
  <c r="I444" i="1"/>
  <c r="J443" i="1"/>
  <c r="K443" i="1" s="1"/>
  <c r="L443" i="1" s="1"/>
  <c r="I443" i="1"/>
  <c r="J442" i="1"/>
  <c r="I442" i="1"/>
  <c r="J441" i="1"/>
  <c r="K441" i="1" s="1"/>
  <c r="I441" i="1"/>
  <c r="J440" i="1"/>
  <c r="K440" i="1" s="1"/>
  <c r="I440" i="1"/>
  <c r="J439" i="1"/>
  <c r="K439" i="1" s="1"/>
  <c r="I439" i="1"/>
  <c r="J438" i="1"/>
  <c r="K438" i="1" s="1"/>
  <c r="I438" i="1"/>
  <c r="J437" i="1"/>
  <c r="K437" i="1" s="1"/>
  <c r="I437" i="1"/>
  <c r="J436" i="1"/>
  <c r="I436" i="1"/>
  <c r="J435" i="1"/>
  <c r="I435" i="1"/>
  <c r="J434" i="1"/>
  <c r="K434" i="1" s="1"/>
  <c r="L434" i="1" s="1"/>
  <c r="I434" i="1"/>
  <c r="J433" i="1"/>
  <c r="I433" i="1"/>
  <c r="J432" i="1"/>
  <c r="K432" i="1" s="1"/>
  <c r="I432" i="1"/>
  <c r="J431" i="1"/>
  <c r="K431" i="1" s="1"/>
  <c r="I431" i="1"/>
  <c r="J430" i="1"/>
  <c r="K430" i="1" s="1"/>
  <c r="I430" i="1"/>
  <c r="J429" i="1"/>
  <c r="K429" i="1" s="1"/>
  <c r="I429" i="1"/>
  <c r="J428" i="1"/>
  <c r="K428" i="1" s="1"/>
  <c r="L428" i="1" s="1"/>
  <c r="I428" i="1"/>
  <c r="J427" i="1"/>
  <c r="K427" i="1" s="1"/>
  <c r="I427" i="1"/>
  <c r="J426" i="1"/>
  <c r="K426" i="1" s="1"/>
  <c r="I426" i="1"/>
  <c r="J425" i="1"/>
  <c r="K425" i="1" s="1"/>
  <c r="L425" i="1" s="1"/>
  <c r="I425" i="1"/>
  <c r="J424" i="1"/>
  <c r="I424" i="1"/>
  <c r="J423" i="1"/>
  <c r="I423" i="1"/>
  <c r="J422" i="1"/>
  <c r="K422" i="1" s="1"/>
  <c r="I422" i="1"/>
  <c r="J421" i="1"/>
  <c r="I421" i="1"/>
  <c r="J420" i="1"/>
  <c r="K420" i="1" s="1"/>
  <c r="L420" i="1" s="1"/>
  <c r="I420" i="1"/>
  <c r="J419" i="1"/>
  <c r="K419" i="1" s="1"/>
  <c r="L419" i="1" s="1"/>
  <c r="I419" i="1"/>
  <c r="J418" i="1"/>
  <c r="I418" i="1"/>
  <c r="J417" i="1"/>
  <c r="I417" i="1"/>
  <c r="J416" i="1"/>
  <c r="K416" i="1" s="1"/>
  <c r="I416" i="1"/>
  <c r="J415" i="1"/>
  <c r="K415" i="1" s="1"/>
  <c r="I415" i="1"/>
  <c r="J414" i="1"/>
  <c r="K414" i="1" s="1"/>
  <c r="I414" i="1"/>
  <c r="J413" i="1"/>
  <c r="K413" i="1" s="1"/>
  <c r="I413" i="1"/>
  <c r="J412" i="1"/>
  <c r="K412" i="1" s="1"/>
  <c r="I412" i="1"/>
  <c r="J411" i="1"/>
  <c r="K411" i="1" s="1"/>
  <c r="I411" i="1"/>
  <c r="J410" i="1"/>
  <c r="K410" i="1" s="1"/>
  <c r="I410" i="1"/>
  <c r="J409" i="1"/>
  <c r="K409" i="1" s="1"/>
  <c r="I409" i="1"/>
  <c r="J408" i="1"/>
  <c r="I408" i="1"/>
  <c r="J407" i="1"/>
  <c r="K407" i="1" s="1"/>
  <c r="I407" i="1"/>
  <c r="J406" i="1"/>
  <c r="K406" i="1" s="1"/>
  <c r="I406" i="1"/>
  <c r="J403" i="1"/>
  <c r="K403" i="1" s="1"/>
  <c r="L403" i="1" s="1"/>
  <c r="I403" i="1"/>
  <c r="J402" i="1"/>
  <c r="I402" i="1"/>
  <c r="J400" i="1"/>
  <c r="K400" i="1" s="1"/>
  <c r="I400" i="1"/>
  <c r="J399" i="1"/>
  <c r="I399" i="1"/>
  <c r="J398" i="1"/>
  <c r="I398" i="1"/>
  <c r="J397" i="1"/>
  <c r="K397" i="1" s="1"/>
  <c r="I397" i="1"/>
  <c r="J396" i="1"/>
  <c r="I396" i="1"/>
  <c r="J395" i="1"/>
  <c r="K395" i="1" s="1"/>
  <c r="I395" i="1"/>
  <c r="J394" i="1"/>
  <c r="K394" i="1" s="1"/>
  <c r="L394" i="1" s="1"/>
  <c r="I394" i="1"/>
  <c r="J393" i="1"/>
  <c r="K393" i="1" s="1"/>
  <c r="I393" i="1"/>
  <c r="J392" i="1"/>
  <c r="K392" i="1" s="1"/>
  <c r="I392" i="1"/>
  <c r="J391" i="1"/>
  <c r="I391" i="1"/>
  <c r="J390" i="1"/>
  <c r="I390" i="1"/>
  <c r="J388" i="1"/>
  <c r="K388" i="1" s="1"/>
  <c r="L388" i="1" s="1"/>
  <c r="I388" i="1"/>
  <c r="J387" i="1"/>
  <c r="I387" i="1"/>
  <c r="J386" i="1"/>
  <c r="K386" i="1" s="1"/>
  <c r="L386" i="1" s="1"/>
  <c r="I386" i="1"/>
  <c r="J385" i="1"/>
  <c r="I385" i="1"/>
  <c r="J384" i="1"/>
  <c r="I384" i="1"/>
  <c r="J383" i="1"/>
  <c r="I383" i="1"/>
  <c r="J382" i="1"/>
  <c r="I382" i="1"/>
  <c r="J381" i="1"/>
  <c r="K381" i="1" s="1"/>
  <c r="I381" i="1"/>
  <c r="J380" i="1"/>
  <c r="K380" i="1" s="1"/>
  <c r="I380" i="1"/>
  <c r="J379" i="1"/>
  <c r="K379" i="1" s="1"/>
  <c r="L379" i="1" s="1"/>
  <c r="I379" i="1"/>
  <c r="J378" i="1"/>
  <c r="K378" i="1" s="1"/>
  <c r="I378" i="1"/>
  <c r="J377" i="1"/>
  <c r="I377" i="1"/>
  <c r="J376" i="1"/>
  <c r="K376" i="1" s="1"/>
  <c r="L376" i="1" s="1"/>
  <c r="I376" i="1"/>
  <c r="J375" i="1"/>
  <c r="I375" i="1"/>
  <c r="J374" i="1"/>
  <c r="K374" i="1" s="1"/>
  <c r="L374" i="1" s="1"/>
  <c r="I374" i="1"/>
  <c r="J373" i="1"/>
  <c r="K373" i="1" s="1"/>
  <c r="L373" i="1" s="1"/>
  <c r="I373" i="1"/>
  <c r="J372" i="1"/>
  <c r="I372" i="1"/>
  <c r="J371" i="1"/>
  <c r="K371" i="1" s="1"/>
  <c r="I371" i="1"/>
  <c r="J370" i="1"/>
  <c r="K370" i="1" s="1"/>
  <c r="L370" i="1" s="1"/>
  <c r="I370" i="1"/>
  <c r="J369" i="1"/>
  <c r="K369" i="1" s="1"/>
  <c r="I369" i="1"/>
  <c r="J368" i="1"/>
  <c r="K368" i="1" s="1"/>
  <c r="I368" i="1"/>
  <c r="J367" i="1"/>
  <c r="K367" i="1" s="1"/>
  <c r="L367" i="1" s="1"/>
  <c r="I367" i="1"/>
  <c r="J366" i="1"/>
  <c r="K366" i="1" s="1"/>
  <c r="I366" i="1"/>
  <c r="J365" i="1"/>
  <c r="K365" i="1" s="1"/>
  <c r="I365" i="1"/>
  <c r="J364" i="1"/>
  <c r="I364" i="1"/>
  <c r="J363" i="1"/>
  <c r="K363" i="1" s="1"/>
  <c r="I363" i="1"/>
  <c r="J362" i="1"/>
  <c r="K362" i="1" s="1"/>
  <c r="I362" i="1"/>
  <c r="J361" i="1"/>
  <c r="K361" i="1" s="1"/>
  <c r="I361" i="1"/>
  <c r="J359" i="1"/>
  <c r="I359" i="1"/>
  <c r="J358" i="1"/>
  <c r="I358" i="1"/>
  <c r="J357" i="1"/>
  <c r="K357" i="1" s="1"/>
  <c r="I357" i="1"/>
  <c r="J356" i="1"/>
  <c r="K356" i="1" s="1"/>
  <c r="I356" i="1"/>
  <c r="J355" i="1"/>
  <c r="I355" i="1"/>
  <c r="J354" i="1"/>
  <c r="I354" i="1"/>
  <c r="J353" i="1"/>
  <c r="K353" i="1" s="1"/>
  <c r="L353" i="1" s="1"/>
  <c r="I353" i="1"/>
  <c r="J352" i="1"/>
  <c r="K352" i="1" s="1"/>
  <c r="I352" i="1"/>
  <c r="J351" i="1"/>
  <c r="K351" i="1" s="1"/>
  <c r="I351" i="1"/>
  <c r="J350" i="1"/>
  <c r="I350" i="1"/>
  <c r="J349" i="1"/>
  <c r="I349" i="1"/>
  <c r="J348" i="1"/>
  <c r="K348" i="1" s="1"/>
  <c r="L348" i="1" s="1"/>
  <c r="I348" i="1"/>
  <c r="J347" i="1"/>
  <c r="K347" i="1" s="1"/>
  <c r="I347" i="1"/>
  <c r="J346" i="1"/>
  <c r="K346" i="1" s="1"/>
  <c r="L346" i="1" s="1"/>
  <c r="I346" i="1"/>
  <c r="J345" i="1"/>
  <c r="I345" i="1"/>
  <c r="J344" i="1"/>
  <c r="K344" i="1" s="1"/>
  <c r="L344" i="1" s="1"/>
  <c r="I344" i="1"/>
  <c r="J343" i="1"/>
  <c r="K343" i="1" s="1"/>
  <c r="I343" i="1"/>
  <c r="J342" i="1"/>
  <c r="K342" i="1" s="1"/>
  <c r="I342" i="1"/>
  <c r="J341" i="1"/>
  <c r="K341" i="1" s="1"/>
  <c r="I341" i="1"/>
  <c r="J340" i="1"/>
  <c r="K340" i="1" s="1"/>
  <c r="I340" i="1"/>
  <c r="J339" i="1"/>
  <c r="K339" i="1" s="1"/>
  <c r="I339" i="1"/>
  <c r="J338" i="1"/>
  <c r="K338" i="1" s="1"/>
  <c r="I338" i="1"/>
  <c r="J337" i="1"/>
  <c r="K337" i="1" s="1"/>
  <c r="I337" i="1"/>
  <c r="J336" i="1"/>
  <c r="K336" i="1" s="1"/>
  <c r="I336" i="1"/>
  <c r="J335" i="1"/>
  <c r="K335" i="1" s="1"/>
  <c r="I335" i="1"/>
  <c r="J334" i="1"/>
  <c r="K334" i="1" s="1"/>
  <c r="L334" i="1" s="1"/>
  <c r="I334" i="1"/>
  <c r="J333" i="1"/>
  <c r="K333" i="1" s="1"/>
  <c r="I333" i="1"/>
  <c r="J332" i="1"/>
  <c r="K332" i="1" s="1"/>
  <c r="I332" i="1"/>
  <c r="J331" i="1"/>
  <c r="K331" i="1" s="1"/>
  <c r="I331" i="1"/>
  <c r="J330" i="1"/>
  <c r="K330" i="1" s="1"/>
  <c r="I330" i="1"/>
  <c r="J329" i="1"/>
  <c r="K329" i="1" s="1"/>
  <c r="I329" i="1"/>
  <c r="J328" i="1"/>
  <c r="K328" i="1" s="1"/>
  <c r="L328" i="1" s="1"/>
  <c r="I328" i="1"/>
  <c r="J327" i="1"/>
  <c r="K327" i="1" s="1"/>
  <c r="L327" i="1" s="1"/>
  <c r="I327" i="1"/>
  <c r="J326" i="1"/>
  <c r="K326" i="1" s="1"/>
  <c r="I326" i="1"/>
  <c r="J325" i="1"/>
  <c r="K325" i="1" s="1"/>
  <c r="I325" i="1"/>
  <c r="J324" i="1"/>
  <c r="K324" i="1" s="1"/>
  <c r="I324" i="1"/>
  <c r="J323" i="1"/>
  <c r="K323" i="1" s="1"/>
  <c r="I323" i="1"/>
  <c r="J321" i="1"/>
  <c r="K321" i="1" s="1"/>
  <c r="L321" i="1" s="1"/>
  <c r="I321" i="1"/>
  <c r="J320" i="1"/>
  <c r="K320" i="1" s="1"/>
  <c r="I320" i="1"/>
  <c r="J319" i="1"/>
  <c r="K319" i="1" s="1"/>
  <c r="I319" i="1"/>
  <c r="J318" i="1"/>
  <c r="I318" i="1"/>
  <c r="J317" i="1"/>
  <c r="I317" i="1"/>
  <c r="J315" i="1"/>
  <c r="K315" i="1" s="1"/>
  <c r="L315" i="1" s="1"/>
  <c r="I315" i="1"/>
  <c r="J314" i="1"/>
  <c r="K314" i="1" s="1"/>
  <c r="I314" i="1"/>
  <c r="J313" i="1"/>
  <c r="K313" i="1" s="1"/>
  <c r="I313" i="1"/>
  <c r="J312" i="1"/>
  <c r="I312" i="1"/>
  <c r="J311" i="1"/>
  <c r="I311" i="1"/>
  <c r="J310" i="1"/>
  <c r="K310" i="1" s="1"/>
  <c r="L310" i="1" s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K303" i="1" s="1"/>
  <c r="I303" i="1"/>
  <c r="J302" i="1"/>
  <c r="K302" i="1" s="1"/>
  <c r="L302" i="1" s="1"/>
  <c r="I302" i="1"/>
  <c r="J301" i="1"/>
  <c r="K301" i="1" s="1"/>
  <c r="I301" i="1"/>
  <c r="J300" i="1"/>
  <c r="I300" i="1"/>
  <c r="J299" i="1"/>
  <c r="K299" i="1" s="1"/>
  <c r="I299" i="1"/>
  <c r="J298" i="1"/>
  <c r="K298" i="1" s="1"/>
  <c r="L298" i="1" s="1"/>
  <c r="I298" i="1"/>
  <c r="J297" i="1"/>
  <c r="K297" i="1" s="1"/>
  <c r="I297" i="1"/>
  <c r="J296" i="1"/>
  <c r="I296" i="1"/>
  <c r="J295" i="1"/>
  <c r="I295" i="1"/>
  <c r="J294" i="1"/>
  <c r="I294" i="1"/>
  <c r="J293" i="1"/>
  <c r="K293" i="1" s="1"/>
  <c r="L293" i="1" s="1"/>
  <c r="I293" i="1"/>
  <c r="J291" i="1"/>
  <c r="K291" i="1" s="1"/>
  <c r="I291" i="1"/>
  <c r="J290" i="1"/>
  <c r="K290" i="1" s="1"/>
  <c r="I290" i="1"/>
  <c r="J289" i="1"/>
  <c r="K289" i="1" s="1"/>
  <c r="I289" i="1"/>
  <c r="J288" i="1"/>
  <c r="K288" i="1" s="1"/>
  <c r="L288" i="1" s="1"/>
  <c r="I288" i="1"/>
  <c r="J287" i="1"/>
  <c r="K287" i="1" s="1"/>
  <c r="I287" i="1"/>
  <c r="J286" i="1"/>
  <c r="K286" i="1" s="1"/>
  <c r="I286" i="1"/>
  <c r="J285" i="1"/>
  <c r="K285" i="1" s="1"/>
  <c r="I285" i="1"/>
  <c r="J284" i="1"/>
  <c r="I284" i="1"/>
  <c r="J283" i="1"/>
  <c r="I283" i="1"/>
  <c r="J282" i="1"/>
  <c r="I282" i="1"/>
  <c r="J281" i="1"/>
  <c r="K281" i="1" s="1"/>
  <c r="I281" i="1"/>
  <c r="J278" i="1"/>
  <c r="I278" i="1"/>
  <c r="J277" i="1"/>
  <c r="I277" i="1"/>
  <c r="J276" i="1"/>
  <c r="K276" i="1" s="1"/>
  <c r="I276" i="1"/>
  <c r="J275" i="1"/>
  <c r="K275" i="1" s="1"/>
  <c r="I275" i="1"/>
  <c r="J273" i="1"/>
  <c r="I273" i="1"/>
  <c r="J272" i="1"/>
  <c r="K272" i="1" s="1"/>
  <c r="I272" i="1"/>
  <c r="J271" i="1"/>
  <c r="I271" i="1"/>
  <c r="J270" i="1"/>
  <c r="K270" i="1" s="1"/>
  <c r="I270" i="1"/>
  <c r="J269" i="1"/>
  <c r="K269" i="1" s="1"/>
  <c r="L269" i="1" s="1"/>
  <c r="I269" i="1"/>
  <c r="J268" i="1"/>
  <c r="K268" i="1" s="1"/>
  <c r="L268" i="1" s="1"/>
  <c r="I268" i="1"/>
  <c r="J267" i="1"/>
  <c r="K267" i="1" s="1"/>
  <c r="I267" i="1"/>
  <c r="J265" i="1"/>
  <c r="K265" i="1" s="1"/>
  <c r="I265" i="1"/>
  <c r="J264" i="1"/>
  <c r="K264" i="1" s="1"/>
  <c r="I264" i="1"/>
  <c r="J263" i="1"/>
  <c r="K263" i="1" s="1"/>
  <c r="I263" i="1"/>
  <c r="J262" i="1"/>
  <c r="I262" i="1"/>
  <c r="J261" i="1"/>
  <c r="I261" i="1"/>
  <c r="J260" i="1"/>
  <c r="K260" i="1" s="1"/>
  <c r="I260" i="1"/>
  <c r="J258" i="1"/>
  <c r="K258" i="1" s="1"/>
  <c r="I258" i="1"/>
  <c r="J257" i="1"/>
  <c r="I257" i="1"/>
  <c r="J256" i="1"/>
  <c r="K256" i="1" s="1"/>
  <c r="L256" i="1" s="1"/>
  <c r="I256" i="1"/>
  <c r="J255" i="1"/>
  <c r="I255" i="1"/>
  <c r="J254" i="1"/>
  <c r="I254" i="1"/>
  <c r="J252" i="1"/>
  <c r="I252" i="1"/>
  <c r="J251" i="1"/>
  <c r="I251" i="1"/>
  <c r="J250" i="1"/>
  <c r="K250" i="1" s="1"/>
  <c r="I250" i="1"/>
  <c r="J249" i="1"/>
  <c r="K249" i="1" s="1"/>
  <c r="I249" i="1"/>
  <c r="J248" i="1"/>
  <c r="K248" i="1" s="1"/>
  <c r="L248" i="1" s="1"/>
  <c r="I248" i="1"/>
  <c r="J247" i="1"/>
  <c r="K247" i="1" s="1"/>
  <c r="I247" i="1"/>
  <c r="J246" i="1"/>
  <c r="K246" i="1" s="1"/>
  <c r="L246" i="1" s="1"/>
  <c r="I246" i="1"/>
  <c r="J245" i="1"/>
  <c r="I245" i="1"/>
  <c r="J241" i="1"/>
  <c r="I241" i="1"/>
  <c r="J240" i="1"/>
  <c r="K240" i="1" s="1"/>
  <c r="I240" i="1"/>
  <c r="J239" i="1"/>
  <c r="K239" i="1" s="1"/>
  <c r="I239" i="1"/>
  <c r="J237" i="1"/>
  <c r="I237" i="1"/>
  <c r="J236" i="1"/>
  <c r="K236" i="1" s="1"/>
  <c r="I236" i="1"/>
  <c r="J235" i="1"/>
  <c r="I235" i="1"/>
  <c r="J234" i="1"/>
  <c r="K234" i="1" s="1"/>
  <c r="L234" i="1" s="1"/>
  <c r="I234" i="1"/>
  <c r="J233" i="1"/>
  <c r="K233" i="1" s="1"/>
  <c r="L233" i="1" s="1"/>
  <c r="I233" i="1"/>
  <c r="J232" i="1"/>
  <c r="K232" i="1" s="1"/>
  <c r="I232" i="1"/>
  <c r="J230" i="1"/>
  <c r="K230" i="1" s="1"/>
  <c r="I230" i="1"/>
  <c r="J229" i="1"/>
  <c r="I229" i="1"/>
  <c r="J228" i="1"/>
  <c r="K228" i="1" s="1"/>
  <c r="I228" i="1"/>
  <c r="J227" i="1"/>
  <c r="K227" i="1" s="1"/>
  <c r="I227" i="1"/>
  <c r="J226" i="1"/>
  <c r="I226" i="1"/>
  <c r="J225" i="1"/>
  <c r="K225" i="1" s="1"/>
  <c r="I225" i="1"/>
  <c r="J224" i="1"/>
  <c r="K224" i="1" s="1"/>
  <c r="L224" i="1" s="1"/>
  <c r="I224" i="1"/>
  <c r="J223" i="1"/>
  <c r="I223" i="1"/>
  <c r="J222" i="1"/>
  <c r="K222" i="1" s="1"/>
  <c r="I222" i="1"/>
  <c r="J221" i="1"/>
  <c r="K221" i="1" s="1"/>
  <c r="I221" i="1"/>
  <c r="J219" i="1"/>
  <c r="K219" i="1" s="1"/>
  <c r="I219" i="1"/>
  <c r="J218" i="1"/>
  <c r="K218" i="1" s="1"/>
  <c r="L218" i="1" s="1"/>
  <c r="I218" i="1"/>
  <c r="J217" i="1"/>
  <c r="K217" i="1" s="1"/>
  <c r="I217" i="1"/>
  <c r="J216" i="1"/>
  <c r="K216" i="1" s="1"/>
  <c r="I216" i="1"/>
  <c r="J215" i="1"/>
  <c r="K215" i="1" s="1"/>
  <c r="L215" i="1" s="1"/>
  <c r="I215" i="1"/>
  <c r="J214" i="1"/>
  <c r="K214" i="1" s="1"/>
  <c r="I214" i="1"/>
  <c r="J213" i="1"/>
  <c r="I213" i="1"/>
  <c r="J212" i="1"/>
  <c r="K212" i="1" s="1"/>
  <c r="L212" i="1" s="1"/>
  <c r="I212" i="1"/>
  <c r="J211" i="1"/>
  <c r="K211" i="1" s="1"/>
  <c r="I211" i="1"/>
  <c r="J210" i="1"/>
  <c r="K210" i="1" s="1"/>
  <c r="I210" i="1"/>
  <c r="J208" i="1"/>
  <c r="I208" i="1"/>
  <c r="J207" i="1"/>
  <c r="I207" i="1"/>
  <c r="J206" i="1"/>
  <c r="I206" i="1"/>
  <c r="J205" i="1"/>
  <c r="I205" i="1"/>
  <c r="J204" i="1"/>
  <c r="K204" i="1" s="1"/>
  <c r="I204" i="1"/>
  <c r="J203" i="1"/>
  <c r="K203" i="1" s="1"/>
  <c r="L203" i="1" s="1"/>
  <c r="I203" i="1"/>
  <c r="J202" i="1"/>
  <c r="K202" i="1" s="1"/>
  <c r="L202" i="1" s="1"/>
  <c r="I202" i="1"/>
  <c r="J201" i="1"/>
  <c r="K201" i="1" s="1"/>
  <c r="I201" i="1"/>
  <c r="J200" i="1"/>
  <c r="K200" i="1" s="1"/>
  <c r="I200" i="1"/>
  <c r="J199" i="1"/>
  <c r="K199" i="1" s="1"/>
  <c r="I199" i="1"/>
  <c r="J198" i="1"/>
  <c r="K198" i="1" s="1"/>
  <c r="I198" i="1"/>
  <c r="J196" i="1"/>
  <c r="K196" i="1" s="1"/>
  <c r="I196" i="1"/>
  <c r="J195" i="1"/>
  <c r="K195" i="1" s="1"/>
  <c r="L195" i="1" s="1"/>
  <c r="I195" i="1"/>
  <c r="J194" i="1"/>
  <c r="I194" i="1"/>
  <c r="J193" i="1"/>
  <c r="K193" i="1" s="1"/>
  <c r="I193" i="1"/>
  <c r="J192" i="1"/>
  <c r="K192" i="1" s="1"/>
  <c r="L192" i="1" s="1"/>
  <c r="I192" i="1"/>
  <c r="J191" i="1"/>
  <c r="K191" i="1" s="1"/>
  <c r="I191" i="1"/>
  <c r="J190" i="1"/>
  <c r="I190" i="1"/>
  <c r="J189" i="1"/>
  <c r="K189" i="1" s="1"/>
  <c r="I189" i="1"/>
  <c r="J188" i="1"/>
  <c r="I188" i="1"/>
  <c r="J187" i="1"/>
  <c r="I187" i="1"/>
  <c r="J185" i="1"/>
  <c r="I185" i="1"/>
  <c r="J184" i="1"/>
  <c r="K184" i="1" s="1"/>
  <c r="L184" i="1" s="1"/>
  <c r="I184" i="1"/>
  <c r="J183" i="1"/>
  <c r="K183" i="1" s="1"/>
  <c r="I183" i="1"/>
  <c r="J182" i="1"/>
  <c r="K182" i="1" s="1"/>
  <c r="I182" i="1"/>
  <c r="J181" i="1"/>
  <c r="K181" i="1" s="1"/>
  <c r="I181" i="1"/>
  <c r="J180" i="1"/>
  <c r="K180" i="1" s="1"/>
  <c r="I180" i="1"/>
  <c r="J179" i="1"/>
  <c r="K179" i="1" s="1"/>
  <c r="L179" i="1" s="1"/>
  <c r="I179" i="1"/>
  <c r="J178" i="1"/>
  <c r="K178" i="1" s="1"/>
  <c r="I178" i="1"/>
  <c r="J177" i="1"/>
  <c r="K177" i="1" s="1"/>
  <c r="I177" i="1"/>
  <c r="J176" i="1"/>
  <c r="K176" i="1" s="1"/>
  <c r="I176" i="1"/>
  <c r="J175" i="1"/>
  <c r="I175" i="1"/>
  <c r="J172" i="1"/>
  <c r="I172" i="1"/>
  <c r="J171" i="1"/>
  <c r="I171" i="1"/>
  <c r="J170" i="1"/>
  <c r="I170" i="1"/>
  <c r="J168" i="1"/>
  <c r="I168" i="1"/>
  <c r="I167" i="1" s="1"/>
  <c r="J166" i="1"/>
  <c r="K166" i="1" s="1"/>
  <c r="L166" i="1" s="1"/>
  <c r="I166" i="1"/>
  <c r="J165" i="1"/>
  <c r="K165" i="1" s="1"/>
  <c r="I165" i="1"/>
  <c r="J164" i="1"/>
  <c r="K164" i="1" s="1"/>
  <c r="I164" i="1"/>
  <c r="J163" i="1"/>
  <c r="K163" i="1" s="1"/>
  <c r="I163" i="1"/>
  <c r="J162" i="1"/>
  <c r="I162" i="1"/>
  <c r="J160" i="1"/>
  <c r="K160" i="1" s="1"/>
  <c r="L160" i="1" s="1"/>
  <c r="I160" i="1"/>
  <c r="J159" i="1"/>
  <c r="I159" i="1"/>
  <c r="J158" i="1"/>
  <c r="I158" i="1"/>
  <c r="J157" i="1"/>
  <c r="K157" i="1" s="1"/>
  <c r="I157" i="1"/>
  <c r="J156" i="1"/>
  <c r="I156" i="1"/>
  <c r="J155" i="1"/>
  <c r="I155" i="1"/>
  <c r="J154" i="1"/>
  <c r="K154" i="1" s="1"/>
  <c r="L154" i="1" s="1"/>
  <c r="I154" i="1"/>
  <c r="J152" i="1"/>
  <c r="I152" i="1"/>
  <c r="J151" i="1"/>
  <c r="I151" i="1"/>
  <c r="J150" i="1"/>
  <c r="K150" i="1" s="1"/>
  <c r="I150" i="1"/>
  <c r="J148" i="1"/>
  <c r="I148" i="1"/>
  <c r="J147" i="1"/>
  <c r="K147" i="1" s="1"/>
  <c r="I147" i="1"/>
  <c r="J146" i="1"/>
  <c r="K146" i="1" s="1"/>
  <c r="I146" i="1"/>
  <c r="J145" i="1"/>
  <c r="I145" i="1"/>
  <c r="J144" i="1"/>
  <c r="K144" i="1" s="1"/>
  <c r="I144" i="1"/>
  <c r="J142" i="1"/>
  <c r="K142" i="1" s="1"/>
  <c r="I142" i="1"/>
  <c r="J141" i="1"/>
  <c r="K141" i="1" s="1"/>
  <c r="I141" i="1"/>
  <c r="J140" i="1"/>
  <c r="K140" i="1" s="1"/>
  <c r="I140" i="1"/>
  <c r="J139" i="1"/>
  <c r="K139" i="1" s="1"/>
  <c r="I139" i="1"/>
  <c r="J137" i="1"/>
  <c r="K137" i="1" s="1"/>
  <c r="I137" i="1"/>
  <c r="J136" i="1"/>
  <c r="I136" i="1"/>
  <c r="J135" i="1"/>
  <c r="I135" i="1"/>
  <c r="J134" i="1"/>
  <c r="I134" i="1"/>
  <c r="J132" i="1"/>
  <c r="K132" i="1" s="1"/>
  <c r="I132" i="1"/>
  <c r="J131" i="1"/>
  <c r="K131" i="1" s="1"/>
  <c r="L131" i="1" s="1"/>
  <c r="I131" i="1"/>
  <c r="J130" i="1"/>
  <c r="I130" i="1"/>
  <c r="J129" i="1"/>
  <c r="K129" i="1" s="1"/>
  <c r="I129" i="1"/>
  <c r="J128" i="1"/>
  <c r="K128" i="1" s="1"/>
  <c r="I128" i="1"/>
  <c r="J127" i="1"/>
  <c r="K127" i="1" s="1"/>
  <c r="I127" i="1"/>
  <c r="J125" i="1"/>
  <c r="I125" i="1"/>
  <c r="J124" i="1"/>
  <c r="K124" i="1" s="1"/>
  <c r="I124" i="1"/>
  <c r="J123" i="1"/>
  <c r="K123" i="1" s="1"/>
  <c r="I123" i="1"/>
  <c r="J122" i="1"/>
  <c r="I122" i="1"/>
  <c r="J121" i="1"/>
  <c r="K121" i="1" s="1"/>
  <c r="I121" i="1"/>
  <c r="J120" i="1"/>
  <c r="K120" i="1" s="1"/>
  <c r="I120" i="1"/>
  <c r="J119" i="1"/>
  <c r="K119" i="1" s="1"/>
  <c r="L119" i="1" s="1"/>
  <c r="I119" i="1"/>
  <c r="J118" i="1"/>
  <c r="I118" i="1"/>
  <c r="J117" i="1"/>
  <c r="K117" i="1" s="1"/>
  <c r="L117" i="1" s="1"/>
  <c r="I117" i="1"/>
  <c r="J115" i="1"/>
  <c r="K115" i="1" s="1"/>
  <c r="I115" i="1"/>
  <c r="J114" i="1"/>
  <c r="I114" i="1"/>
  <c r="J113" i="1"/>
  <c r="I113" i="1"/>
  <c r="J112" i="1"/>
  <c r="I112" i="1"/>
  <c r="J110" i="1"/>
  <c r="K110" i="1" s="1"/>
  <c r="I110" i="1"/>
  <c r="J109" i="1"/>
  <c r="K109" i="1" s="1"/>
  <c r="L109" i="1" s="1"/>
  <c r="I109" i="1"/>
  <c r="J108" i="1"/>
  <c r="I108" i="1"/>
  <c r="J107" i="1"/>
  <c r="K107" i="1" s="1"/>
  <c r="I107" i="1"/>
  <c r="J106" i="1"/>
  <c r="K106" i="1" s="1"/>
  <c r="I106" i="1"/>
  <c r="J105" i="1"/>
  <c r="I105" i="1"/>
  <c r="J103" i="1"/>
  <c r="I103" i="1"/>
  <c r="J102" i="1"/>
  <c r="K102" i="1" s="1"/>
  <c r="I102" i="1"/>
  <c r="J101" i="1"/>
  <c r="K101" i="1" s="1"/>
  <c r="I101" i="1"/>
  <c r="J100" i="1"/>
  <c r="K100" i="1" s="1"/>
  <c r="I100" i="1"/>
  <c r="J99" i="1"/>
  <c r="I99" i="1"/>
  <c r="J98" i="1"/>
  <c r="I98" i="1"/>
  <c r="J97" i="1"/>
  <c r="K97" i="1" s="1"/>
  <c r="I97" i="1"/>
  <c r="J96" i="1"/>
  <c r="K96" i="1" s="1"/>
  <c r="I96" i="1"/>
  <c r="I94" i="1"/>
  <c r="J93" i="1"/>
  <c r="K93" i="1" s="1"/>
  <c r="L93" i="1" s="1"/>
  <c r="I93" i="1"/>
  <c r="J92" i="1"/>
  <c r="I92" i="1"/>
  <c r="J91" i="1"/>
  <c r="I91" i="1"/>
  <c r="J90" i="1"/>
  <c r="K90" i="1" s="1"/>
  <c r="I90" i="1"/>
  <c r="J89" i="1"/>
  <c r="K89" i="1" s="1"/>
  <c r="L89" i="1" s="1"/>
  <c r="I89" i="1"/>
  <c r="J88" i="1"/>
  <c r="I88" i="1"/>
  <c r="J87" i="1"/>
  <c r="K87" i="1" s="1"/>
  <c r="I87" i="1"/>
  <c r="J86" i="1"/>
  <c r="I86" i="1"/>
  <c r="J85" i="1"/>
  <c r="I85" i="1"/>
  <c r="J84" i="1"/>
  <c r="K84" i="1" s="1"/>
  <c r="I84" i="1"/>
  <c r="J82" i="1"/>
  <c r="I82" i="1"/>
  <c r="J81" i="1"/>
  <c r="I81" i="1"/>
  <c r="J80" i="1"/>
  <c r="I80" i="1"/>
  <c r="J79" i="1"/>
  <c r="K79" i="1" s="1"/>
  <c r="I79" i="1"/>
  <c r="J78" i="1"/>
  <c r="I78" i="1"/>
  <c r="J77" i="1"/>
  <c r="K77" i="1" s="1"/>
  <c r="I77" i="1"/>
  <c r="J76" i="1"/>
  <c r="K76" i="1" s="1"/>
  <c r="I76" i="1"/>
  <c r="J75" i="1"/>
  <c r="K75" i="1" s="1"/>
  <c r="I75" i="1"/>
  <c r="J74" i="1"/>
  <c r="K74" i="1" s="1"/>
  <c r="L74" i="1" s="1"/>
  <c r="I74" i="1"/>
  <c r="J72" i="1"/>
  <c r="I72" i="1"/>
  <c r="J71" i="1"/>
  <c r="K71" i="1" s="1"/>
  <c r="L71" i="1" s="1"/>
  <c r="I71" i="1"/>
  <c r="J70" i="1"/>
  <c r="I70" i="1"/>
  <c r="J69" i="1"/>
  <c r="K69" i="1" s="1"/>
  <c r="L69" i="1" s="1"/>
  <c r="I69" i="1"/>
  <c r="J68" i="1"/>
  <c r="I68" i="1"/>
  <c r="J67" i="1"/>
  <c r="K67" i="1" s="1"/>
  <c r="I67" i="1"/>
  <c r="J66" i="1"/>
  <c r="I66" i="1"/>
  <c r="J64" i="1"/>
  <c r="I64" i="1"/>
  <c r="J63" i="1"/>
  <c r="I63" i="1"/>
  <c r="J62" i="1"/>
  <c r="K62" i="1" s="1"/>
  <c r="I62" i="1"/>
  <c r="J61" i="1"/>
  <c r="I61" i="1"/>
  <c r="J60" i="1"/>
  <c r="I60" i="1"/>
  <c r="J59" i="1"/>
  <c r="K59" i="1" s="1"/>
  <c r="I59" i="1"/>
  <c r="J58" i="1"/>
  <c r="K58" i="1" s="1"/>
  <c r="I58" i="1"/>
  <c r="J57" i="1"/>
  <c r="K57" i="1" s="1"/>
  <c r="L57" i="1" s="1"/>
  <c r="I57" i="1"/>
  <c r="J56" i="1"/>
  <c r="I56" i="1"/>
  <c r="J53" i="1"/>
  <c r="K53" i="1" s="1"/>
  <c r="I53" i="1"/>
  <c r="J52" i="1"/>
  <c r="K52" i="1" s="1"/>
  <c r="I52" i="1"/>
  <c r="J51" i="1"/>
  <c r="I51" i="1"/>
  <c r="J50" i="1"/>
  <c r="K50" i="1" s="1"/>
  <c r="I50" i="1"/>
  <c r="J49" i="1"/>
  <c r="K49" i="1" s="1"/>
  <c r="I49" i="1"/>
  <c r="J48" i="1"/>
  <c r="I48" i="1"/>
  <c r="J46" i="1"/>
  <c r="I46" i="1"/>
  <c r="J45" i="1"/>
  <c r="K45" i="1" s="1"/>
  <c r="I45" i="1"/>
  <c r="J44" i="1"/>
  <c r="K44" i="1" s="1"/>
  <c r="L44" i="1" s="1"/>
  <c r="I44" i="1"/>
  <c r="J43" i="1"/>
  <c r="I43" i="1"/>
  <c r="J41" i="1"/>
  <c r="K41" i="1" s="1"/>
  <c r="I41" i="1"/>
  <c r="I40" i="1" s="1"/>
  <c r="J39" i="1"/>
  <c r="K39" i="1" s="1"/>
  <c r="I39" i="1"/>
  <c r="J38" i="1"/>
  <c r="K38" i="1" s="1"/>
  <c r="I38" i="1"/>
  <c r="J36" i="1"/>
  <c r="I36" i="1"/>
  <c r="J35" i="1"/>
  <c r="K35" i="1" s="1"/>
  <c r="I35" i="1"/>
  <c r="J34" i="1"/>
  <c r="K34" i="1" s="1"/>
  <c r="L34" i="1" s="1"/>
  <c r="I34" i="1"/>
  <c r="J33" i="1"/>
  <c r="K33" i="1" s="1"/>
  <c r="I33" i="1"/>
  <c r="J32" i="1"/>
  <c r="K32" i="1" s="1"/>
  <c r="I32" i="1"/>
  <c r="J31" i="1"/>
  <c r="K31" i="1" s="1"/>
  <c r="I31" i="1"/>
  <c r="J30" i="1"/>
  <c r="K30" i="1" s="1"/>
  <c r="I30" i="1"/>
  <c r="J29" i="1"/>
  <c r="K29" i="1" s="1"/>
  <c r="L29" i="1" s="1"/>
  <c r="I29" i="1"/>
  <c r="J28" i="1"/>
  <c r="I28" i="1"/>
  <c r="J27" i="1"/>
  <c r="K27" i="1" s="1"/>
  <c r="I27" i="1"/>
  <c r="J26" i="1"/>
  <c r="K26" i="1" s="1"/>
  <c r="I26" i="1"/>
  <c r="J25" i="1"/>
  <c r="K25" i="1" s="1"/>
  <c r="I25" i="1"/>
  <c r="J24" i="1"/>
  <c r="I24" i="1"/>
  <c r="J23" i="1"/>
  <c r="I23" i="1"/>
  <c r="J22" i="1"/>
  <c r="K22" i="1" s="1"/>
  <c r="I22" i="1"/>
  <c r="J21" i="1"/>
  <c r="K21" i="1" s="1"/>
  <c r="I21" i="1"/>
  <c r="J20" i="1"/>
  <c r="K20" i="1" s="1"/>
  <c r="L20" i="1" s="1"/>
  <c r="I20" i="1"/>
  <c r="J19" i="1"/>
  <c r="K19" i="1" s="1"/>
  <c r="L19" i="1" s="1"/>
  <c r="I19" i="1"/>
  <c r="I517" i="1" l="1"/>
  <c r="I169" i="1"/>
  <c r="I638" i="1"/>
  <c r="I534" i="1"/>
  <c r="I601" i="1"/>
  <c r="I684" i="1"/>
  <c r="I576" i="1"/>
  <c r="I892" i="1"/>
  <c r="I149" i="1"/>
  <c r="I634" i="1"/>
  <c r="I633" i="1" s="1"/>
  <c r="L200" i="1"/>
  <c r="K23" i="1"/>
  <c r="L23" i="1" s="1"/>
  <c r="L41" i="1"/>
  <c r="L40" i="1" s="1"/>
  <c r="L96" i="1"/>
  <c r="K151" i="1"/>
  <c r="L151" i="1" s="1"/>
  <c r="K257" i="1"/>
  <c r="L257" i="1" s="1"/>
  <c r="K294" i="1"/>
  <c r="L294" i="1" s="1"/>
  <c r="K408" i="1"/>
  <c r="L408" i="1" s="1"/>
  <c r="K423" i="1"/>
  <c r="L423" i="1" s="1"/>
  <c r="L470" i="1"/>
  <c r="K486" i="1"/>
  <c r="L486" i="1" s="1"/>
  <c r="K713" i="1"/>
  <c r="L713" i="1" s="1"/>
  <c r="K1081" i="1"/>
  <c r="L1081" i="1" s="1"/>
  <c r="K81" i="1"/>
  <c r="L81" i="1" s="1"/>
  <c r="L100" i="1"/>
  <c r="K681" i="1"/>
  <c r="L681" i="1" s="1"/>
  <c r="K880" i="1"/>
  <c r="L880" i="1" s="1"/>
  <c r="K908" i="1"/>
  <c r="L908" i="1" s="1"/>
  <c r="L240" i="1"/>
  <c r="K28" i="1"/>
  <c r="L28" i="1" s="1"/>
  <c r="K1200" i="1"/>
  <c r="L1200" i="1" s="1"/>
  <c r="K504" i="1"/>
  <c r="L504" i="1" s="1"/>
  <c r="K608" i="1"/>
  <c r="L608" i="1" s="1"/>
  <c r="K296" i="1"/>
  <c r="L296" i="1" s="1"/>
  <c r="K630" i="1"/>
  <c r="L630" i="1" s="1"/>
  <c r="I95" i="1"/>
  <c r="K571" i="1"/>
  <c r="L571" i="1" s="1"/>
  <c r="K942" i="1"/>
  <c r="L942" i="1" s="1"/>
  <c r="K99" i="1"/>
  <c r="L99" i="1" s="1"/>
  <c r="K135" i="1"/>
  <c r="L135" i="1" s="1"/>
  <c r="K206" i="1"/>
  <c r="L206" i="1" s="1"/>
  <c r="K223" i="1"/>
  <c r="L223" i="1" s="1"/>
  <c r="K844" i="1"/>
  <c r="L844" i="1" s="1"/>
  <c r="L878" i="1"/>
  <c r="K910" i="1"/>
  <c r="L910" i="1" s="1"/>
  <c r="L45" i="1"/>
  <c r="K64" i="1"/>
  <c r="L64" i="1" s="1"/>
  <c r="K118" i="1"/>
  <c r="L118" i="1" s="1"/>
  <c r="K155" i="1"/>
  <c r="L155" i="1" s="1"/>
  <c r="L191" i="1"/>
  <c r="I238" i="1"/>
  <c r="L426" i="1"/>
  <c r="K442" i="1"/>
  <c r="L442" i="1" s="1"/>
  <c r="L27" i="1"/>
  <c r="K82" i="1"/>
  <c r="L82" i="1" s="1"/>
  <c r="K136" i="1"/>
  <c r="L136" i="1" s="1"/>
  <c r="K207" i="1"/>
  <c r="L207" i="1" s="1"/>
  <c r="K655" i="1"/>
  <c r="L655" i="1" s="1"/>
  <c r="L654" i="1" s="1"/>
  <c r="K845" i="1"/>
  <c r="L845" i="1" s="1"/>
  <c r="K879" i="1"/>
  <c r="L879" i="1" s="1"/>
  <c r="K190" i="1"/>
  <c r="L190" i="1" s="1"/>
  <c r="K876" i="1"/>
  <c r="L876" i="1" s="1"/>
  <c r="K46" i="1"/>
  <c r="L46" i="1" s="1"/>
  <c r="K66" i="1"/>
  <c r="L66" i="1" s="1"/>
  <c r="K156" i="1"/>
  <c r="L156" i="1" s="1"/>
  <c r="K282" i="1"/>
  <c r="L282" i="1" s="1"/>
  <c r="K208" i="1"/>
  <c r="L208" i="1" s="1"/>
  <c r="L263" i="1"/>
  <c r="L120" i="1"/>
  <c r="K226" i="1"/>
  <c r="L226" i="1" s="1"/>
  <c r="K300" i="1"/>
  <c r="L300" i="1" s="1"/>
  <c r="K702" i="1"/>
  <c r="L702" i="1" s="1"/>
  <c r="L49" i="1"/>
  <c r="K68" i="1"/>
  <c r="L68" i="1" s="1"/>
  <c r="L121" i="1"/>
  <c r="K158" i="1"/>
  <c r="L158" i="1" s="1"/>
  <c r="K194" i="1"/>
  <c r="L194" i="1" s="1"/>
  <c r="K991" i="1"/>
  <c r="L991" i="1" s="1"/>
  <c r="K954" i="1"/>
  <c r="L954" i="1" s="1"/>
  <c r="K278" i="1"/>
  <c r="L278" i="1" s="1"/>
  <c r="L30" i="1"/>
  <c r="K86" i="1"/>
  <c r="L86" i="1" s="1"/>
  <c r="K103" i="1"/>
  <c r="L103" i="1" s="1"/>
  <c r="L140" i="1"/>
  <c r="L494" i="1"/>
  <c r="K618" i="1"/>
  <c r="L618" i="1" s="1"/>
  <c r="K683" i="1"/>
  <c r="L683" i="1" s="1"/>
  <c r="K1072" i="1"/>
  <c r="L1072" i="1" s="1"/>
  <c r="K1154" i="1"/>
  <c r="L1154" i="1" s="1"/>
  <c r="K424" i="1"/>
  <c r="L424" i="1" s="1"/>
  <c r="K114" i="1"/>
  <c r="L114" i="1" s="1"/>
  <c r="K495" i="1"/>
  <c r="L495" i="1" s="1"/>
  <c r="K993" i="1"/>
  <c r="L993" i="1" s="1"/>
  <c r="K358" i="1"/>
  <c r="L358" i="1" s="1"/>
  <c r="L32" i="1"/>
  <c r="K88" i="1"/>
  <c r="L88" i="1" s="1"/>
  <c r="K417" i="1"/>
  <c r="L417" i="1" s="1"/>
  <c r="K447" i="1"/>
  <c r="L447" i="1" s="1"/>
  <c r="K479" i="1"/>
  <c r="L479" i="1" s="1"/>
  <c r="L496" i="1"/>
  <c r="K535" i="1"/>
  <c r="L535" i="1" s="1"/>
  <c r="K558" i="1"/>
  <c r="L558" i="1" s="1"/>
  <c r="K578" i="1"/>
  <c r="L578" i="1" s="1"/>
  <c r="K620" i="1"/>
  <c r="L620" i="1" s="1"/>
  <c r="K639" i="1"/>
  <c r="L639" i="1" s="1"/>
  <c r="K948" i="1"/>
  <c r="L948" i="1" s="1"/>
  <c r="K359" i="1"/>
  <c r="L359" i="1" s="1"/>
  <c r="K383" i="1"/>
  <c r="L383" i="1" s="1"/>
  <c r="K399" i="1"/>
  <c r="L399" i="1" s="1"/>
  <c r="L432" i="1"/>
  <c r="I490" i="1"/>
  <c r="K515" i="1"/>
  <c r="L515" i="1" s="1"/>
  <c r="L598" i="1"/>
  <c r="K757" i="1"/>
  <c r="L757" i="1" s="1"/>
  <c r="K867" i="1"/>
  <c r="L867" i="1" s="1"/>
  <c r="K884" i="1"/>
  <c r="L884" i="1" s="1"/>
  <c r="K1042" i="1"/>
  <c r="L1042" i="1" s="1"/>
  <c r="K1172" i="1"/>
  <c r="L1172" i="1" s="1"/>
  <c r="K205" i="1"/>
  <c r="L205" i="1" s="1"/>
  <c r="L1091" i="1"/>
  <c r="K1187" i="1"/>
  <c r="L1187" i="1" s="1"/>
  <c r="L400" i="1"/>
  <c r="K145" i="1"/>
  <c r="L145" i="1" s="1"/>
  <c r="K305" i="1"/>
  <c r="L305" i="1" s="1"/>
  <c r="K481" i="1"/>
  <c r="L481" i="1" s="1"/>
  <c r="K499" i="1"/>
  <c r="L499" i="1" s="1"/>
  <c r="K364" i="1"/>
  <c r="L364" i="1" s="1"/>
  <c r="K24" i="1"/>
  <c r="L24" i="1" s="1"/>
  <c r="K590" i="1"/>
  <c r="L590" i="1" s="1"/>
  <c r="K1205" i="1"/>
  <c r="L1205" i="1" s="1"/>
  <c r="K514" i="1"/>
  <c r="L514" i="1" s="1"/>
  <c r="K384" i="1"/>
  <c r="L384" i="1" s="1"/>
  <c r="K433" i="1"/>
  <c r="L433" i="1" s="1"/>
  <c r="L516" i="1"/>
  <c r="K599" i="1"/>
  <c r="L599" i="1" s="1"/>
  <c r="L868" i="1"/>
  <c r="K72" i="1"/>
  <c r="L72" i="1" s="1"/>
  <c r="L90" i="1"/>
  <c r="K108" i="1"/>
  <c r="L108" i="1" s="1"/>
  <c r="K251" i="1"/>
  <c r="L251" i="1" s="1"/>
  <c r="K56" i="1"/>
  <c r="L56" i="1" s="1"/>
  <c r="L127" i="1"/>
  <c r="L270" i="1"/>
  <c r="L323" i="1"/>
  <c r="K385" i="1"/>
  <c r="L385" i="1" s="1"/>
  <c r="K402" i="1"/>
  <c r="L402" i="1" s="1"/>
  <c r="L401" i="1" s="1"/>
  <c r="K935" i="1"/>
  <c r="L935" i="1" s="1"/>
  <c r="K1111" i="1"/>
  <c r="L1111" i="1" s="1"/>
  <c r="K1142" i="1"/>
  <c r="L1142" i="1" s="1"/>
  <c r="K295" i="1"/>
  <c r="L295" i="1" s="1"/>
  <c r="K252" i="1"/>
  <c r="L252" i="1" s="1"/>
  <c r="L31" i="1"/>
  <c r="K105" i="1"/>
  <c r="L105" i="1" s="1"/>
  <c r="K619" i="1"/>
  <c r="L619" i="1" s="1"/>
  <c r="K1139" i="1"/>
  <c r="L1139" i="1" s="1"/>
  <c r="L337" i="1"/>
  <c r="L289" i="1"/>
  <c r="K887" i="1"/>
  <c r="L887" i="1" s="1"/>
  <c r="K1127" i="1"/>
  <c r="L1127" i="1" s="1"/>
  <c r="K70" i="1"/>
  <c r="L70" i="1" s="1"/>
  <c r="K780" i="1"/>
  <c r="L780" i="1" s="1"/>
  <c r="K354" i="1"/>
  <c r="L354" i="1" s="1"/>
  <c r="K435" i="1"/>
  <c r="L435" i="1" s="1"/>
  <c r="K254" i="1"/>
  <c r="L254" i="1" s="1"/>
  <c r="L290" i="1"/>
  <c r="K307" i="1"/>
  <c r="L307" i="1" s="1"/>
  <c r="K644" i="1"/>
  <c r="L644" i="1" s="1"/>
  <c r="L822" i="1"/>
  <c r="K718" i="1"/>
  <c r="L718" i="1" s="1"/>
  <c r="K355" i="1"/>
  <c r="L355" i="1" s="1"/>
  <c r="K604" i="1"/>
  <c r="L604" i="1" s="1"/>
  <c r="L1046" i="1"/>
  <c r="K1113" i="1"/>
  <c r="L1113" i="1" s="1"/>
  <c r="K1144" i="1"/>
  <c r="L1144" i="1" s="1"/>
  <c r="K1176" i="1"/>
  <c r="L1176" i="1" s="1"/>
  <c r="K454" i="1"/>
  <c r="L454" i="1" s="1"/>
  <c r="K61" i="1"/>
  <c r="L61" i="1" s="1"/>
  <c r="K390" i="1"/>
  <c r="L390" i="1" s="1"/>
  <c r="K237" i="1"/>
  <c r="L237" i="1" s="1"/>
  <c r="K505" i="1"/>
  <c r="L505" i="1" s="1"/>
  <c r="K859" i="1"/>
  <c r="L859" i="1" s="1"/>
  <c r="K134" i="1"/>
  <c r="L134" i="1" s="1"/>
  <c r="K312" i="1"/>
  <c r="L312" i="1" s="1"/>
  <c r="K188" i="1"/>
  <c r="L188" i="1" s="1"/>
  <c r="K455" i="1"/>
  <c r="L455" i="1" s="1"/>
  <c r="K629" i="1"/>
  <c r="L629" i="1" s="1"/>
  <c r="K970" i="1"/>
  <c r="L970" i="1" s="1"/>
  <c r="K391" i="1"/>
  <c r="L391" i="1" s="1"/>
  <c r="K525" i="1"/>
  <c r="L525" i="1" s="1"/>
  <c r="K80" i="1"/>
  <c r="L80" i="1" s="1"/>
  <c r="K877" i="1"/>
  <c r="L877" i="1" s="1"/>
  <c r="K63" i="1"/>
  <c r="L63" i="1" s="1"/>
  <c r="L577" i="1"/>
  <c r="K597" i="1"/>
  <c r="L597" i="1" s="1"/>
  <c r="L661" i="1"/>
  <c r="L660" i="1" s="1"/>
  <c r="K1108" i="1"/>
  <c r="L1108" i="1" s="1"/>
  <c r="K304" i="1"/>
  <c r="L304" i="1" s="1"/>
  <c r="L497" i="1"/>
  <c r="L579" i="1"/>
  <c r="K306" i="1"/>
  <c r="L306" i="1" s="1"/>
  <c r="K716" i="1"/>
  <c r="L716" i="1" s="1"/>
  <c r="K888" i="1"/>
  <c r="L888" i="1" s="1"/>
  <c r="K1094" i="1"/>
  <c r="L1094" i="1" s="1"/>
  <c r="K377" i="1"/>
  <c r="L377" i="1" s="1"/>
  <c r="L217" i="1"/>
  <c r="L272" i="1"/>
  <c r="L325" i="1"/>
  <c r="K372" i="1"/>
  <c r="L372" i="1" s="1"/>
  <c r="K436" i="1"/>
  <c r="L436" i="1" s="1"/>
  <c r="K148" i="1"/>
  <c r="L148" i="1" s="1"/>
  <c r="K255" i="1"/>
  <c r="L255" i="1" s="1"/>
  <c r="L291" i="1"/>
  <c r="K308" i="1"/>
  <c r="L308" i="1" s="1"/>
  <c r="L694" i="1"/>
  <c r="K792" i="1"/>
  <c r="L792" i="1" s="1"/>
  <c r="K998" i="1"/>
  <c r="L998" i="1" s="1"/>
  <c r="L1095" i="1"/>
  <c r="K112" i="1"/>
  <c r="L112" i="1" s="1"/>
  <c r="K130" i="1"/>
  <c r="L130" i="1" s="1"/>
  <c r="K185" i="1"/>
  <c r="L185" i="1" s="1"/>
  <c r="K273" i="1"/>
  <c r="L273" i="1" s="1"/>
  <c r="K502" i="1"/>
  <c r="L502" i="1" s="1"/>
  <c r="I520" i="1"/>
  <c r="L671" i="1"/>
  <c r="L670" i="1" s="1"/>
  <c r="L856" i="1"/>
  <c r="L983" i="1"/>
  <c r="L1030" i="1"/>
  <c r="K1114" i="1"/>
  <c r="L1114" i="1" s="1"/>
  <c r="K78" i="1"/>
  <c r="L78" i="1" s="1"/>
  <c r="K545" i="1"/>
  <c r="L545" i="1" s="1"/>
  <c r="K785" i="1"/>
  <c r="L785" i="1" s="1"/>
  <c r="L543" i="1"/>
  <c r="L676" i="1"/>
  <c r="K714" i="1"/>
  <c r="L714" i="1" s="1"/>
  <c r="K277" i="1"/>
  <c r="L277" i="1" s="1"/>
  <c r="K596" i="1"/>
  <c r="L596" i="1" s="1"/>
  <c r="K659" i="1"/>
  <c r="L659" i="1" s="1"/>
  <c r="L658" i="1" s="1"/>
  <c r="K1032" i="1"/>
  <c r="L1032" i="1" s="1"/>
  <c r="L141" i="1"/>
  <c r="K1155" i="1"/>
  <c r="L1155" i="1" s="1"/>
  <c r="K1033" i="1"/>
  <c r="L1033" i="1" s="1"/>
  <c r="K741" i="1"/>
  <c r="L741" i="1" s="1"/>
  <c r="K466" i="1"/>
  <c r="L466" i="1" s="1"/>
  <c r="L216" i="1"/>
  <c r="K271" i="1"/>
  <c r="L271" i="1" s="1"/>
  <c r="L1143" i="1"/>
  <c r="K451" i="1"/>
  <c r="L451" i="1" s="1"/>
  <c r="L39" i="1"/>
  <c r="I55" i="1"/>
  <c r="L77" i="1"/>
  <c r="L453" i="1"/>
  <c r="K485" i="1"/>
  <c r="L485" i="1" s="1"/>
  <c r="L1080" i="1"/>
  <c r="K1097" i="1"/>
  <c r="L1097" i="1" s="1"/>
  <c r="K172" i="1"/>
  <c r="L172" i="1" s="1"/>
  <c r="K235" i="1"/>
  <c r="L235" i="1" s="1"/>
  <c r="K635" i="1"/>
  <c r="L635" i="1" s="1"/>
  <c r="K727" i="1"/>
  <c r="L727" i="1" s="1"/>
  <c r="K311" i="1"/>
  <c r="L311" i="1" s="1"/>
  <c r="K955" i="1"/>
  <c r="L955" i="1" s="1"/>
  <c r="K171" i="1"/>
  <c r="L171" i="1" s="1"/>
  <c r="K1017" i="1"/>
  <c r="L1017" i="1" s="1"/>
  <c r="K98" i="1"/>
  <c r="L98" i="1" s="1"/>
  <c r="K992" i="1"/>
  <c r="L992" i="1" s="1"/>
  <c r="L555" i="1"/>
  <c r="L554" i="1" s="1"/>
  <c r="K1023" i="1"/>
  <c r="L1023" i="1" s="1"/>
  <c r="K893" i="1"/>
  <c r="L893" i="1" s="1"/>
  <c r="K418" i="1"/>
  <c r="L418" i="1" s="1"/>
  <c r="K480" i="1"/>
  <c r="L480" i="1" s="1"/>
  <c r="K536" i="1"/>
  <c r="L536" i="1" s="1"/>
  <c r="K91" i="1"/>
  <c r="L91" i="1" s="1"/>
  <c r="K482" i="1"/>
  <c r="L482" i="1" s="1"/>
  <c r="K643" i="1"/>
  <c r="L643" i="1" s="1"/>
  <c r="K715" i="1"/>
  <c r="L715" i="1" s="1"/>
  <c r="L324" i="1"/>
  <c r="K1112" i="1"/>
  <c r="L1112" i="1" s="1"/>
  <c r="L1159" i="1"/>
  <c r="K375" i="1"/>
  <c r="L375" i="1" s="1"/>
  <c r="K36" i="1"/>
  <c r="L36" i="1" s="1"/>
  <c r="L150" i="1"/>
  <c r="K60" i="1"/>
  <c r="L60" i="1" s="1"/>
  <c r="K113" i="1"/>
  <c r="L113" i="1" s="1"/>
  <c r="K168" i="1"/>
  <c r="L168" i="1" s="1"/>
  <c r="L167" i="1" s="1"/>
  <c r="K187" i="1"/>
  <c r="L187" i="1" s="1"/>
  <c r="K542" i="1"/>
  <c r="L542" i="1" s="1"/>
  <c r="K566" i="1"/>
  <c r="L566" i="1" s="1"/>
  <c r="K732" i="1"/>
  <c r="L732" i="1" s="1"/>
  <c r="L748" i="1"/>
  <c r="L810" i="1"/>
  <c r="K924" i="1"/>
  <c r="L924" i="1" s="1"/>
  <c r="K1031" i="1"/>
  <c r="L1031" i="1" s="1"/>
  <c r="L1115" i="1"/>
  <c r="L1130" i="1"/>
  <c r="K1146" i="1"/>
  <c r="L1146" i="1" s="1"/>
  <c r="K175" i="1"/>
  <c r="L175" i="1" s="1"/>
  <c r="L320" i="1"/>
  <c r="K382" i="1"/>
  <c r="L382" i="1" s="1"/>
  <c r="K398" i="1"/>
  <c r="L398" i="1" s="1"/>
  <c r="L513" i="1"/>
  <c r="L553" i="1"/>
  <c r="L552" i="1" s="1"/>
  <c r="L575" i="1"/>
  <c r="K595" i="1"/>
  <c r="L595" i="1" s="1"/>
  <c r="L615" i="1"/>
  <c r="L614" i="1" s="1"/>
  <c r="L613" i="1" s="1"/>
  <c r="K1039" i="1"/>
  <c r="L1039" i="1" s="1"/>
  <c r="L1024" i="1"/>
  <c r="K719" i="1"/>
  <c r="L719" i="1" s="1"/>
  <c r="K872" i="1"/>
  <c r="L872" i="1" s="1"/>
  <c r="L1092" i="1"/>
  <c r="K1109" i="1"/>
  <c r="L1109" i="1" s="1"/>
  <c r="K1156" i="1"/>
  <c r="L1156" i="1" s="1"/>
  <c r="K1201" i="1"/>
  <c r="L1201" i="1" s="1"/>
  <c r="L602" i="1"/>
  <c r="K43" i="1"/>
  <c r="L43" i="1" s="1"/>
  <c r="L79" i="1"/>
  <c r="L97" i="1"/>
  <c r="L132" i="1"/>
  <c r="K170" i="1"/>
  <c r="L170" i="1" s="1"/>
  <c r="L219" i="1"/>
  <c r="L236" i="1"/>
  <c r="K309" i="1"/>
  <c r="L309" i="1" s="1"/>
  <c r="L326" i="1"/>
  <c r="L356" i="1"/>
  <c r="L406" i="1"/>
  <c r="K483" i="1"/>
  <c r="L483" i="1" s="1"/>
  <c r="K519" i="1"/>
  <c r="L519" i="1" s="1"/>
  <c r="L517" i="1" s="1"/>
  <c r="K561" i="1"/>
  <c r="L561" i="1" s="1"/>
  <c r="L663" i="1"/>
  <c r="L662" i="1" s="1"/>
  <c r="L782" i="1"/>
  <c r="L981" i="1"/>
  <c r="L1027" i="1"/>
  <c r="K421" i="1"/>
  <c r="L421" i="1" s="1"/>
  <c r="L25" i="1"/>
  <c r="I42" i="1"/>
  <c r="L62" i="1"/>
  <c r="L115" i="1"/>
  <c r="L189" i="1"/>
  <c r="L204" i="1"/>
  <c r="L275" i="1"/>
  <c r="K540" i="1"/>
  <c r="L540" i="1" s="1"/>
  <c r="L585" i="1"/>
  <c r="I665" i="1"/>
  <c r="I664" i="1" s="1"/>
  <c r="L813" i="1"/>
  <c r="L1045" i="1"/>
  <c r="L1093" i="1"/>
  <c r="L1110" i="1"/>
  <c r="K1141" i="1"/>
  <c r="L1141" i="1" s="1"/>
  <c r="L1157" i="1"/>
  <c r="K484" i="1"/>
  <c r="L484" i="1" s="1"/>
  <c r="K521" i="1"/>
  <c r="L521" i="1" s="1"/>
  <c r="L520" i="1" s="1"/>
  <c r="L563" i="1"/>
  <c r="L624" i="1"/>
  <c r="L724" i="1"/>
  <c r="K907" i="1"/>
  <c r="L907" i="1" s="1"/>
  <c r="L982" i="1"/>
  <c r="K1062" i="1"/>
  <c r="L1062" i="1" s="1"/>
  <c r="K685" i="1"/>
  <c r="L685" i="1" s="1"/>
  <c r="L684" i="1" s="1"/>
  <c r="K996" i="1"/>
  <c r="L996" i="1" s="1"/>
  <c r="L137" i="1"/>
  <c r="L176" i="1"/>
  <c r="K241" i="1"/>
  <c r="L241" i="1" s="1"/>
  <c r="K261" i="1"/>
  <c r="L261" i="1" s="1"/>
  <c r="L313" i="1"/>
  <c r="L627" i="1"/>
  <c r="L742" i="1"/>
  <c r="K786" i="1"/>
  <c r="L786" i="1" s="1"/>
  <c r="L816" i="1"/>
  <c r="K831" i="1"/>
  <c r="L831" i="1" s="1"/>
  <c r="L846" i="1"/>
  <c r="L861" i="1"/>
  <c r="L926" i="1"/>
  <c r="L985" i="1"/>
  <c r="L1000" i="1"/>
  <c r="L1048" i="1"/>
  <c r="K471" i="1"/>
  <c r="L471" i="1" s="1"/>
  <c r="K85" i="1"/>
  <c r="L85" i="1" s="1"/>
  <c r="L102" i="1"/>
  <c r="L139" i="1"/>
  <c r="L193" i="1"/>
  <c r="K245" i="1"/>
  <c r="L245" i="1" s="1"/>
  <c r="K262" i="1"/>
  <c r="L262" i="1" s="1"/>
  <c r="L314" i="1"/>
  <c r="L362" i="1"/>
  <c r="K472" i="1"/>
  <c r="L472" i="1" s="1"/>
  <c r="K570" i="1"/>
  <c r="L570" i="1" s="1"/>
  <c r="L709" i="1"/>
  <c r="L743" i="1"/>
  <c r="L832" i="1"/>
  <c r="L862" i="1"/>
  <c r="L986" i="1"/>
  <c r="K1001" i="1"/>
  <c r="L1001" i="1" s="1"/>
  <c r="K387" i="1"/>
  <c r="L387" i="1" s="1"/>
  <c r="K581" i="1"/>
  <c r="L581" i="1" s="1"/>
  <c r="L580" i="1" s="1"/>
  <c r="K1009" i="1"/>
  <c r="L1009" i="1" s="1"/>
  <c r="L673" i="1"/>
  <c r="L672" i="1" s="1"/>
  <c r="L863" i="1"/>
  <c r="L1190" i="1"/>
  <c r="K1210" i="1"/>
  <c r="L1210" i="1" s="1"/>
  <c r="L1209" i="1" s="1"/>
  <c r="K833" i="1"/>
  <c r="L833" i="1" s="1"/>
  <c r="L50" i="1"/>
  <c r="K122" i="1"/>
  <c r="L122" i="1" s="1"/>
  <c r="L347" i="1"/>
  <c r="I360" i="1"/>
  <c r="L427" i="1"/>
  <c r="L527" i="1"/>
  <c r="L547" i="1"/>
  <c r="L848" i="1"/>
  <c r="L957" i="1"/>
  <c r="K1034" i="1"/>
  <c r="L1034" i="1" s="1"/>
  <c r="K1050" i="1"/>
  <c r="L1050" i="1" s="1"/>
  <c r="L1083" i="1"/>
  <c r="L1116" i="1"/>
  <c r="L1131" i="1"/>
  <c r="K152" i="1"/>
  <c r="L152" i="1" s="1"/>
  <c r="K345" i="1"/>
  <c r="L345" i="1" s="1"/>
  <c r="K1012" i="1"/>
  <c r="L1012" i="1" s="1"/>
  <c r="K834" i="1"/>
  <c r="L834" i="1" s="1"/>
  <c r="K1191" i="1"/>
  <c r="L1191" i="1" s="1"/>
  <c r="K1013" i="1"/>
  <c r="L1013" i="1" s="1"/>
  <c r="K51" i="1"/>
  <c r="L51" i="1" s="1"/>
  <c r="L123" i="1"/>
  <c r="L247" i="1"/>
  <c r="K284" i="1"/>
  <c r="L284" i="1" s="1"/>
  <c r="L508" i="1"/>
  <c r="L775" i="1"/>
  <c r="L958" i="1"/>
  <c r="K973" i="1"/>
  <c r="L973" i="1" s="1"/>
  <c r="L1035" i="1"/>
  <c r="L1051" i="1"/>
  <c r="K1084" i="1"/>
  <c r="L1084" i="1" s="1"/>
  <c r="L1117" i="1"/>
  <c r="K1178" i="1"/>
  <c r="L1178" i="1" s="1"/>
  <c r="K752" i="1"/>
  <c r="L752" i="1" s="1"/>
  <c r="K927" i="1"/>
  <c r="L927" i="1" s="1"/>
  <c r="K1147" i="1"/>
  <c r="L1147" i="1" s="1"/>
  <c r="L106" i="1"/>
  <c r="L142" i="1"/>
  <c r="L180" i="1"/>
  <c r="L228" i="1"/>
  <c r="L265" i="1"/>
  <c r="L414" i="1"/>
  <c r="K444" i="1"/>
  <c r="L444" i="1" s="1"/>
  <c r="L475" i="1"/>
  <c r="L611" i="1"/>
  <c r="L631" i="1"/>
  <c r="L677" i="1"/>
  <c r="L730" i="1"/>
  <c r="L789" i="1"/>
  <c r="L835" i="1"/>
  <c r="L989" i="1"/>
  <c r="I143" i="1"/>
  <c r="L530" i="1"/>
  <c r="L697" i="1"/>
  <c r="L760" i="1"/>
  <c r="L776" i="1"/>
  <c r="L959" i="1"/>
  <c r="K974" i="1"/>
  <c r="L974" i="1" s="1"/>
  <c r="L1054" i="1"/>
  <c r="L1179" i="1"/>
  <c r="K710" i="1"/>
  <c r="L710" i="1" s="1"/>
  <c r="K842" i="1"/>
  <c r="L842" i="1" s="1"/>
  <c r="K929" i="1"/>
  <c r="L929" i="1" s="1"/>
  <c r="L33" i="1"/>
  <c r="L144" i="1"/>
  <c r="L181" i="1"/>
  <c r="K229" i="1"/>
  <c r="L229" i="1" s="1"/>
  <c r="L267" i="1"/>
  <c r="L612" i="1"/>
  <c r="K652" i="1"/>
  <c r="L652" i="1" s="1"/>
  <c r="L651" i="1" s="1"/>
  <c r="L851" i="1"/>
  <c r="L883" i="1"/>
  <c r="L916" i="1"/>
  <c r="L945" i="1"/>
  <c r="L990" i="1"/>
  <c r="L1195" i="1"/>
  <c r="K159" i="1"/>
  <c r="L159" i="1" s="1"/>
  <c r="K396" i="1"/>
  <c r="L396" i="1" s="1"/>
  <c r="K1019" i="1"/>
  <c r="L1019" i="1" s="1"/>
  <c r="L52" i="1"/>
  <c r="L285" i="1"/>
  <c r="K318" i="1"/>
  <c r="L318" i="1" s="1"/>
  <c r="K349" i="1"/>
  <c r="L349" i="1" s="1"/>
  <c r="L593" i="1"/>
  <c r="L1036" i="1"/>
  <c r="K592" i="1"/>
  <c r="L592" i="1" s="1"/>
  <c r="K125" i="1"/>
  <c r="L125" i="1" s="1"/>
  <c r="L163" i="1"/>
  <c r="L198" i="1"/>
  <c r="K510" i="1"/>
  <c r="L510" i="1" s="1"/>
  <c r="L531" i="1"/>
  <c r="L574" i="1"/>
  <c r="K761" i="1"/>
  <c r="L761" i="1" s="1"/>
  <c r="L960" i="1"/>
  <c r="K1037" i="1"/>
  <c r="L1037" i="1" s="1"/>
  <c r="L1070" i="1"/>
  <c r="L1086" i="1"/>
  <c r="K1119" i="1"/>
  <c r="L1119" i="1" s="1"/>
  <c r="K162" i="1"/>
  <c r="L162" i="1" s="1"/>
  <c r="K213" i="1"/>
  <c r="L213" i="1" s="1"/>
  <c r="K487" i="1"/>
  <c r="L487" i="1" s="1"/>
  <c r="K594" i="1"/>
  <c r="L594" i="1" s="1"/>
  <c r="K1206" i="1"/>
  <c r="L1206" i="1" s="1"/>
  <c r="K488" i="1"/>
  <c r="L488" i="1" s="1"/>
  <c r="K538" i="1"/>
  <c r="L538" i="1" s="1"/>
  <c r="K803" i="1"/>
  <c r="L803" i="1" s="1"/>
  <c r="L1098" i="1"/>
  <c r="L84" i="1"/>
  <c r="L101" i="1"/>
  <c r="I133" i="1"/>
  <c r="I174" i="1"/>
  <c r="L222" i="1"/>
  <c r="L239" i="1"/>
  <c r="L258" i="1"/>
  <c r="L276" i="1"/>
  <c r="L357" i="1"/>
  <c r="L407" i="1"/>
  <c r="L422" i="1"/>
  <c r="L501" i="1"/>
  <c r="L560" i="1"/>
  <c r="L636" i="1"/>
  <c r="L731" i="1"/>
  <c r="L790" i="1"/>
  <c r="L882" i="1"/>
  <c r="L1082" i="1"/>
  <c r="L1145" i="1"/>
  <c r="L564" i="1"/>
  <c r="L623" i="1"/>
  <c r="L682" i="1"/>
  <c r="L701" i="1"/>
  <c r="L853" i="1"/>
  <c r="L901" i="1"/>
  <c r="L917" i="1"/>
  <c r="L1020" i="1"/>
  <c r="L1085" i="1"/>
  <c r="L1148" i="1"/>
  <c r="K1162" i="1"/>
  <c r="L1162" i="1" s="1"/>
  <c r="L53" i="1"/>
  <c r="L107" i="1"/>
  <c r="L124" i="1"/>
  <c r="L227" i="1"/>
  <c r="L264" i="1"/>
  <c r="L363" i="1"/>
  <c r="L457" i="1"/>
  <c r="L506" i="1"/>
  <c r="L641" i="1"/>
  <c r="L795" i="1"/>
  <c r="L794" i="1" s="1"/>
  <c r="L840" i="1"/>
  <c r="L1022" i="1"/>
  <c r="L1071" i="1"/>
  <c r="L1087" i="1"/>
  <c r="K48" i="1"/>
  <c r="L48" i="1" s="1"/>
  <c r="I161" i="1"/>
  <c r="L196" i="1"/>
  <c r="L333" i="1"/>
  <c r="L395" i="1"/>
  <c r="L526" i="1"/>
  <c r="L546" i="1"/>
  <c r="I642" i="1"/>
  <c r="L666" i="1"/>
  <c r="L665" i="1" s="1"/>
  <c r="L723" i="1"/>
  <c r="L920" i="1"/>
  <c r="L934" i="1"/>
  <c r="L949" i="1"/>
  <c r="L963" i="1"/>
  <c r="L1041" i="1"/>
  <c r="L1058" i="1"/>
  <c r="L1196" i="1"/>
  <c r="K903" i="1"/>
  <c r="L903" i="1" s="1"/>
  <c r="L21" i="1"/>
  <c r="L146" i="1"/>
  <c r="L182" i="1"/>
  <c r="L214" i="1"/>
  <c r="L249" i="1"/>
  <c r="L572" i="1"/>
  <c r="L688" i="1"/>
  <c r="L687" i="1" s="1"/>
  <c r="L705" i="1"/>
  <c r="L890" i="1"/>
  <c r="L1137" i="1"/>
  <c r="K739" i="1"/>
  <c r="L739" i="1" s="1"/>
  <c r="K870" i="1"/>
  <c r="L870" i="1" s="1"/>
  <c r="L128" i="1"/>
  <c r="L164" i="1"/>
  <c r="L230" i="1"/>
  <c r="L415" i="1"/>
  <c r="L38" i="1"/>
  <c r="L199" i="1"/>
  <c r="L319" i="1"/>
  <c r="L335" i="1"/>
  <c r="L381" i="1"/>
  <c r="L397" i="1"/>
  <c r="L476" i="1"/>
  <c r="L493" i="1"/>
  <c r="L529" i="1"/>
  <c r="L754" i="1"/>
  <c r="L814" i="1"/>
  <c r="L843" i="1"/>
  <c r="L873" i="1"/>
  <c r="L936" i="1"/>
  <c r="L980" i="1"/>
  <c r="L1107" i="1"/>
  <c r="K92" i="1"/>
  <c r="L92" i="1" s="1"/>
  <c r="K283" i="1"/>
  <c r="L283" i="1" s="1"/>
  <c r="K317" i="1"/>
  <c r="L317" i="1" s="1"/>
  <c r="K350" i="1"/>
  <c r="L350" i="1" s="1"/>
  <c r="K567" i="1"/>
  <c r="L567" i="1" s="1"/>
  <c r="K609" i="1"/>
  <c r="L609" i="1" s="1"/>
  <c r="K806" i="1"/>
  <c r="L806" i="1" s="1"/>
  <c r="L286" i="1"/>
  <c r="L1025" i="1"/>
  <c r="L110" i="1"/>
  <c r="L22" i="1"/>
  <c r="L76" i="1"/>
  <c r="L129" i="1"/>
  <c r="L147" i="1"/>
  <c r="L165" i="1"/>
  <c r="L183" i="1"/>
  <c r="L232" i="1"/>
  <c r="L250" i="1"/>
  <c r="L287" i="1"/>
  <c r="L416" i="1"/>
  <c r="L549" i="1"/>
  <c r="L548" i="1" s="1"/>
  <c r="L669" i="1"/>
  <c r="L668" i="1" s="1"/>
  <c r="L691" i="1"/>
  <c r="L690" i="1" s="1"/>
  <c r="L706" i="1"/>
  <c r="L740" i="1"/>
  <c r="L891" i="1"/>
  <c r="L906" i="1"/>
  <c r="L1011" i="1"/>
  <c r="L1138" i="1"/>
  <c r="L1198" i="1"/>
  <c r="L1173" i="1"/>
  <c r="L1174" i="1"/>
  <c r="L1183" i="1"/>
  <c r="L1166" i="1"/>
  <c r="L1167" i="1"/>
  <c r="L1168" i="1"/>
  <c r="L1177" i="1"/>
  <c r="L1151" i="1"/>
  <c r="L1118" i="1"/>
  <c r="L1140" i="1"/>
  <c r="L1121" i="1"/>
  <c r="L1123" i="1"/>
  <c r="L1133" i="1"/>
  <c r="L1104" i="1"/>
  <c r="L1124" i="1"/>
  <c r="L1134" i="1"/>
  <c r="L1125" i="1"/>
  <c r="L1135" i="1"/>
  <c r="L1126" i="1"/>
  <c r="L1132" i="1"/>
  <c r="L1075" i="1"/>
  <c r="L1073" i="1"/>
  <c r="L1055" i="1"/>
  <c r="L1056" i="1"/>
  <c r="L1065" i="1"/>
  <c r="L1057" i="1"/>
  <c r="L1066" i="1"/>
  <c r="L1076" i="1"/>
  <c r="L1067" i="1"/>
  <c r="L1077" i="1"/>
  <c r="L1078" i="1"/>
  <c r="L1088" i="1"/>
  <c r="L1059" i="1"/>
  <c r="L1089" i="1"/>
  <c r="L1069" i="1"/>
  <c r="L1079" i="1"/>
  <c r="L1043" i="1"/>
  <c r="L1044" i="1"/>
  <c r="L943" i="1"/>
  <c r="L972" i="1"/>
  <c r="L1010" i="1"/>
  <c r="L965" i="1"/>
  <c r="L937" i="1"/>
  <c r="L956" i="1"/>
  <c r="L984" i="1"/>
  <c r="L919" i="1"/>
  <c r="L1003" i="1"/>
  <c r="L938" i="1"/>
  <c r="L975" i="1"/>
  <c r="L939" i="1"/>
  <c r="L967" i="1"/>
  <c r="L976" i="1"/>
  <c r="L913" i="1"/>
  <c r="L940" i="1"/>
  <c r="L921" i="1"/>
  <c r="L968" i="1"/>
  <c r="L1005" i="1"/>
  <c r="L1015" i="1"/>
  <c r="L977" i="1"/>
  <c r="L987" i="1"/>
  <c r="L931" i="1"/>
  <c r="L941" i="1"/>
  <c r="L922" i="1"/>
  <c r="L988" i="1"/>
  <c r="L997" i="1"/>
  <c r="L1006" i="1"/>
  <c r="L951" i="1"/>
  <c r="L1016" i="1"/>
  <c r="L923" i="1"/>
  <c r="L1007" i="1"/>
  <c r="L1026" i="1"/>
  <c r="L902" i="1"/>
  <c r="L897" i="1"/>
  <c r="L896" i="1"/>
  <c r="L898" i="1"/>
  <c r="L858" i="1"/>
  <c r="L860" i="1"/>
  <c r="L864" i="1"/>
  <c r="L854" i="1"/>
  <c r="L855" i="1"/>
  <c r="L865" i="1"/>
  <c r="L821" i="1"/>
  <c r="L830" i="1"/>
  <c r="L797" i="1"/>
  <c r="L807" i="1"/>
  <c r="L798" i="1"/>
  <c r="L808" i="1"/>
  <c r="L799" i="1"/>
  <c r="L826" i="1"/>
  <c r="L836" i="1"/>
  <c r="L800" i="1"/>
  <c r="L819" i="1"/>
  <c r="L828" i="1"/>
  <c r="L801" i="1"/>
  <c r="L820" i="1"/>
  <c r="L811" i="1"/>
  <c r="L829" i="1"/>
  <c r="L738" i="1"/>
  <c r="L767" i="1"/>
  <c r="L778" i="1"/>
  <c r="L751" i="1"/>
  <c r="L769" i="1"/>
  <c r="L762" i="1"/>
  <c r="L735" i="1"/>
  <c r="L744" i="1"/>
  <c r="L736" i="1"/>
  <c r="L745" i="1"/>
  <c r="L772" i="1"/>
  <c r="L746" i="1"/>
  <c r="L764" i="1"/>
  <c r="L773" i="1"/>
  <c r="L783" i="1"/>
  <c r="L793" i="1"/>
  <c r="L770" i="1"/>
  <c r="L747" i="1"/>
  <c r="L774" i="1"/>
  <c r="L784" i="1"/>
  <c r="L765" i="1"/>
  <c r="L695" i="1"/>
  <c r="L700" i="1"/>
  <c r="L650" i="1"/>
  <c r="L647" i="1" s="1"/>
  <c r="L637" i="1"/>
  <c r="L625" i="1"/>
  <c r="L606" i="1"/>
  <c r="L588" i="1"/>
  <c r="L587" i="1"/>
  <c r="L589" i="1"/>
  <c r="L491" i="1"/>
  <c r="L492" i="1"/>
  <c r="L441" i="1"/>
  <c r="L463" i="1"/>
  <c r="L445" i="1"/>
  <c r="L464" i="1"/>
  <c r="L473" i="1"/>
  <c r="L409" i="1"/>
  <c r="L465" i="1"/>
  <c r="L446" i="1"/>
  <c r="L437" i="1"/>
  <c r="L448" i="1"/>
  <c r="L411" i="1"/>
  <c r="L461" i="1"/>
  <c r="L438" i="1"/>
  <c r="L412" i="1"/>
  <c r="L458" i="1"/>
  <c r="L413" i="1"/>
  <c r="L440" i="1"/>
  <c r="L449" i="1"/>
  <c r="L459" i="1"/>
  <c r="L468" i="1"/>
  <c r="L478" i="1"/>
  <c r="L410" i="1"/>
  <c r="L477" i="1"/>
  <c r="L430" i="1"/>
  <c r="L429" i="1"/>
  <c r="L439" i="1"/>
  <c r="L431" i="1"/>
  <c r="L469" i="1"/>
  <c r="L489" i="1"/>
  <c r="L450" i="1"/>
  <c r="L392" i="1"/>
  <c r="L393" i="1"/>
  <c r="L366" i="1"/>
  <c r="L378" i="1"/>
  <c r="L365" i="1"/>
  <c r="L361" i="1"/>
  <c r="L369" i="1"/>
  <c r="L371" i="1"/>
  <c r="L380" i="1"/>
  <c r="L368" i="1"/>
  <c r="L336" i="1"/>
  <c r="L329" i="1"/>
  <c r="L338" i="1"/>
  <c r="L339" i="1"/>
  <c r="L330" i="1"/>
  <c r="L340" i="1"/>
  <c r="L341" i="1"/>
  <c r="L332" i="1"/>
  <c r="L342" i="1"/>
  <c r="L331" i="1"/>
  <c r="L351" i="1"/>
  <c r="L352" i="1"/>
  <c r="L343" i="1"/>
  <c r="L301" i="1"/>
  <c r="L303" i="1"/>
  <c r="L297" i="1"/>
  <c r="L299" i="1"/>
  <c r="L281" i="1"/>
  <c r="L260" i="1"/>
  <c r="L221" i="1"/>
  <c r="L225" i="1"/>
  <c r="L210" i="1"/>
  <c r="L211" i="1"/>
  <c r="L201" i="1"/>
  <c r="L177" i="1"/>
  <c r="L178" i="1"/>
  <c r="L157" i="1"/>
  <c r="L87" i="1"/>
  <c r="L75" i="1"/>
  <c r="L67" i="1"/>
  <c r="L58" i="1"/>
  <c r="L59" i="1"/>
  <c r="L26" i="1"/>
  <c r="L35" i="1"/>
  <c r="I912" i="1"/>
  <c r="I539" i="1"/>
  <c r="I244" i="1"/>
  <c r="I83" i="1"/>
  <c r="I565" i="1"/>
  <c r="I886" i="1"/>
  <c r="I528" i="1"/>
  <c r="I605" i="1"/>
  <c r="I600" i="1" s="1"/>
  <c r="I111" i="1"/>
  <c r="I647" i="1"/>
  <c r="I646" i="1" s="1"/>
  <c r="I569" i="1"/>
  <c r="I544" i="1"/>
  <c r="I617" i="1"/>
  <c r="I616" i="1" s="1"/>
  <c r="I209" i="1"/>
  <c r="I1029" i="1"/>
  <c r="I584" i="1"/>
  <c r="I583" i="1" s="1"/>
  <c r="I186" i="1"/>
  <c r="I1203" i="1"/>
  <c r="I562" i="1"/>
  <c r="I680" i="1"/>
  <c r="I73" i="1"/>
  <c r="I47" i="1"/>
  <c r="I405" i="1"/>
  <c r="I722" i="1"/>
  <c r="I721" i="1" s="1"/>
  <c r="I18" i="1"/>
  <c r="I389" i="1"/>
  <c r="I316" i="1"/>
  <c r="I126" i="1"/>
  <c r="I266" i="1"/>
  <c r="I401" i="1"/>
  <c r="I498" i="1"/>
  <c r="I197" i="1"/>
  <c r="I65" i="1"/>
  <c r="I153" i="1"/>
  <c r="I280" i="1"/>
  <c r="I322" i="1"/>
  <c r="I138" i="1"/>
  <c r="I274" i="1"/>
  <c r="I708" i="1"/>
  <c r="I875" i="1"/>
  <c r="I850" i="1"/>
  <c r="I220" i="1"/>
  <c r="I116" i="1"/>
  <c r="I796" i="1"/>
  <c r="I253" i="1"/>
  <c r="I292" i="1"/>
  <c r="I259" i="1"/>
  <c r="I557" i="1"/>
  <c r="I37" i="1"/>
  <c r="I622" i="1"/>
  <c r="I231" i="1"/>
  <c r="I675" i="1"/>
  <c r="I104" i="1"/>
  <c r="I524" i="1"/>
  <c r="I654" i="1"/>
  <c r="I653" i="1" s="1"/>
  <c r="I512" i="1"/>
  <c r="I692" i="1"/>
  <c r="I1053" i="1"/>
  <c r="I1103" i="1"/>
  <c r="I1193" i="1"/>
  <c r="I1163" i="1"/>
  <c r="I717" i="1"/>
  <c r="I1096" i="1"/>
  <c r="I1150" i="1"/>
  <c r="I1038" i="1"/>
  <c r="L37" i="1" l="1"/>
  <c r="L47" i="1"/>
  <c r="I568" i="1"/>
  <c r="I1192" i="1"/>
  <c r="I1052" i="1"/>
  <c r="L638" i="1"/>
  <c r="L528" i="1"/>
  <c r="L116" i="1"/>
  <c r="L209" i="1"/>
  <c r="L1096" i="1"/>
  <c r="L42" i="1"/>
  <c r="L161" i="1"/>
  <c r="L664" i="1"/>
  <c r="I556" i="1"/>
  <c r="L104" i="1"/>
  <c r="L95" i="1"/>
  <c r="L634" i="1"/>
  <c r="L1053" i="1"/>
  <c r="L1052" i="1" s="1"/>
  <c r="L557" i="1"/>
  <c r="L622" i="1"/>
  <c r="L490" i="1"/>
  <c r="L1203" i="1"/>
  <c r="L174" i="1"/>
  <c r="L244" i="1"/>
  <c r="L692" i="1"/>
  <c r="I874" i="1"/>
  <c r="I720" i="1" s="1"/>
  <c r="L138" i="1"/>
  <c r="L562" i="1"/>
  <c r="L133" i="1"/>
  <c r="L169" i="1"/>
  <c r="L274" i="1"/>
  <c r="L675" i="1"/>
  <c r="L674" i="1" s="1"/>
  <c r="L143" i="1"/>
  <c r="L875" i="1"/>
  <c r="L886" i="1"/>
  <c r="L544" i="1"/>
  <c r="L126" i="1"/>
  <c r="L316" i="1"/>
  <c r="L850" i="1"/>
  <c r="L231" i="1"/>
  <c r="L149" i="1"/>
  <c r="L717" i="1"/>
  <c r="I54" i="1"/>
  <c r="L259" i="1"/>
  <c r="L238" i="1"/>
  <c r="L569" i="1"/>
  <c r="L1193" i="1"/>
  <c r="L642" i="1"/>
  <c r="L111" i="1"/>
  <c r="L524" i="1"/>
  <c r="L512" i="1"/>
  <c r="L83" i="1"/>
  <c r="L498" i="1"/>
  <c r="L153" i="1"/>
  <c r="L360" i="1"/>
  <c r="L534" i="1"/>
  <c r="L892" i="1"/>
  <c r="L605" i="1"/>
  <c r="L322" i="1"/>
  <c r="L197" i="1"/>
  <c r="L186" i="1"/>
  <c r="L1163" i="1"/>
  <c r="L539" i="1"/>
  <c r="L1029" i="1"/>
  <c r="L266" i="1"/>
  <c r="L565" i="1"/>
  <c r="L65" i="1"/>
  <c r="L55" i="1"/>
  <c r="L292" i="1"/>
  <c r="L1038" i="1"/>
  <c r="L253" i="1"/>
  <c r="L617" i="1"/>
  <c r="L616" i="1" s="1"/>
  <c r="L389" i="1"/>
  <c r="L708" i="1"/>
  <c r="L1103" i="1"/>
  <c r="L1102" i="1" s="1"/>
  <c r="L73" i="1"/>
  <c r="L584" i="1"/>
  <c r="L583" i="1" s="1"/>
  <c r="L220" i="1"/>
  <c r="L280" i="1"/>
  <c r="L1150" i="1"/>
  <c r="L18" i="1"/>
  <c r="L653" i="1"/>
  <c r="L680" i="1"/>
  <c r="L405" i="1"/>
  <c r="I173" i="1"/>
  <c r="L646" i="1"/>
  <c r="L796" i="1"/>
  <c r="L576" i="1"/>
  <c r="I243" i="1"/>
  <c r="L912" i="1"/>
  <c r="L601" i="1"/>
  <c r="I582" i="1"/>
  <c r="L722" i="1"/>
  <c r="L721" i="1" s="1"/>
  <c r="L404" i="1"/>
  <c r="L633" i="1"/>
  <c r="I689" i="1"/>
  <c r="I911" i="1"/>
  <c r="I674" i="1"/>
  <c r="I17" i="1"/>
  <c r="I279" i="1"/>
  <c r="I404" i="1"/>
  <c r="I511" i="1"/>
  <c r="L556" i="1" l="1"/>
  <c r="L17" i="1"/>
  <c r="L911" i="1"/>
  <c r="L511" i="1"/>
  <c r="L1192" i="1"/>
  <c r="L173" i="1"/>
  <c r="L689" i="1"/>
  <c r="L94" i="1"/>
  <c r="L243" i="1"/>
  <c r="L568" i="1"/>
  <c r="L874" i="1"/>
  <c r="L720" i="1" s="1"/>
  <c r="L279" i="1"/>
  <c r="L54" i="1"/>
  <c r="L600" i="1"/>
  <c r="L582" i="1" s="1"/>
  <c r="I242" i="1"/>
  <c r="L242" i="1" l="1"/>
  <c r="L1215" i="1"/>
  <c r="M17" i="1" s="1"/>
  <c r="M242" i="1" l="1"/>
  <c r="M173" i="1"/>
  <c r="M720" i="1"/>
  <c r="M1192" i="1"/>
  <c r="M911" i="1"/>
  <c r="M582" i="1"/>
  <c r="M1150" i="1"/>
  <c r="M1163" i="1"/>
  <c r="M646" i="1"/>
  <c r="M664" i="1"/>
  <c r="M47" i="1"/>
  <c r="M674" i="1"/>
  <c r="M653" i="1"/>
  <c r="M238" i="1"/>
  <c r="M568" i="1"/>
  <c r="M1102" i="1"/>
  <c r="M54" i="1"/>
  <c r="M689" i="1"/>
  <c r="M1213" i="1"/>
  <c r="M687" i="1"/>
  <c r="M717" i="1"/>
  <c r="M633" i="1"/>
  <c r="M672" i="1"/>
  <c r="M1211" i="1"/>
  <c r="M642" i="1"/>
  <c r="M670" i="1"/>
  <c r="M1215" i="1"/>
</calcChain>
</file>

<file path=xl/sharedStrings.xml><?xml version="1.0" encoding="utf-8"?>
<sst xmlns="http://schemas.openxmlformats.org/spreadsheetml/2006/main" count="4699" uniqueCount="2246">
  <si>
    <t>EMPRESA:</t>
  </si>
  <si>
    <t>BDI Geral :</t>
  </si>
  <si>
    <t>REG.PREVIDENCIÁRIO:</t>
  </si>
  <si>
    <t>CNPJ:</t>
  </si>
  <si>
    <t>OBJETO:</t>
  </si>
  <si>
    <t>CONSTRUÇÃO DE UNIDADE DE ATENÇÃO ESPECIALIZADA EM SAÚDE DO TIPO POLICLÍNICA E ELABORAÇÃO DE PROJETOS EXECUTIVOS NO MUNICÍPIO DE MAUÁ-SP NO AMBITO DO PAC</t>
  </si>
  <si>
    <t>BDI Diferenciado:</t>
  </si>
  <si>
    <t>Item</t>
  </si>
  <si>
    <t>Código</t>
  </si>
  <si>
    <t>Banco</t>
  </si>
  <si>
    <t>Descrição</t>
  </si>
  <si>
    <t>Und</t>
  </si>
  <si>
    <t>Quant.</t>
  </si>
  <si>
    <t>Valor Unit</t>
  </si>
  <si>
    <t>Valor Total s/ BDI</t>
  </si>
  <si>
    <t>BDI</t>
  </si>
  <si>
    <t>Preço Unit. c/ BDI</t>
  </si>
  <si>
    <t>Valor Total c/ BDI</t>
  </si>
  <si>
    <t>Peso (%)</t>
  </si>
  <si>
    <t>SERVIÇOS PRELIMINARES E INDIRETOS</t>
  </si>
  <si>
    <t xml:space="preserve"> 1.1 </t>
  </si>
  <si>
    <t>CANTEIRO DE OBRAS</t>
  </si>
  <si>
    <t xml:space="preserve"> 1.1.1 </t>
  </si>
  <si>
    <t>02.02.150</t>
  </si>
  <si>
    <t>CDHU</t>
  </si>
  <si>
    <t>LOCAÇÃO DE CONTAINER TIPO DEPÓSITO - ÁREA MÍNIMA DE 13,80 M²</t>
  </si>
  <si>
    <t>unxmês</t>
  </si>
  <si>
    <t xml:space="preserve"> 1.1.2</t>
  </si>
  <si>
    <t>16.06.050</t>
  </si>
  <si>
    <t>FDE</t>
  </si>
  <si>
    <t>CANTEIRO DE OBRAS - LARG 2,20M</t>
  </si>
  <si>
    <t>m²</t>
  </si>
  <si>
    <t xml:space="preserve"> 1.1.3</t>
  </si>
  <si>
    <t>16.06.051</t>
  </si>
  <si>
    <t>CANTEIRO DE OBRAS - LARG 3.30M</t>
  </si>
  <si>
    <t xml:space="preserve"> 1.1.4</t>
  </si>
  <si>
    <t>02.02.130</t>
  </si>
  <si>
    <t>LOCAÇÃO DE CONTAINER TIPO ESCRITÓRIO COM 1 VASO SANITÁRIO, 1 LAVATÓRIO E 1 PONTO PARA CHUVEIRO - ÁREA MÍNIMA DE 13,80 M²</t>
  </si>
  <si>
    <t xml:space="preserve"> 1.1.5</t>
  </si>
  <si>
    <t>02.02.160</t>
  </si>
  <si>
    <t>LOCAÇÃO DE CONTAINER TIPO GUARITA - ÁREA MÍNIMA DE 4,60 M²</t>
  </si>
  <si>
    <t xml:space="preserve"> 1.1.6</t>
  </si>
  <si>
    <t>CAERN</t>
  </si>
  <si>
    <t>EXECUÇÃO DE REFEITÓRIO EM CANTEIRO DE OBRA EM CHAPA DE MADEIRA COMPENSADA, NÃO INCLUSO MOBILIÁRIO E EQUIPAMENTOS. INC_05/2024</t>
  </si>
  <si>
    <t xml:space="preserve"> 1.1.7</t>
  </si>
  <si>
    <t>02.02.140</t>
  </si>
  <si>
    <t>LOCAÇÃO DE CONTAINER TIPO SANITÁRIO COM 2 VASOS SANITÁRIOS, 2 LAVATÓRIOS, 2 MICTÓRIOS E 4 PONTOS PARA CHUVEIRO - ÁREA MÍNIMA DE 13,80 M²</t>
  </si>
  <si>
    <t xml:space="preserve"> 1.1.8</t>
  </si>
  <si>
    <t>SINAPI</t>
  </si>
  <si>
    <t>KIT CAVALETE PARA MEDIÇÃO DE ÁGUA - ENTRADA INDIVIDUALIZADA, EM CPVC DN 28 MM (1"), PARA 1 MEDIDOR - FORNECIMENTO E INSTALAÇÃO (EXCLUSIVE HIDRÔMETRO). AF_03/2024</t>
  </si>
  <si>
    <t>UN</t>
  </si>
  <si>
    <t xml:space="preserve"> 1.1.9</t>
  </si>
  <si>
    <t>HIDRÔMETRO DN 1/2", 1,5 M3/H - FORNECIMENTO E INSTALAÇÃO. AF_03/2024</t>
  </si>
  <si>
    <t xml:space="preserve"> 1.1.10</t>
  </si>
  <si>
    <t>ENTRADA DE ENERGIA ELÉTRICA, AÉREA, TRIFÁSICA, COM CAIXA DE EMBUTIR, CABO DE 10 MM2 E DISJUNTOR DIN 50A (NÃO INCLUSO O POSTE DE CONCRETO). AF_07/2020</t>
  </si>
  <si>
    <t xml:space="preserve"> 1.1.11</t>
  </si>
  <si>
    <t>FORNECIMENTO E INSTALAÇÃO DE PLACA DE OBRA COM CHAPA GALVANIZADA E ESTRUTURA DE MADEIRA. AF_03/2022_PS</t>
  </si>
  <si>
    <t>M2</t>
  </si>
  <si>
    <t xml:space="preserve"> 1.1.12</t>
  </si>
  <si>
    <t>EDIF</t>
  </si>
  <si>
    <t>RESERVATÓRIO  DE POLIETILENO 1.000 LITROS</t>
  </si>
  <si>
    <t xml:space="preserve"> 1.1.13</t>
  </si>
  <si>
    <t>05.07.040</t>
  </si>
  <si>
    <t>REMOÇÃO DE ENTULHO SEPARADO DE OBRA COM CAÇAMBA METÁLICA - TERRA, ALVENARIA, CONCRETO, ARGAMASSA, MADEIRA, PAPEL, PLÁSTICO OU METAL</t>
  </si>
  <si>
    <t>m³</t>
  </si>
  <si>
    <t xml:space="preserve"> 1.1.14</t>
  </si>
  <si>
    <t>TAPUME COM TELHA METÁLICA. AF_03/2024</t>
  </si>
  <si>
    <t xml:space="preserve"> 1.1.15</t>
  </si>
  <si>
    <t>CORTE RASO E RECORTE DE ÁRVORE COM DIÂMETRO DE TRONCO MAIOR OU IGUAL A 0,40 M E MENOR QUE 0,60 M. AF_03/2024</t>
  </si>
  <si>
    <t xml:space="preserve"> 1.1.16</t>
  </si>
  <si>
    <t>REMOÇÃO DE RAÍZES REMANESCENTES DE TRONCO DE ÁRVORE COM DIÂMETRO MAIOR OU IGUAL A 0,40 M E MENOR QUE 0,60 M. AF_03/2024</t>
  </si>
  <si>
    <t xml:space="preserve"> 1.1.17</t>
  </si>
  <si>
    <t>SINAPI-I</t>
  </si>
  <si>
    <t>TARIFA "A" ENTRE 0 E 20M3 FORNECIMENTO D'AGUA</t>
  </si>
  <si>
    <t>M3</t>
  </si>
  <si>
    <t xml:space="preserve"> 1.1.18</t>
  </si>
  <si>
    <t>ENERGIA ELETRICA COMERCIAL, BAIXA TENSAO, RELATIVA AO CONSUMO DE ATE 100 KWH, INCLUINDO ICMS, PIS/PASEP E COFINS</t>
  </si>
  <si>
    <t>KWH</t>
  </si>
  <si>
    <t xml:space="preserve"> 1.2 </t>
  </si>
  <si>
    <t>MOBILIZAÇÃO E DESMOBILIZAÇÃO</t>
  </si>
  <si>
    <t xml:space="preserve"> 1.2.1 </t>
  </si>
  <si>
    <t>SBC</t>
  </si>
  <si>
    <t>MOBILIZACAO E DESMOBILIZACAO DE CANTEIRO</t>
  </si>
  <si>
    <t xml:space="preserve"> 1.2.2 </t>
  </si>
  <si>
    <t>MOBILIZACAO/DESMOBILIZACAO DE EQUIP. E MO</t>
  </si>
  <si>
    <t xml:space="preserve"> 1.3 </t>
  </si>
  <si>
    <t>EQUIPAMENTOS DE APOIO</t>
  </si>
  <si>
    <t xml:space="preserve"> 1.3.1 </t>
  </si>
  <si>
    <t>CPU1926</t>
  </si>
  <si>
    <t>MSAUDE</t>
  </si>
  <si>
    <t>LOCACAO DE ANDAIME METALICO TIPO FACHADEIRO, PECAS COM APROXIMADAMENTE 1,20 M DE LARGURA E 2,0 M DE ALTURA, INCLUINDO DIAGONAIS EM X, BARRAS DE LIGACAO, SAPATAS E DEMAIS ITENS NECESSARIOS A MONTAGEM, INCLUSIVE MONTAGEM E DESMONTAGEM</t>
  </si>
  <si>
    <t>M2XMÊS</t>
  </si>
  <si>
    <t xml:space="preserve"> 1.4 </t>
  </si>
  <si>
    <t>ADMINISTRAÇÃO LOCAL</t>
  </si>
  <si>
    <t xml:space="preserve"> 1.4.1 </t>
  </si>
  <si>
    <t>ENGENHEIRO CIVIL DE OBRA JUNIOR COM ENCARGOS COMPLEMENTARES</t>
  </si>
  <si>
    <t>MES</t>
  </si>
  <si>
    <t xml:space="preserve"> 1.4.2 </t>
  </si>
  <si>
    <t>MESTRE DE OBRAS COM ENCARGOS COMPLEMENTARES</t>
  </si>
  <si>
    <t xml:space="preserve"> 1.4.3 </t>
  </si>
  <si>
    <t>VIGIA DIURNO COM ENCARGOS COMPLEMENTARES</t>
  </si>
  <si>
    <t xml:space="preserve"> 1.4.4 </t>
  </si>
  <si>
    <t>CPU0001</t>
  </si>
  <si>
    <t>VIGIA NOTURNO COM ENCARGOS COMPLEMENTARES</t>
  </si>
  <si>
    <t>TERRAPLENAGEM</t>
  </si>
  <si>
    <t>2.1</t>
  </si>
  <si>
    <t>LIMPEZA MECANIZADA DE CAMADA VEGETAL, VEGETAÇÃO E PEQUENAS ÁRVORES (DIÂMETRO DE TRONCO MENOR QUE 0,20 M), COM TRATOR DE ESTEIRAS. AF_03/2024</t>
  </si>
  <si>
    <t>2.2</t>
  </si>
  <si>
    <t>ESCAVAÇÃO HORIZONTAL, INCLUINDO CARGA, DESCARGA E TRANSPORTE EM SOLO DE 1A CATEGORIA COM TRATOR DE ESTEIRAS (100HP/LÂMINA: 2,19M3) E CAMINHÃO BASCULANTE DE 10M3, DMT ATÉ 200M. AF_07/2020</t>
  </si>
  <si>
    <t>2.3</t>
  </si>
  <si>
    <t>EXECUÇÃO E COMPACTAÇÃO DE CORPO DE ATERRO DE ATERRO (95% DE ENERGIA DO PROCTOR NORMAL) COM SOLO PREDOMINANTEMENTE ARGILOSO ESPESSURA 15 CM - EXCLUSIVE MATERIAL, ESCAVAÇÃO, CARGA E TRANSPORTE. AF_09/2024</t>
  </si>
  <si>
    <t>2.4</t>
  </si>
  <si>
    <t>TRANSPORTE COM CAMINHÃO BASCULANTE DE 14 M³, EM VIA URBANA PAVIMENTADA, DMT ATÉ 30 KM (UNIDADE: M3XKM). AF_07/2020</t>
  </si>
  <si>
    <t>M3XKM</t>
  </si>
  <si>
    <t>2.5</t>
  </si>
  <si>
    <t>TRANSPORTE COM CAMINHÃO BASCULANTE DE 14 M³, EM VIA URBANA PAVIMENTADA, ADICIONAL PARA DMT EXCEDENTE A 30 KM (UNIDADE: M3XKM). AF_07/2020</t>
  </si>
  <si>
    <t>2.6</t>
  </si>
  <si>
    <t>05.09.007</t>
  </si>
  <si>
    <t>TAXA DE DESTINAÇÃO DE RESIDUO SÓLIDO EM ATERRO, TIPO SOLO/TERRA</t>
  </si>
  <si>
    <t>FUNDAÇÃO</t>
  </si>
  <si>
    <t>3.1</t>
  </si>
  <si>
    <t>MOVIMENTO DE TERRA PARA FUNDAÇÕES</t>
  </si>
  <si>
    <t>3.1.1</t>
  </si>
  <si>
    <t>LOCAÇÃO CONVENCIONAL DE OBRA, UTILIZANDO GABARITO DE TÁBUAS CORRIDAS PONTALETADAS A CADA 2,00M -  2 UTILIZAÇÕES. AF_03/2024</t>
  </si>
  <si>
    <t>M</t>
  </si>
  <si>
    <t>3.1.2</t>
  </si>
  <si>
    <t>PREPARO DE FUNDO DE VALA COM LARGURA MAIOR OU IGUAL A 1,5 M E MENOR QUE 2,5 M (ACERTO DO SOLO NATURAL). AF_08/2020</t>
  </si>
  <si>
    <t>3.1.3</t>
  </si>
  <si>
    <t>REATERRO MECANIZADO DE VALA COM RETROESCAVADEIRA (CAPACIDADE DA CAÇAMBA   DA RETRO: 0,26 M³/POTÊNCIA: 88 HP), LARGURA 0,8 A 1,5 M, PROFUNDIDADE 1,5 A 3,0 M, COM SOLO (SEM SUBSTITUIÇÃO) DE 1ª CATEGORIA E COMPACTADOR DE SOLOS DE PERCUSSÃO. AF_08/2023</t>
  </si>
  <si>
    <t>3.1.4</t>
  </si>
  <si>
    <t>ESCAVAÇÃO MECANIZADA PARA BLOCO DE COROAMENTO OU SAPATA COM RETROESCAVADEIRA (INCLUINDO ESCAVAÇÃO PARA COLOCAÇÃO DE FÔRMAS). AF_01/2024</t>
  </si>
  <si>
    <t>3.1.5</t>
  </si>
  <si>
    <t>ESCAVAÇÃO MECANIZADA PARA VIGA BALDRAME OU SAPATA CORRIDA COM MINI-ESCAVADEIRA (INCLUINDO ESCAVAÇÃO PARA COLOCAÇÃO DE FÔRMAS). AF_01/2024</t>
  </si>
  <si>
    <t>3.1.6</t>
  </si>
  <si>
    <t>CARGA, MANOBRA E DESCARGA DE SOLOS E MATERIAIS GRANULARES EM CAMINHÃO BASCULANTE 14 M³ - CARGA COM PÁ CARREGADEIRA (CAÇAMBA DE 1,7 A 2,8 M³ / 128 HP) E DESCARGA LIVRE (UNIDADE: M3). AF_07/2020</t>
  </si>
  <si>
    <t>3.1.7</t>
  </si>
  <si>
    <t>3.1.8</t>
  </si>
  <si>
    <t>3.1.9</t>
  </si>
  <si>
    <t>3.2</t>
  </si>
  <si>
    <t>ESTACAS</t>
  </si>
  <si>
    <t>3.2.1</t>
  </si>
  <si>
    <t>ESTACA HÉLICE CONTÍNUA, DIÂMETRO DE 30 CM, INCLUSO CONCRETO FCK=30MPA E ARMADURA MÍNIMA (EXCLUSIVE BOMBEAMENTO, MOBILIZAÇÃO E DESMOBILIZAÇÃO). AF_12/2019</t>
  </si>
  <si>
    <t>3.2.2</t>
  </si>
  <si>
    <t>CPU0007</t>
  </si>
  <si>
    <t>COMPOSIÇÃO</t>
  </si>
  <si>
    <t>Execução de estaca hélice contínua monitorada Ø 400mm, concreto fck=40Mpa, bombeamento; exclusive aço, mobilização e desmobilização de equipamento e bate-estacas</t>
  </si>
  <si>
    <t>3.2.3</t>
  </si>
  <si>
    <t>MONTAGEM DE ARMADURA TRANSVERSAL DE ESTACAS DE SEÇÃO CIRCULAR, DIÂMETRO = 6,30 MM. AF_09/2021_PS</t>
  </si>
  <si>
    <t>KG</t>
  </si>
  <si>
    <t>3.2.4</t>
  </si>
  <si>
    <t>MONTAGEM DE ARMADURA DE ESTACAS, DIÂMETRO = 10,0 MM. AF_09/2021_PS</t>
  </si>
  <si>
    <t>3.2.5</t>
  </si>
  <si>
    <t>ARRASAMENTO MECANICO DE ESTACA DE CONCRETO ARMADO, DIAMETROS DE ATÉ 40 CM. AF_05/2021</t>
  </si>
  <si>
    <t>3.2.6</t>
  </si>
  <si>
    <t>12.12.010</t>
  </si>
  <si>
    <t>Taxa de mobilização e desmobilização de equipamentos para execução de estaca tipo hélice contínua em solo</t>
  </si>
  <si>
    <t>tx</t>
  </si>
  <si>
    <t>3.2.7</t>
  </si>
  <si>
    <t>LANÇAMENTO COM USO DE BOMBA, ADENSAMENTO E ACABAMENTO DE CONCRETO EM ESTRUTURAS. AF_02/2022</t>
  </si>
  <si>
    <t>3.3</t>
  </si>
  <si>
    <t>BLOCOS</t>
  </si>
  <si>
    <t>3.3.1</t>
  </si>
  <si>
    <t>LASTRO DE CONCRETO MAGRO, APLICADO EM BLOCOS DE COROAMENTO OU SAPATAS, ESPESSURA DE 5 CM. AF_01/2024</t>
  </si>
  <si>
    <t>3.3.2</t>
  </si>
  <si>
    <t>CPU2096</t>
  </si>
  <si>
    <t>CONCRETAGEM DE BLOCOS DE COROAMENTO E VIGAS BALDRAMES, FCK 35 MPA, COM USO DE BOMBA  LANÇAMENTO, ADENSAMENTO E ACABAMENTO</t>
  </si>
  <si>
    <t>3.3.3</t>
  </si>
  <si>
    <t>FABRICAÇÃO, MONTAGEM E DESMONTAGEM DE FÔRMA PARA BLOCO DE COROAMENTO, EM MADEIRA SERRADA, E=25 MM, 4 UTILIZAÇÕES. AF_01/2024</t>
  </si>
  <si>
    <t>3.3.4</t>
  </si>
  <si>
    <t>ARMAÇÃO DE BLOCO UTILIZANDO AÇO CA-50 DE 6,3 MM - MONTAGEM. AF_01/2024</t>
  </si>
  <si>
    <t>3.3.5</t>
  </si>
  <si>
    <t>ARMAÇÃO DE BLOCO UTILIZANDO AÇO CA-50 DE 8 MM - MONTAGEM. AF_01/2024</t>
  </si>
  <si>
    <t>3.3.6</t>
  </si>
  <si>
    <t>ARMAÇÃO DE BLOCO UTILIZANDO AÇO CA-50 DE 10 MM - MONTAGEM. AF_01/2024</t>
  </si>
  <si>
    <t>3.3.7</t>
  </si>
  <si>
    <t>ARMAÇÃO DE BLOCO, SAPATA ISOLADA, VIGA BALDRAME E SAPATA CORRIDA UTILIZANDO AÇO CA-50 DE 12,5 MM - MONTAGEM. AF_01/2024</t>
  </si>
  <si>
    <t>3.3.8</t>
  </si>
  <si>
    <t>ARMAÇÃO DE BLOCO UTILIZANDO AÇO CA-60 DE 5 MM - MONTAGEM. AF_01/2024</t>
  </si>
  <si>
    <t>3.3.9</t>
  </si>
  <si>
    <t>IMPERMEABILIZAÇÃO DE SUPERFÍCIE COM EMULSÃO ASFÁLTICA, 2 DEMÃOS. AF_09/2023</t>
  </si>
  <si>
    <t>3.4</t>
  </si>
  <si>
    <t>VIGAS BALDRAME</t>
  </si>
  <si>
    <t>3.4.1</t>
  </si>
  <si>
    <t>3.4.2</t>
  </si>
  <si>
    <t>FABRICAÇÃO, MONTAGEM E DESMONTAGEM DE FÔRMA PARA VIGA BALDRAME, EM CHAPA DE MADEIRA COMPENSADA RESINADA, E=17 MM, 4 UTILIZAÇÕES. AF_01/2024</t>
  </si>
  <si>
    <t>3.4.3</t>
  </si>
  <si>
    <t>3.4.4</t>
  </si>
  <si>
    <t>ARMAÇÃO DE SAPATA ISOLADA, VIGA BALDRAME E SAPATA CORRIDA UTILIZANDO AÇO CA-50 DE 6,3 MM - MONTAGEM. AF_01/2024</t>
  </si>
  <si>
    <t>3.4.5</t>
  </si>
  <si>
    <t>ARMAÇÃO DE SAPATA ISOLADA, VIGA BALDRAME E SAPATA CORRIDA UTILIZANDO AÇO CA-50 DE 8 MM - MONTAGEM. AF_01/2024</t>
  </si>
  <si>
    <t>3.4.6</t>
  </si>
  <si>
    <t>ARMAÇÃO DE SAPATA ISOLADA, VIGA BALDRAME E SAPATA CORRIDA UTILIZANDO AÇO CA-50 DE 10 MM - MONTAGEM. AF_01/2024</t>
  </si>
  <si>
    <t>3.4.7</t>
  </si>
  <si>
    <t>3.4.8</t>
  </si>
  <si>
    <t>ARMAÇÃO DE BLOCO, SAPATA ISOLADA, VIGA BALDRAME E SAPATA CORRIDA UTILIZANDO AÇO CA-50 DE 16 MM - MONTAGEM. AF_01/2024</t>
  </si>
  <si>
    <t>3.4.9</t>
  </si>
  <si>
    <t>3.4.10</t>
  </si>
  <si>
    <t>ARMAÇÃO DE SAPATA ISOLADA, VIGA BALDRAME E SAPATA CORRIDA UTILIZANDO AÇO CA-60 DE 5 MM - MONTAGEM. AF_01/2024</t>
  </si>
  <si>
    <t>3.5</t>
  </si>
  <si>
    <t>MURO</t>
  </si>
  <si>
    <t>3.5.1</t>
  </si>
  <si>
    <t>MURO 01 - RADIER</t>
  </si>
  <si>
    <t>3.5.1.1</t>
  </si>
  <si>
    <t>LASTRO DE CONCRETO MAGRO, APLICADO EM PISOS, LAJES SOBRE SOLO OU RADIERS, ESPESSURA DE 5 CM. AF_01/2024</t>
  </si>
  <si>
    <t>3.5.1.2</t>
  </si>
  <si>
    <t>COMPACTAÇÃO MECÂNICA DE SOLO PARA EXECUÇÃO DE RADIER, PISO DE CONCRETO OU LAJE SOBRE SOLO, COM COMPACTADOR DE SOLOS TIPO PLACA VIBRATÓRIA. AF_09/2021</t>
  </si>
  <si>
    <t>3.5.1.3</t>
  </si>
  <si>
    <t>FABRICAÇÃO, MONTAGEM E DESMONTAGEM DE FORMA PARA RADIER, PISO DE CONCRETO OU LAJE SOBRE SOLO, EM MADEIRA SERRADA, 4 UTILIZAÇÕES. AF_09/2021</t>
  </si>
  <si>
    <t>3.5.1.4</t>
  </si>
  <si>
    <t>CAMADA SEPARADORA PARA EXECUÇÃO DE RADIER, PISO DE CONCRETO OU LAJE SOBRE SOLO, EM LONA PLÁSTICA. AF_09/2021</t>
  </si>
  <si>
    <t>3.5.1.5</t>
  </si>
  <si>
    <t>CPU0004</t>
  </si>
  <si>
    <t>CONCRETAGEM DE RADIER, PISO DE CONCRETO OU LAJE SOBRE SOLO, FCK 35 MPA - LANÇAMENTO, ADENSAMENTO E ACABAMENTO. AF_09/2021</t>
  </si>
  <si>
    <t>3.5.1.6</t>
  </si>
  <si>
    <t>ARMAÇÃO DE LAJE DE ESTRUTURA CONVENCIONAL DE CONCRETO ARMADO UTILIZANDO AÇO CA-50 DE 16,0 MM - MONTAGEM. AF_06/2022</t>
  </si>
  <si>
    <t>3.5.1.7</t>
  </si>
  <si>
    <t>ARMAÇÃO DE LAJE DE ESTRUTURA CONVENCIONAL DE CONCRETO ARMADO UTILIZANDO AÇO CA-50 DE 20,0 MM - MONTAGEM. AF_06/2022</t>
  </si>
  <si>
    <t>3.5.1.8</t>
  </si>
  <si>
    <t>3.5.2</t>
  </si>
  <si>
    <t>MURO 01 - PAREDES</t>
  </si>
  <si>
    <t>3.5.2.1</t>
  </si>
  <si>
    <t>MONTAGEM E DESMONTAGEM DE FÔRMA DE PILARES RETANGULARES E ESTRUTURAS SIMILARES, PÉ-DIREITO SIMPLES, EM CHAPA DE MADEIRA COMPENSADA PLASTIFICADA, 18 UTILIZAÇÕES. AF_09/2020</t>
  </si>
  <si>
    <t>3.5.2.2</t>
  </si>
  <si>
    <t>CONCRETAGEM DE BLOCO DE COROAMENTO OU VIGA BALDRAME, FCK 35 MPA, COM USO DE BOMBA - LANÇAMENTO, ADENSAMENTO E ACABAMENTO. AF_01/2024</t>
  </si>
  <si>
    <t>3.5.2.3</t>
  </si>
  <si>
    <t>ARMAÇÃO DE ESTRUTURAS DIVERSAS DE CONCRETO ARMADO, EXCETO VIGAS, PILARES, LAJES E FUNDAÇÕES, UTILIZANDO AÇO CA-50 DE 12,5 MM - MONTAGEM. AF_06/2022</t>
  </si>
  <si>
    <t>3.5.2.4</t>
  </si>
  <si>
    <t>ARMAÇÃO DE ESTRUTURAS DIVERSAS DE CONCRETO ARMADO, EXCETO VIGAS, PILARES, LAJES E FUNDAÇÕES, UTILIZANDO AÇO CA-50 DE 16,0 MM - MONTAGEM. AF_06/2022</t>
  </si>
  <si>
    <t>3.5.2.5</t>
  </si>
  <si>
    <t>3.5.2.6</t>
  </si>
  <si>
    <t>DRENO EM MURO DE CONTENÇÃO, EXECUTADO NO PÉ DO MURO, COM TUBO DE PEAD CORRUGADO FLEXÍVEL PERFURADO, ENCHIMENTO COM BRITA, ENVOLVIDO COM MANTA GEOTÊXTIL. AF_07/2021</t>
  </si>
  <si>
    <t>3.5.3</t>
  </si>
  <si>
    <t>MURO 01 - CONTRAFORTES</t>
  </si>
  <si>
    <t>3.5.3.1</t>
  </si>
  <si>
    <t>3.5.3.2</t>
  </si>
  <si>
    <t>CPU2097</t>
  </si>
  <si>
    <t>CONCRETAGEM DE PILARES, FCK = 35 MPA, COM USO DE BOMBA - LANÇAMENTO, ADENSAMENTO E ACABAMENTO. AF_02/2022_PS</t>
  </si>
  <si>
    <t>3.5.3.3</t>
  </si>
  <si>
    <t>ARMAÇÃO DE PILAR OU VIGA DE ESTRUTURA CONVENCIONAL DE CONCRETO ARMADO UTILIZANDO AÇO CA-50 DE 10,0 MM - MONTAGEM. AF_06/2022</t>
  </si>
  <si>
    <t>3.5.3.4</t>
  </si>
  <si>
    <t>ARMAÇÃO DE PILAR OU VIGA DE ESTRUTURA CONVENCIONAL DE CONCRETO ARMADO UTILIZANDO AÇO CA-50 DE 12,5 MM - MONTAGEM. AF_06/2022</t>
  </si>
  <si>
    <t>3.5.4</t>
  </si>
  <si>
    <t>MURO 02 - RADIER</t>
  </si>
  <si>
    <t>3.5.4.1</t>
  </si>
  <si>
    <t>3.5.4.2</t>
  </si>
  <si>
    <t>3.5.4.3</t>
  </si>
  <si>
    <t>3.5.4.4</t>
  </si>
  <si>
    <t>3.5.4.5</t>
  </si>
  <si>
    <t>3.5.4.6</t>
  </si>
  <si>
    <t>3.5.4.7</t>
  </si>
  <si>
    <t>3.5.4.8</t>
  </si>
  <si>
    <t>CPU0005</t>
  </si>
  <si>
    <t>ARMAÇÃO DE LAJE DE ESTRUTURA CONVENCIONAL DE CONCRETO ARMADO UTILIZANDO AÇO CA-50 DE 25,0 MM - MONTAGEM. AF_06/2022</t>
  </si>
  <si>
    <t>3.5.4.9</t>
  </si>
  <si>
    <t>3.5.5</t>
  </si>
  <si>
    <t>MURO 02 - PAREDES</t>
  </si>
  <si>
    <t>3.5.5.1</t>
  </si>
  <si>
    <t>3.5.5.2</t>
  </si>
  <si>
    <t>3.5.5.3</t>
  </si>
  <si>
    <t>3.5.5.4</t>
  </si>
  <si>
    <t>3.5.5.5</t>
  </si>
  <si>
    <t>3.5.5.6</t>
  </si>
  <si>
    <t>3.5.6</t>
  </si>
  <si>
    <t>MURO 02 - CONTRAFORTES</t>
  </si>
  <si>
    <t>3.5.6.1</t>
  </si>
  <si>
    <t>3.5.6.2</t>
  </si>
  <si>
    <t>3.5.6.3</t>
  </si>
  <si>
    <t>3.5.6.4</t>
  </si>
  <si>
    <t>3.5.7</t>
  </si>
  <si>
    <t>MURO 02 - PILARES</t>
  </si>
  <si>
    <t>3.5.7.1</t>
  </si>
  <si>
    <t>3.5.7.2</t>
  </si>
  <si>
    <t>3.5.7.3</t>
  </si>
  <si>
    <t>ARMAÇÃO DE PILAR OU VIGA DE ESTRUTURA CONVENCIONAL DE CONCRETO ARMADO UTILIZANDO AÇO CA-50 DE 6,3 MM - MONTAGEM. AF_06/2022</t>
  </si>
  <si>
    <t>3.5.7.4</t>
  </si>
  <si>
    <t>3.5.8</t>
  </si>
  <si>
    <t>MURO 02 - VIGAS</t>
  </si>
  <si>
    <t>3.5.8.1</t>
  </si>
  <si>
    <t>MONTAGEM E DESMONTAGEM DE FÔRMA DE VIGA, ESCORAMENTO COM GARFO DE MADEIRA, PÉ-DIREITO SIMPLES, EM CHAPA DE MADEIRA PLASTIFICADA, 18 UTILIZAÇÕES. AF_09/2020</t>
  </si>
  <si>
    <t>3.5.8.2</t>
  </si>
  <si>
    <t>3.5.8.3</t>
  </si>
  <si>
    <t>ARMAÇÃO DE PILAR OU VIGA DE ESTRUTURA CONVENCIONAL DE CONCRETO ARMADO UTILIZANDO AÇO CA-50 DE 8,0 MM - MONTAGEM. AF_06/2022</t>
  </si>
  <si>
    <t>3.5.8.4</t>
  </si>
  <si>
    <t>3.5.8.5</t>
  </si>
  <si>
    <t>3.5.9</t>
  </si>
  <si>
    <t>MURO 02 - LAJES</t>
  </si>
  <si>
    <t>3.5.9.1</t>
  </si>
  <si>
    <t>MONTAGEM E DESMONTAGEM DE FÔRMA DE LAJE MACIÇA, PÉ-DIREITO SIMPLES, EM CHAPA DE MADEIRA COMPENSADA PLASTIFICADA, 18 UTILIZAÇÕES. AF_09/2020</t>
  </si>
  <si>
    <t>3.5.9.2</t>
  </si>
  <si>
    <t>CONCRETAGEM DE LAJES EM EDIFICAÇÕES MULTIFAMILIARES FEITAS COM SISTEMA DE FÔRMAS MANUSEÁVEIS, COM CONCRETO USINADO BOMBEÁVEL FCK 25 MPA - LANÇAMENTO, ADENSAMENTO E ACABAMENTO. AF_09/2024</t>
  </si>
  <si>
    <t>3.5.9.3</t>
  </si>
  <si>
    <t>ARMAÇÃO DE LAJE DE ESTRUTURA CONVENCIONAL DE CONCRETO ARMADO UTILIZANDO AÇO CA-50 DE 8,0 MM - MONTAGEM. AF_06/2022</t>
  </si>
  <si>
    <t>3.5.10</t>
  </si>
  <si>
    <t>MURO 03 - RADIER</t>
  </si>
  <si>
    <t>3.5.10.1</t>
  </si>
  <si>
    <t>3.5.10.2</t>
  </si>
  <si>
    <t>3.5.10.3</t>
  </si>
  <si>
    <t>3.5.10.4</t>
  </si>
  <si>
    <t>3.5.10.5</t>
  </si>
  <si>
    <t>3.5.10.6</t>
  </si>
  <si>
    <t>ARMAÇÃO DE LAJE DE ESTRUTURA CONVENCIONAL DE CONCRETO ARMADO UTILIZANDO AÇO CA-50 DE 12,5 MM - MONTAGEM. AF_06/2022</t>
  </si>
  <si>
    <t>3.5.10.7</t>
  </si>
  <si>
    <t>3.5.11</t>
  </si>
  <si>
    <t>MURO 03 - PAREDES</t>
  </si>
  <si>
    <t>3.5.11.1</t>
  </si>
  <si>
    <t>3.5.11.2</t>
  </si>
  <si>
    <t>3.5.11.3</t>
  </si>
  <si>
    <t>3.5.11.4</t>
  </si>
  <si>
    <t>3.5.11.5</t>
  </si>
  <si>
    <t>3.5.12</t>
  </si>
  <si>
    <t>MURO - REVESTIMENTO</t>
  </si>
  <si>
    <t>3.5.12.1</t>
  </si>
  <si>
    <t>CHAPISCO APLICADO EM ALVENARIA (COM PRESENÇA DE VÃOS) E ESTRUTURAS DE CONCRETO DE FACHADA, COM COLHER DE PEDREIRO.  ARGAMASSA TRAÇO 1:3 COM PREPARO EM BETONEIRA 400L. AF_10/2022</t>
  </si>
  <si>
    <t>3.5.13</t>
  </si>
  <si>
    <t>MURO - PINTURA</t>
  </si>
  <si>
    <t>3.5.13.1</t>
  </si>
  <si>
    <t>PINTURA LÁTEX ACRÍLICA ECONÔMICA, APLICAÇÃO MANUAL EM PAREDES, DUAS DEMÃOS. AF_04/2023</t>
  </si>
  <si>
    <t>3.5.13.2</t>
  </si>
  <si>
    <t>EMASSAMENTO COM MASSA LÁTEX, APLICAÇÃO EM PAREDE, DUAS DEMÃOS, LIXAMENTO MANUAL. AF_04/2023</t>
  </si>
  <si>
    <t>3.5.13.3</t>
  </si>
  <si>
    <t>FUNDO SELADOR ACRÍLICO, APLICAÇÃO MANUAL EM PAREDE, UMA DEMÃO. AF_04/2023</t>
  </si>
  <si>
    <t>ESTRUTURA</t>
  </si>
  <si>
    <t xml:space="preserve">4.1 </t>
  </si>
  <si>
    <t>PILARES</t>
  </si>
  <si>
    <t xml:space="preserve">4.1.1 </t>
  </si>
  <si>
    <t>MONTAGEM E DESMONTAGEM DE FÔRMA DE PILARES RETANGULARES E ESTRUTURAS SIMILARES, PÉ-DIREITO SIMPLES, EM CHAPA DE MADEIRA COMPENSADA RESINADA, 6 UTILIZAÇÕES. AF_09/2020</t>
  </si>
  <si>
    <t>4.1.2</t>
  </si>
  <si>
    <t>4.1.3</t>
  </si>
  <si>
    <t>4.1.4</t>
  </si>
  <si>
    <t>4.1.5</t>
  </si>
  <si>
    <t>ARMAÇÃO DE PILAR OU VIGA DE ESTRUTURA CONVENCIONAL DE CONCRETO ARMADO UTILIZANDO AÇO CA-50 DE 16,0 MM - MONTAGEM. AF_06/2022</t>
  </si>
  <si>
    <t>4.1.6</t>
  </si>
  <si>
    <t>ARMAÇÃO DE PILAR OU VIGA DE ESTRUTURA CONVENCIONAL DE CONCRETO ARMADO UTILIZANDO AÇO CA-50 DE 20,0 MM - MONTAGEM. AF_06/2022</t>
  </si>
  <si>
    <t>4.1.7</t>
  </si>
  <si>
    <t>4.1.8</t>
  </si>
  <si>
    <t>CONTROLE TECNOLOGICO DE CONCRETOS</t>
  </si>
  <si>
    <t>4.1.9</t>
  </si>
  <si>
    <t>ARMAÇÃO DE PILAR OU VIGA DE ESTRUTURA CONVENCIONAL DE CONCRETO ARMADO UTILIZANDO AÇO CA-60 DE 5,0 MM - MONTAGEM. AF_06/2022</t>
  </si>
  <si>
    <t>4.1.10</t>
  </si>
  <si>
    <t>4.1.11</t>
  </si>
  <si>
    <t>ARMAÇÃO DE PILAR OU VIGA DE ESTRUTURA CONVENCIONAL DE CONCRETO ARMADO UTILIZANDO AÇO CA-50 DE 25,0 MM - MONTAGEM. AF_06/2022</t>
  </si>
  <si>
    <t xml:space="preserve">4.2 </t>
  </si>
  <si>
    <t>VIGAS</t>
  </si>
  <si>
    <t xml:space="preserve">4.2.1 </t>
  </si>
  <si>
    <t>MONTAGEM E DESMONTAGEM DE FÔRMA DE VIGA, ESCORAMENTO METÁLICO, PÉ-DIREITO SIMPLES, EM CHAPA DE MADEIRA RESINADA, 6 UTILIZAÇÕES. AF_09/2020</t>
  </si>
  <si>
    <t>4.2.2</t>
  </si>
  <si>
    <t>4.2.3</t>
  </si>
  <si>
    <t>4.2.4</t>
  </si>
  <si>
    <t>4.2.5</t>
  </si>
  <si>
    <t>4.2.6</t>
  </si>
  <si>
    <t>4.2.7</t>
  </si>
  <si>
    <t>CPU2098</t>
  </si>
  <si>
    <t>CONCRETAGEM DE LAJES EM EDIFICAÇÕES MULTIFAMILIARES FEITAS COM SISTEMA DE FÔRMAS MANUSEÁVEIS, COM CONCRETO USINADO BOMBEÁVEL FCK 35 MPA - LANÇAMENTO, ADENSAMENTO E ACABAMENTO. AF_10/2021</t>
  </si>
  <si>
    <t>4.2.8</t>
  </si>
  <si>
    <t>4.2.9</t>
  </si>
  <si>
    <t>4.2.10</t>
  </si>
  <si>
    <t xml:space="preserve">4.3 </t>
  </si>
  <si>
    <t>LAJES - TÉRREO</t>
  </si>
  <si>
    <t xml:space="preserve">4.3.1 </t>
  </si>
  <si>
    <t>4.3.2</t>
  </si>
  <si>
    <t>4.3.3</t>
  </si>
  <si>
    <t>4.3.4</t>
  </si>
  <si>
    <t>4.3.5</t>
  </si>
  <si>
    <t>4.3.6</t>
  </si>
  <si>
    <t>4.3.7</t>
  </si>
  <si>
    <t>ARMAÇÃO DE LAJE DE ESTRUTURA CONVENCIONAL DE CONCRETO ARMADO UTILIZANDO AÇO CA-50 DE 10,0 MM - MONTAGEM. AF_06/2022</t>
  </si>
  <si>
    <t>4.3.8</t>
  </si>
  <si>
    <t>4.3.9</t>
  </si>
  <si>
    <t>4.3.10</t>
  </si>
  <si>
    <t>ARMAÇÃO DE LAJE DE ESTRUTURA CONVENCIONAL DE CONCRETO ARMADO UTILIZANDO AÇO CA-50 DE 6,3 MM - MONTAGEM. AF_06/2022</t>
  </si>
  <si>
    <t>4.3.11</t>
  </si>
  <si>
    <t>ARMAÇÃO DE LAJE DE ESTRUTURA CONVENCIONAL DE CONCRETO ARMADO UTILIZANDO AÇO CA-60 DE 5,0 MM - MONTAGEM. AF_06/2022</t>
  </si>
  <si>
    <t>4.4</t>
  </si>
  <si>
    <t>LAJE - MEZANINO</t>
  </si>
  <si>
    <t xml:space="preserve"> 4.4.1 </t>
  </si>
  <si>
    <t xml:space="preserve"> 4.4.2</t>
  </si>
  <si>
    <t xml:space="preserve"> 4.4.3</t>
  </si>
  <si>
    <t xml:space="preserve"> 4.4.4</t>
  </si>
  <si>
    <t xml:space="preserve"> 4.4.5</t>
  </si>
  <si>
    <t xml:space="preserve"> 4.4.6</t>
  </si>
  <si>
    <t xml:space="preserve"> 4.4.7</t>
  </si>
  <si>
    <t xml:space="preserve"> 4.4.8</t>
  </si>
  <si>
    <t xml:space="preserve"> 4.4.9</t>
  </si>
  <si>
    <t>CPU2103</t>
  </si>
  <si>
    <t>Laje pré-fabricada unidirecional em viga treliçada/lajota em EPS LT 25 (20 + 5), exceto capa de concreto</t>
  </si>
  <si>
    <t xml:space="preserve"> 4.4.10</t>
  </si>
  <si>
    <t>ESCORAMENTO DE FÔRMAS DE LAJE EM MADEIRA NÃO APARELHADA, PÉ-DIREITO SIMPLES, INCLUSO TRAVAMENTO, 4 UTILIZAÇÕES. AF_09/2020</t>
  </si>
  <si>
    <t>4.5</t>
  </si>
  <si>
    <t>LAJE COBERTURA</t>
  </si>
  <si>
    <t>4.5.1</t>
  </si>
  <si>
    <t>MONTAGEM E DESMONTAGEM DE FÔRMA DE LAJE MACIÇA, PÉ-DIREITO SIMPLES, EM MADEIRA SERRADA, 2 UTILIZAÇÕES. AF_09/2020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</si>
  <si>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</si>
  <si>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</si>
  <si>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</si>
  <si>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</si>
  <si>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</si>
  <si>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</si>
  <si>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</si>
  <si>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</si>
  <si>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4.5.10</t>
  </si>
  <si>
    <t>4.6</t>
  </si>
  <si>
    <t>ESCADA</t>
  </si>
  <si>
    <t xml:space="preserve">4.6.1 </t>
  </si>
  <si>
    <t>FABRICAÇÃO DE FÔRMA PARA LAJES, EM CHAPA DE MADEIRA COMPENSADA RESINADA, E = 17 MM. AF_09/2020</t>
  </si>
  <si>
    <t>4.6.2</t>
  </si>
  <si>
    <t>MONTAGEM E DESMONTAGEM DE FÔRMA PARA ESCADAS, COM 1 LANCE E LAJE PLANA, EM MADEIRA SERRADA, 2 UTILIZAÇÕES. AF_11/2020</t>
  </si>
  <si>
    <t>4.6.3</t>
  </si>
  <si>
    <t>4.6.4</t>
  </si>
  <si>
    <t>4.6.5</t>
  </si>
  <si>
    <t>4.6.6</t>
  </si>
  <si>
    <t>ESTRUTURA METÁLICA</t>
  </si>
  <si>
    <t>5.1</t>
  </si>
  <si>
    <t>FORNECIMENTO DE ESTRUTURA METÁLICA PARA COBERTURA</t>
  </si>
  <si>
    <t>5.2</t>
  </si>
  <si>
    <t>MONTAGEM DE ESTRUTURA METÁLICA PARA COBERTURA</t>
  </si>
  <si>
    <t>5.3</t>
  </si>
  <si>
    <t>33.07.140</t>
  </si>
  <si>
    <t>Pintura com esmalte alquídico em estrutura metálica</t>
  </si>
  <si>
    <t>kg</t>
  </si>
  <si>
    <t>GARAGEM</t>
  </si>
  <si>
    <t xml:space="preserve">6.1 </t>
  </si>
  <si>
    <t>6.1.1</t>
  </si>
  <si>
    <t>RADIER</t>
  </si>
  <si>
    <t>6.1.1.1</t>
  </si>
  <si>
    <t>6.1.1.2</t>
  </si>
  <si>
    <t>6.1.1.3</t>
  </si>
  <si>
    <t>6.1.1.4</t>
  </si>
  <si>
    <t>6.1.1.5</t>
  </si>
  <si>
    <t>6.1.1.6</t>
  </si>
  <si>
    <t>6.1.1.7</t>
  </si>
  <si>
    <t>6.1.1.8</t>
  </si>
  <si>
    <t>6.1.2</t>
  </si>
  <si>
    <t>PAREDES</t>
  </si>
  <si>
    <t>6.1.2.1</t>
  </si>
  <si>
    <t>6.1.2.2</t>
  </si>
  <si>
    <t>6.1.2.3</t>
  </si>
  <si>
    <t>6.1.2.4</t>
  </si>
  <si>
    <t>6.1.2.5</t>
  </si>
  <si>
    <t>6.1.3</t>
  </si>
  <si>
    <t>6.1.3.1</t>
  </si>
  <si>
    <t>6.1.3.2</t>
  </si>
  <si>
    <t>6.1.3.3</t>
  </si>
  <si>
    <t>ARMAÇÃO DE ESTRUTURAS DIVERSAS DE CONCRETO ARMADO, EXCETO VIGAS, PILARES, LAJES E FUNDAÇÕES, UTILIZANDO AÇO CA-60 DE 5,0 MM - MONTAGEM. AF_06/2022</t>
  </si>
  <si>
    <t>6.1.3.4</t>
  </si>
  <si>
    <t>6.1.3.5</t>
  </si>
  <si>
    <t>6.1.3.6</t>
  </si>
  <si>
    <t>6.1.4</t>
  </si>
  <si>
    <t>6.1.4.1</t>
  </si>
  <si>
    <t>6.1.4.2</t>
  </si>
  <si>
    <t>6.1.4.3</t>
  </si>
  <si>
    <t>6.1.4.4</t>
  </si>
  <si>
    <t>6.1.4.5</t>
  </si>
  <si>
    <t>6.1.4.6</t>
  </si>
  <si>
    <t>6.1.4.7</t>
  </si>
  <si>
    <t>6.1.5</t>
  </si>
  <si>
    <t>6.1.5.1</t>
  </si>
  <si>
    <t>6.1.5.2</t>
  </si>
  <si>
    <t>6.1.5.3</t>
  </si>
  <si>
    <t>6.1.5.4</t>
  </si>
  <si>
    <t>6.2</t>
  </si>
  <si>
    <t>HIDRÁULICA - EDIFÍCIO GARAGEM</t>
  </si>
  <si>
    <t xml:space="preserve"> 6.2.1</t>
  </si>
  <si>
    <t>INSTALAÇÕES - TÉRREO</t>
  </si>
  <si>
    <t>6.2.1.1</t>
  </si>
  <si>
    <t>CURVA 45 GRAUS, PVC, SOLDÁVEL, DN 50MM, INSTALADO EM RAMAL DE DISTRIBUIÇÃO DE ÁGUA - FORNECIMENTO E INSTALAÇÃO. AF_06/2022</t>
  </si>
  <si>
    <t>6.2.1.2</t>
  </si>
  <si>
    <t>REGISTRO DE GAVETA BRUTO, LATÃO, ROSCÁVEL, 1 1/4", COM ACABAMENTO E CANOPLA CROMADOS - FORNECIMENTO E INSTALAÇÃO. AF_08/2021</t>
  </si>
  <si>
    <t>6.2.1.3</t>
  </si>
  <si>
    <t>ADAPTADOR COM FLANGE E ANEL DE VEDAÇÃO, PVC, SOLDÁVEL, DN 40 MM X 1 1/4", INSTALADO EM RESERVAÇÃO PREDIAL DE ÁGUA - FORNECIMENTO E INSTALAÇÃO. AF_04/2024</t>
  </si>
  <si>
    <t>6.2.1.4</t>
  </si>
  <si>
    <t>CURVA 45 GRAUS, PVC, SOLDÁVEL, DN 40MM, INSTALADO EM PRUMADA DE ÁGUA - FORNECIMENTO E INSTALAÇÃO. AF_06/2022</t>
  </si>
  <si>
    <t>6.2.1.5</t>
  </si>
  <si>
    <t>CURVA 90 GRAUS, PVC, SOLDÁVEL, DN 40MM, INSTALADO EM PRUMADA DE ÁGUA - FORNECIMENTO E INSTALAÇÃO. AF_06/2022</t>
  </si>
  <si>
    <t>6.2.1.6</t>
  </si>
  <si>
    <t>JOELHO 45 GRAUS, PVC, SOLDÁVEL, DN 40MM, INSTALADO EM RAMAL DE DISTRIBUIÇÃO DE ÁGUA - FORNECIMENTO E INSTALAÇÃO. AF_06/2022</t>
  </si>
  <si>
    <t>6.2.1.7</t>
  </si>
  <si>
    <t>JOELHO 90 GRAUS, PVC, SOLDÁVEL, DN 40MM, INSTALADO EM RAMAL DE DISTRIBUIÇÃO DE ÁGUA - FORNECIMENTO E INSTALAÇÃO. AF_06/2022</t>
  </si>
  <si>
    <t>6.2.1.8</t>
  </si>
  <si>
    <t>TUBO, PVC, SOLDÁVEL, DE 40MM, INSTALADO EM RAMAL DE DISTRIBUIÇÃO DE ÁGUA - FORNECIMENTO E INSTALAÇÃO. AF_06/2022</t>
  </si>
  <si>
    <t>6.2.1.9</t>
  </si>
  <si>
    <t>TE DE REDUÇÃO, 90 GRAUS, PVC, SOLDÁVEL, DN 50 MM X 32 MM, INSTALADO EM RAMAL DE DISTRIBUIÇÃO DE ÁGUA - FORNECIMENTO E INSTALAÇÃO. AF_06/2022</t>
  </si>
  <si>
    <t>6.2.1.10</t>
  </si>
  <si>
    <t>UNIÃO, EM FERRO GALVANIZADO, CONEXÃO ROSQUEADA, DN 40 (1 1/2"), INSTALADO EM REDE DE ALIMENTAÇÃO PARA SPRINKLER - FORNECIMENTO E INSTALAÇÃO. AF_10/2020</t>
  </si>
  <si>
    <t>6.2.1.11</t>
  </si>
  <si>
    <t>C0448</t>
  </si>
  <si>
    <t>SEINFRA</t>
  </si>
  <si>
    <t>BOMBA CENTRÍFUGA P/ PRESSURIZAÇÃO/HIDRANTE 10 CV</t>
  </si>
  <si>
    <t xml:space="preserve"> 6.2.2</t>
  </si>
  <si>
    <t>INSTALAÇÕES - PAVIMENTO 1</t>
  </si>
  <si>
    <t>6.2.2.1</t>
  </si>
  <si>
    <t>BEBEDOURO ELÉTRICO COM SISTEMA DE REFRIGERAÇÃO E DUAS SAÍDAS - 80L</t>
  </si>
  <si>
    <t>6.2.2.2</t>
  </si>
  <si>
    <t>CHUVEIRO ELÉTRICO COMUM CORPO PLÁSTICO, TIPO DUCHA - FORNECIMENTO E INSTALAÇÃO. AF_01/2020</t>
  </si>
  <si>
    <t>6.2.2.3</t>
  </si>
  <si>
    <t>TORNEIRA CROMADA 1/2" OU 3/4" PARA TANQUE, PADRÃO POPULAR - FORNECIMENTO E INSTALAÇÃO. AF_01/2020</t>
  </si>
  <si>
    <t>6.2.2.4</t>
  </si>
  <si>
    <t>ORSE</t>
  </si>
  <si>
    <t>Torneira de mesa com fechamento automático, linha Decamatic Eco, ref.1173.C, DECA ou similar</t>
  </si>
  <si>
    <t>un</t>
  </si>
  <si>
    <t>6.2.2.5</t>
  </si>
  <si>
    <t>VASO SANITÁRIO SIFONADO COM CAIXA ACOPLADA LOUÇA BRANCA - PADRÃO MÉDIO, INCLUSO ENGATE FLEXÍVEL EM METAL CROMADO, 1/2  X 40CM - FORNECIMENTO E INSTALAÇÃO. AF_01/2020</t>
  </si>
  <si>
    <t>6.2.2.6</t>
  </si>
  <si>
    <t>6.2.2.7</t>
  </si>
  <si>
    <t>REGISTRO DE PRESSÃO BRUTO, LATÃO, ROSCÁVEL, 3/4", COM ACABAMENTO E CANOPLA CROMADOS - FORNECIMENTO E INSTALAÇÃO. AF_08/2021</t>
  </si>
  <si>
    <t>6.2.2.8</t>
  </si>
  <si>
    <t>LUVA DE REDUÇÃO, PVC, SOLDÁVEL, DN 25MM X 20MM, INSTALADO EM RAMAL OU SUB-RAMAL DE ÁGUA - FORNECIMENTO E INSTALAÇÃO. AF_06/2022</t>
  </si>
  <si>
    <t>6.2.2.9</t>
  </si>
  <si>
    <t>ADAPTADOR CURTO COM BOLSA E ROSCA PARA REGISTRO, PVC, SOLDÁVEL, DN 25MM X 3/4, INSTALADO EM RAMAL DE DISTRIBUIÇÃO DE ÁGUA - FORNECIMENTO E INSTALAÇÃO. AF_06/2022</t>
  </si>
  <si>
    <t>6.2.2.10</t>
  </si>
  <si>
    <t>BUCHA DE REDUÇÃO, CURTA, PVC, SOLDÁVEL, DN 50 X 40 MM, INSTALADO EM RAMAL DE DISTRIBUIÇÃO DE ÁGUA - FORNECIMENTO E INSTALAÇÃO. AF_06/2022</t>
  </si>
  <si>
    <t>6.2.2.11</t>
  </si>
  <si>
    <t>CURVA 45 GRAUS, PVC, SOLDÁVEL, DN 40MM, INSTALADO EM RAMAL DE DISTRIBUIÇÃO DE ÁGUA - FORNECIMENTO E INSTALAÇÃO. AF_06/2022</t>
  </si>
  <si>
    <t>6.2.2.12</t>
  </si>
  <si>
    <t>CURVA 90 GRAUS, PVC, SOLDÁVEL, DN 25MM, INSTALADO EM RAMAL DE DISTRIBUIÇÃO DE ÁGUA - FORNECIMENTO E INSTALAÇÃO. AF_06/2022</t>
  </si>
  <si>
    <t>6.2.2.13</t>
  </si>
  <si>
    <t>CURVA 90 GRAUS, PVC, SOLDÁVEL, DN 32MM, INSTALADO EM RAMAL DE DISTRIBUIÇÃO DE ÁGUA - FORNECIMENTO E INSTALAÇÃO. AF_06/2022</t>
  </si>
  <si>
    <t>6.2.2.14</t>
  </si>
  <si>
    <t>CURVA 90 GRAUS, PVC, SOLDÁVEL, DN 40MM, INSTALADO EM RAMAL DE DISTRIBUIÇÃO DE ÁGUA - FORNECIMENTO E INSTALAÇÃO. AF_06/2022</t>
  </si>
  <si>
    <t>6.2.2.15</t>
  </si>
  <si>
    <t>JOELHO 90 GRAUS, PVC, SOLDÁVEL, DN 25MM, INSTALADO EM RAMAL DE DISTRIBUIÇÃO DE ÁGUA - FORNECIMENTO E INSTALAÇÃO. AF_06/2022</t>
  </si>
  <si>
    <t>6.2.2.16</t>
  </si>
  <si>
    <t>6.2.2.17</t>
  </si>
  <si>
    <t>JOELHO DE REDUÇÃO, 90 GRAUS, PVC, SOLDÁVEL, DN 32 MM X 25 MM, INSTALADO EM RAMAL DE DISTRIBUIÇÃO DE ÁGUA - FORNECIMENTO E INSTALAÇÃO. AF_06/2022</t>
  </si>
  <si>
    <t>6.2.2.18</t>
  </si>
  <si>
    <t>TUBO, PVC, SOLDÁVEL, DE 25MM, INSTALADO EM RAMAL DE DISTRIBUIÇÃO DE ÁGUA - FORNECIMENTO E INSTALAÇÃO. AF_06/2022</t>
  </si>
  <si>
    <t>6.2.2.19</t>
  </si>
  <si>
    <t>TUBO, PVC, SOLDÁVEL, DE 32MM, INSTALADO EM RAMAL OU SUB-RAMAL DE ÁGUA - FORNECIMENTO E INSTALAÇÃO. AF_06/2022</t>
  </si>
  <si>
    <t>6.2.2.20</t>
  </si>
  <si>
    <t>6.2.2.21</t>
  </si>
  <si>
    <t>TE, PVC, SOLDÁVEL, DN 25MM, INSTALADO EM RAMAL OU SUB-RAMAL DE ÁGUA - FORNECIMENTO E INSTALAÇÃO. AF_06/2022</t>
  </si>
  <si>
    <t>6.2.2.22</t>
  </si>
  <si>
    <t>TE, PVC, SOLDÁVEL, DN 32MM, INSTALADO EM RAMAL OU SUB-RAMAL DE ÁGUA - FORNECIMENTO E INSTALAÇÃO. AF_06/2022</t>
  </si>
  <si>
    <t>6.2.2.23</t>
  </si>
  <si>
    <t>TE, PVC, SOLDÁVEL, DN 40MM, INSTALADO EM RAMAL DE DISTRIBUIÇÃO DE ÁGUA - FORNECIMENTO E INSTALAÇÃO. AF_06/2022</t>
  </si>
  <si>
    <t xml:space="preserve"> 6.2.3</t>
  </si>
  <si>
    <t>SANITÁRIA - TÉRREO</t>
  </si>
  <si>
    <t>6.2.3.1</t>
  </si>
  <si>
    <t>CAIXA ENTERRADA HIDRÁULICA RETANGULAR EM ALVENARIA COM TIJOLOS CERÂMICOS MACIÇOS, DIMENSÕES INTERNAS: 0,6X0,6X0,6 M PARA REDE DE ESGOTO. AF_12/2020</t>
  </si>
  <si>
    <t>6.2.3.2</t>
  </si>
  <si>
    <t>46.03.050</t>
  </si>
  <si>
    <t>TUBO DE PVC RÍGIDO PXB COM VIROLA E ANEL DE BORRACHA, LINHA ESGOTO SÉRIE REFORÇADA ´R´, DN= 100 MM, INCLUSIVE CONEXÕES</t>
  </si>
  <si>
    <t>m</t>
  </si>
  <si>
    <t>6.2.3.3</t>
  </si>
  <si>
    <t>CURVA LONGA, 45 GRAUS, PVC OCRE, JUNTA ELÁSTICA, DN 100 MM, PARA COLETOR PREDIAL DE ESGOTO. AF_06/2022</t>
  </si>
  <si>
    <t>6.2.3.4</t>
  </si>
  <si>
    <t>CAIXA DE GORDURA PEQUENA (CAPACIDADE: 19 L), CIRCULAR, EM PVC, DIÂMETRO INTERNO= 0,3 M. AF_12/2020</t>
  </si>
  <si>
    <t>6.2.3.5</t>
  </si>
  <si>
    <t>46.03.040</t>
  </si>
  <si>
    <t>TUBO DE PVC RÍGIDO PXB COM VIROLA E ANEL DE BORRACHA, LINHA ESGOTO SÉRIE REFORÇADA ´R´, DN= 75 MM, INCLUSIVE CONEXÕES</t>
  </si>
  <si>
    <t xml:space="preserve"> 6.2.4</t>
  </si>
  <si>
    <t>SANITÁRIA - PAVIMENTO 1</t>
  </si>
  <si>
    <t>6.2.4.1</t>
  </si>
  <si>
    <t>CAIXA SIFONADA, PVC, DN 100 X 100 X 50 MM, JUNTA ELÁSTICA, FORNECIDA E INSTALADA EM RAMAL DE DESCARGA OU EM RAMAL DE ESGOTO SANITÁRIO. AF_08/2022</t>
  </si>
  <si>
    <t>6.2.4.2</t>
  </si>
  <si>
    <t>CPU0008</t>
  </si>
  <si>
    <t>RALO LINEAR, EM PVC COM GRELHA INOX, JUNTA SOLDÁVEL, FORNECIDO E INSTALADO EM RAMAL DE DESCARGA OU EM RAMAL DE ESGOTO SANITÁRIO. AF_08/2022</t>
  </si>
  <si>
    <t>6.2.4.3</t>
  </si>
  <si>
    <t>RALO SIFONADO, PVC, DN 100 X 40 MM, JUNTA SOLDÁVEL, FORNECIDO E INSTALADO EM RAMAL DE DESCARGA OU EM RAMAL DE ESGOTO SANITÁRIO. AF_08/2022</t>
  </si>
  <si>
    <t>6.2.4.4</t>
  </si>
  <si>
    <t>SIFÃO DO TIPO GARRAFA/COPO EM PVC 1.1/4 X 1.1/2" - FORNECIMENTO E INSTALAÇÃO. AF_01/2020</t>
  </si>
  <si>
    <t>6.2.4.5</t>
  </si>
  <si>
    <t>C2270</t>
  </si>
  <si>
    <t>SIFÃO CROMADO 1 1/4" X 2" (INSTALADO)</t>
  </si>
  <si>
    <t>6.2.4.6</t>
  </si>
  <si>
    <t>VÁLVULA EM PLÁSTICO 1" PARA PIA, TANQUE OU LAVATÓRIO, COM OU SEM LADRÃO - FORNECIMENTO E INSTALAÇÃO. AF_01/2020</t>
  </si>
  <si>
    <t>6.2.4.7</t>
  </si>
  <si>
    <t>6.2.4.8</t>
  </si>
  <si>
    <t>6.2.4.9</t>
  </si>
  <si>
    <t>CURVA CURTA 90 GRAUS, PVC, SERIE NORMAL, ESGOTO PREDIAL, DN 100 MM, JUNTA ELÁSTICA, FORNECIDO E INSTALADO EM PRUMADA DE ESGOTO SANITÁRIO OU VENTILAÇÃO. AF_08/2022</t>
  </si>
  <si>
    <t>6.2.4.10</t>
  </si>
  <si>
    <t>CURVA CURTA 90 GRAUS, PVC, SERIE NORMAL, ESGOTO PREDIAL, DN 40 MM, JUNTA SOLDÁVEL, FORNECIDO E INSTALADO EM RAMAL DE DESCARGA OU RAMAL DE ESGOTO SANITÁRIO. AF_08/2022</t>
  </si>
  <si>
    <t>6.2.4.11</t>
  </si>
  <si>
    <t>JOELHO 45 GRAUS, PVC, SERIE NORMAL, ESGOTO PREDIAL, DN 50 MM, JUNTA ELÁSTICA, FORNECIDO E INSTALADO EM RAMAL DE DESCARGA OU RAMAL DE ESGOTO SANITÁRIO. AF_08/2022</t>
  </si>
  <si>
    <t>6.2.4.12</t>
  </si>
  <si>
    <t>JOELHO 90 GRAUS, PVC, SERIE NORMAL, ESGOTO PREDIAL, DN 40 MM, JUNTA SOLDÁVEL, FORNECIDO E INSTALADO EM RAMAL DE DESCARGA OU RAMAL DE ESGOTO SANITÁRIO. AF_08/2022</t>
  </si>
  <si>
    <t>6.2.4.13</t>
  </si>
  <si>
    <t>JOELHO 90 GRAUS, PVC, SERIE NORMAL, ESGOTO PREDIAL, DN 50 MM, JUNTA ELÁSTICA, FORNECIDO E INSTALADO EM RAMAL DE DESCARGA OU RAMAL DE ESGOTO SANITÁRIO. AF_08/2022</t>
  </si>
  <si>
    <t>6.2.4.14</t>
  </si>
  <si>
    <t>JUNÇÃO DE REDUÇÃO INVERTIDA, PVC, SÉRIE NORMAL, ESGOTO PREDIAL, DN 100 X 50 MM, JUNTA ELÁSTICA, FORNECIDO E INSTALADO EM RAMAL DE DESCARGA OU RAMAL DE ESGOTO SANITÁRIO. AF_08/2022</t>
  </si>
  <si>
    <t>6.2.4.15</t>
  </si>
  <si>
    <t>LUVA SIMPLES, PVC, SERIE NORMAL, ESGOTO PREDIAL, DN 100 MM, JUNTA ELÁSTICA, FORNECIDO E INSTALADO EM PRUMADA DE ESGOTO SANITÁRIO OU VENTILAÇÃO. AF_08/2022</t>
  </si>
  <si>
    <t>6.2.4.16</t>
  </si>
  <si>
    <t>6.2.4.17</t>
  </si>
  <si>
    <t>46.03.038</t>
  </si>
  <si>
    <t>TUBO DE PVC RÍGIDO PXB COM VIROLA E ANEL DE BORRACHA, LINHA ESGOTO SÉRIE REFORÇADA ´R´, DN= 50 MM, INCLUSIVE CONEXÕES</t>
  </si>
  <si>
    <t>6.2.4.18</t>
  </si>
  <si>
    <t>46.01.040</t>
  </si>
  <si>
    <t>Tubo de PVC rígido soldável marrom, DN= 40 mm, (1 1/4´), inclusive conexões</t>
  </si>
  <si>
    <t>6.2.4.19</t>
  </si>
  <si>
    <t>46.01.090</t>
  </si>
  <si>
    <t>Tubo de PVC rígido soldável marrom, DN= 110 mm, (4´), inclusive conexões</t>
  </si>
  <si>
    <t>6.2.4.20</t>
  </si>
  <si>
    <t>TE, PVC, SERIE NORMAL, ESGOTO PREDIAL, DN 100 X 100 MM, JUNTA ELÁSTICA, FORNECIDO E INSTALADO EM PRUMADA DE ESGOTO SANITÁRIO OU VENTILAÇÃO. AF_08/2022</t>
  </si>
  <si>
    <t>6.2.4.21</t>
  </si>
  <si>
    <t>TE, PVC, SERIE NORMAL, ESGOTO PREDIAL, DN 50 X 50 MM, JUNTA ELÁSTICA, FORNECIDO E INSTALADO EM PRUMADA DE ESGOTO SANITÁRIO OU VENTILAÇÃO. AF_08/2022</t>
  </si>
  <si>
    <t>6.2.4.22</t>
  </si>
  <si>
    <t>Vedação para saída de vaso sanitário em  pvc rígido soldável, para esgoto primário, diâm = 100mm</t>
  </si>
  <si>
    <t>6.2.4.23</t>
  </si>
  <si>
    <t>CAIXA SIFONADA, PVC, DN 150 X 185 X 75 MM, JUNTA ELÁSTICA, FORNECIDA E INSTALADA EM RAMAL DE DESCARGA OU EM RAMAL DE ESGOTO SANITÁRIO. AF_08/2022</t>
  </si>
  <si>
    <t>6.2.4.24</t>
  </si>
  <si>
    <t>6.2.4.25</t>
  </si>
  <si>
    <t>CURVA CURTA 90 GRAUS, PVC, SERIE NORMAL, ESGOTO PREDIAL, DN 75 MM, JUNTA ELÁSTICA, FORNECIDO E INSTALADO EM PRUMADA DE ESGOTO SANITÁRIO OU VENTILAÇÃO. AF_08/2022</t>
  </si>
  <si>
    <t>6.2.4.26</t>
  </si>
  <si>
    <t>6.2.4.27</t>
  </si>
  <si>
    <t>6.2.4.28</t>
  </si>
  <si>
    <t>6.2.4.29</t>
  </si>
  <si>
    <t>TE, PVC, SERIE NORMAL, ESGOTO PREDIAL, DN 75 X 75 MM, JUNTA ELÁSTICA, FORNECIDO E INSTALADO EM PRUMADA DE ESGOTO SANITÁRIO OU VENTILAÇÃO. AF_08/2022</t>
  </si>
  <si>
    <t>6.2.4.30</t>
  </si>
  <si>
    <t>6.2.4.31</t>
  </si>
  <si>
    <t>REDUÇÃO EXCÊNTRICA, PVC, SERIE R, ÁGUA PLUVIAL, DN 75 X 50 MM, JUNTA ELÁSTICA, FORNECIDO E INSTALADO EM RAMAL DE ENCAMINHAMENTO. AF_06/2022</t>
  </si>
  <si>
    <t>6.2.4.32</t>
  </si>
  <si>
    <t>TUBO PVC, SÉRIE R, ÁGUA PLUVIAL, DN 100 MM, FORNECIDO E INSTALADO EM RAMAL DE ENCAMINHAMENTO. AF_06/2022</t>
  </si>
  <si>
    <t>6.2.4.33</t>
  </si>
  <si>
    <t>TUBO PVC, SÉRIE R, ÁGUA PLUVIAL, DN 150 MM, FORNECIDO E INSTALADO EM RAMAL DE ENCAMINHAMENTO. AF_06/2022</t>
  </si>
  <si>
    <t>6.2.4.34</t>
  </si>
  <si>
    <t>6.2.4.35</t>
  </si>
  <si>
    <t>TE, PVC, SOLDÁVEL, DN 50MM, INSTALADO EM RAMAL DE DISTRIBUIÇÃO DE ÁGUA - FORNECIMENTO E INSTALAÇÃO. AF_06/2022</t>
  </si>
  <si>
    <t>6.2.4.36</t>
  </si>
  <si>
    <t>6.2.4.37</t>
  </si>
  <si>
    <t>46.01.050</t>
  </si>
  <si>
    <t>Tubo de PVC rígido soldável marrom, DN= 50 mm, (1 1/2´), inclusive conexões</t>
  </si>
  <si>
    <t xml:space="preserve"> 6.2.5</t>
  </si>
  <si>
    <t>PLUVIAL - TÉRREO</t>
  </si>
  <si>
    <t>6.2.5.1</t>
  </si>
  <si>
    <t>6.2.5.2</t>
  </si>
  <si>
    <t>JOELHO 45 GRAUS, PVC, SERIE R, ÁGUA PLUVIAL, DN 150 MM, JUNTA ELÁSTICA, FORNECIDO E INSTALADO EM CONDUTORES VERTICAIS DE ÁGUAS PLUVIAIS. AF_06/2022</t>
  </si>
  <si>
    <t>6.2.5.3</t>
  </si>
  <si>
    <t>JOELHO 90 GRAUS, PVC, SERIE R, ÁGUA PLUVIAL, DN 150 MM, JUNTA ELÁSTICA, FORNECIDO E INSTALADO EM CONDUTORES VERTICAIS DE ÁGUAS PLUVIAIS. AF_06/2022</t>
  </si>
  <si>
    <t>6.2.5.4</t>
  </si>
  <si>
    <t>6.2.5.5</t>
  </si>
  <si>
    <t xml:space="preserve">ANEL BORRACHA TUBO PVC 100mm </t>
  </si>
  <si>
    <t>6.2.5.6</t>
  </si>
  <si>
    <t>JOELHO 90 GRAUS, PVC, SERIE R, ÁGUA PLUVIAL, DN 100 MM, JUNTA ELÁSTICA, FORNECIDO E INSTALADO EM RAMAL DE ENCAMINHAMENTO. AF_06/2022</t>
  </si>
  <si>
    <t>6.2.5.7</t>
  </si>
  <si>
    <t>CAIXA ENTERRADA HIDRÁULICA RETANGULAR, EM ALVENARIA COM BLOCOS DE CONCRETO, DIMENSÕES INTERNAS: 0,8X0,8X0,6 M PARA REDE DE DRENAGEM. AF_12/2020</t>
  </si>
  <si>
    <t>6.2.5.8</t>
  </si>
  <si>
    <t>6.2.5.9</t>
  </si>
  <si>
    <t>JUNÇÃO SIMPLES, PVC, SERIE R, ÁGUA PLUVIAL, DN 100 X 100 MM, JUNTA ELÁSTICA, FORNECIDO E INSTALADO EM RAMAL DE ENCAMINHAMENTO. AF_06/2022</t>
  </si>
  <si>
    <t>6.2.5.10</t>
  </si>
  <si>
    <t xml:space="preserve">ANEL BORRACHA TUBO PVC 150mm </t>
  </si>
  <si>
    <t>6.2.5.11</t>
  </si>
  <si>
    <t>CURVA LONGA, 45 GRAUS, PVC OCRE, JUNTA ELÁSTICA, DN 150 MM, PARA COLETOR PREDIAL DE ESGOTO. AF_06/2022</t>
  </si>
  <si>
    <t>6.2.5.12</t>
  </si>
  <si>
    <t>JUNÇÃO SIMPLES, PVC, SERIE R, ÁGUA PLUVIAL, DN 150 X 100 MM, JUNTA ELÁSTICA, FORNECIDO E INSTALADO EM RAMAL DE ENCAMINHAMENTO. AF_06/2022</t>
  </si>
  <si>
    <t>6.2.5.13</t>
  </si>
  <si>
    <t>TÊ, PVC, SERIE R, ÁGUA PLUVIAL, DN 150 X 100 MM, JUNTA ELÁSTICA, FORNECIDO E INSTALADO EM CONDUTORES VERTICAIS DE ÁGUAS PLUVIAIS. AF_06/2022</t>
  </si>
  <si>
    <t>6.2.5.14</t>
  </si>
  <si>
    <t>Caixa de gordura em pvc  300mm</t>
  </si>
  <si>
    <t>6.2.5.15</t>
  </si>
  <si>
    <t>CAIXA ENTERRADA HIDRÁULICA RETANGULAR, EM CONCRETO PRÉ-MOLDADO, DIMENSÕES INTERNAS: 0,6X0,6X0,5 M. AF_12/2020</t>
  </si>
  <si>
    <t>6.2.5.16</t>
  </si>
  <si>
    <t>CAIXA ENTERRADA HIDRÁULICA RETANGULAR EM ALVENARIA COM TIJOLOS CERÂMICOS MACIÇOS, DIMENSÕES INTERNAS: 0,8X0,8X0,6 M PARA REDE DE ESGOTO. AF_12/2020</t>
  </si>
  <si>
    <t>6.2.5.17</t>
  </si>
  <si>
    <t>44.20.240</t>
  </si>
  <si>
    <t xml:space="preserve">
Sifão plástico com copo, rígido, de 1´ x 1 1/2´ </t>
  </si>
  <si>
    <t>6.2.5.18</t>
  </si>
  <si>
    <t>6.2.5.19</t>
  </si>
  <si>
    <t>6.2.5.20</t>
  </si>
  <si>
    <t>6.2.5.21</t>
  </si>
  <si>
    <t>TUBO DE PVC RÍGIDO, PONTA E BOLSA (LINHA ESGOTO) - 40MM (1 1/2")</t>
  </si>
  <si>
    <t>6.2.5.22</t>
  </si>
  <si>
    <t>ANEL BORRACHA PARA PVC 50MM</t>
  </si>
  <si>
    <t>6.2.5.23</t>
  </si>
  <si>
    <t>6.2.5.24</t>
  </si>
  <si>
    <t xml:space="preserve">
TUBO DE PVC RÍGIDO, PONTA E BOLSA (LINHA ESGOTO) - 50MM (2") </t>
  </si>
  <si>
    <t>6.2.5.25</t>
  </si>
  <si>
    <t>TUBO DE PVC RÍGIDO, PONTA E BOLSA (LINHA ESGOTO) - 100MM (4")</t>
  </si>
  <si>
    <t>6.2.5.26</t>
  </si>
  <si>
    <t>TUBO DE PVC RÍGIDO, PONTA E BOLSA (LINHA ESGOTO) - 150MM (6")</t>
  </si>
  <si>
    <t>6.2.5.27</t>
  </si>
  <si>
    <t>INFRA</t>
  </si>
  <si>
    <t>BASE DE BRITA GRADUADA</t>
  </si>
  <si>
    <t>6.2.5.28</t>
  </si>
  <si>
    <t>CONCRETO FCK = 15MPA, TRAÇO 1:3,4:3,5 (EM MASSA SECA DE CIMENTO/ AREIA MÉDIA/ BRITA 1) - PREPARO MANUAL. AF_05/2021</t>
  </si>
  <si>
    <t xml:space="preserve"> 6.2.6</t>
  </si>
  <si>
    <t>PLUVIAL - 1º PAVIMENTO</t>
  </si>
  <si>
    <t>6.2.6.1</t>
  </si>
  <si>
    <t>49.08.250</t>
  </si>
  <si>
    <t>Caixa de areia em PVC, diâmetro nominal de 100 mm</t>
  </si>
  <si>
    <t>6.2.6.2</t>
  </si>
  <si>
    <t>6.2.6.3</t>
  </si>
  <si>
    <t>6.2.6.4</t>
  </si>
  <si>
    <t>6.2.6.5</t>
  </si>
  <si>
    <t>JUNÇÃO SIMPLES, PVC, SERIE R, ÁGUA PLUVIAL, DN 150 X 150 MM, JUNTA ELÁSTICA, FORNECIDO E INSTALADO EM RAMAL DE ENCAMINHAMENTO. AF_06/2022</t>
  </si>
  <si>
    <t>6.2.6.6</t>
  </si>
  <si>
    <t>6.2.6.7</t>
  </si>
  <si>
    <t>6.2.6.8</t>
  </si>
  <si>
    <t>JOELHO 45 GRAUS, PVC, SERIE R, ÁGUA PLUVIAL, DN 100 MM, JUNTA ELÁSTICA, FORNECIDO E INSTALADO EM CONDUTORES VERTICAIS DE ÁGUAS PLUVIAIS. AF_06/2022</t>
  </si>
  <si>
    <t>6.2.6.9</t>
  </si>
  <si>
    <t>6.2.6.10</t>
  </si>
  <si>
    <t>6.2.6.11</t>
  </si>
  <si>
    <t>REDUÇÃO EXCÊNTRICA, PVC, SERIE R, ÁGUA PLUVIAL, DN 150 X 100 MM, JUNTA ELÁSTICA, FORNECIDO E INSTALADO EM CONDUTORES VERTICAIS DE ÁGUAS PLUVIAIS. AF_06/2022</t>
  </si>
  <si>
    <t xml:space="preserve"> 6.2.7</t>
  </si>
  <si>
    <t>PLUVIAL - COBERTURA</t>
  </si>
  <si>
    <t>6.2.7.1</t>
  </si>
  <si>
    <t>16.33.062</t>
  </si>
  <si>
    <t>Calha, rufo, afins em chapa galvanizada nº 24 - corte 1,00 m</t>
  </si>
  <si>
    <t>6.2.7.2</t>
  </si>
  <si>
    <t>6.3</t>
  </si>
  <si>
    <t>INSTALAÇÕES ELÉTRICA - EDIFÍCIO GARAGEM</t>
  </si>
  <si>
    <t xml:space="preserve"> 6.3.1</t>
  </si>
  <si>
    <t>INFRAESTRUTURA</t>
  </si>
  <si>
    <t>6.3.1.1</t>
  </si>
  <si>
    <t>CAIXA RETANGULAR 4" X 2" MÉDIA (1,30 M DO PISO), PVC, INSTALADA EM PAREDE - FORNECIMENTO E INSTALAÇÃO. AF_03/2023</t>
  </si>
  <si>
    <t>6.3.1.2</t>
  </si>
  <si>
    <t>CAIXA RETANGULAR 4" X 4" MÉDIA (1,30 M DO PISO), PVC, INSTALADA EM PAREDE - FORNECIMENTO E INSTALAÇÃO. AF_03/2023</t>
  </si>
  <si>
    <t>6.3.1.3</t>
  </si>
  <si>
    <t>CAIXA OCTOGONAL 3" X 3", PVC, INSTALADA EM LAJE - FORNECIMENTO E INSTALAÇÃO. AF_03/2023</t>
  </si>
  <si>
    <t>6.3.1.4</t>
  </si>
  <si>
    <t>CAIXA OCTOGONAL 4" X 4", PVC, INSTALADA EM LAJE - FORNECIMENTO E INSTALAÇÃO. AF_03/2023</t>
  </si>
  <si>
    <t>6.3.1.5</t>
  </si>
  <si>
    <t>CABO DE COBRE FLEXÍVEL ISOLADO, 1,5 MM², ANTI-CHAMA 450/750 V, PARA CIRCUITOS TERMINAIS - FORNECIMENTO E INSTALAÇÃO. AF_03/2023</t>
  </si>
  <si>
    <t>6.3.1.6</t>
  </si>
  <si>
    <t>CABO DE COBRE FLEXÍVEL ISOLADO, 10 MM², ANTI-CHAMA 450/750 V, PARA CIRCUITOS TERMINAIS - FORNECIMENTO E INSTALAÇÃO. AF_03/2023</t>
  </si>
  <si>
    <t>6.3.1.7</t>
  </si>
  <si>
    <t>CABO DE COBRE FLEXÍVEL ISOLADO, 16 MM², ANTI-CHAMA 450/750 V, PARA CIRCUITOS TERMINAIS - FORNECIMENTO E INSTALAÇÃO. AF_03/2023</t>
  </si>
  <si>
    <t>6.3.1.8</t>
  </si>
  <si>
    <t>CABO DE COBRE FLEXÍVEL ISOLADO, 2,5 MM², ANTI-CHAMA 450/750 V, PARA CIRCUITOS TERMINAIS - FORNECIMENTO E INSTALAÇÃO. AF_03/2023</t>
  </si>
  <si>
    <t>6.3.1.9</t>
  </si>
  <si>
    <t>CABO DE COBRE FLEXÍVEL ISOLADO, 4 MM², ANTI-CHAMA 450/750 V, PARA CIRCUITOS TERMINAIS - FORNECIMENTO E INSTALAÇÃO. AF_03/2023</t>
  </si>
  <si>
    <t>6.3.1.10</t>
  </si>
  <si>
    <t>CABO DE COBRE ISOLADO, 25 MM², ANTI-CHAMA 450/750 V, INSTALADO EM ELETROCALHA OU PERFILADO - FORNECIMENTO E INSTALAÇÃO. AF_10/2020</t>
  </si>
  <si>
    <t>6.3.1.11</t>
  </si>
  <si>
    <t>CAIXA DE PASSAGEM EM CHAPA METÁLICA COM TAMPA PARAFUSADA - 40X40X15CM</t>
  </si>
  <si>
    <t>6.3.1.12</t>
  </si>
  <si>
    <t>INTERRUPTOR SIMPLES - 1 TECLA</t>
  </si>
  <si>
    <t>6.3.1.13</t>
  </si>
  <si>
    <t>INTERRUPTOR PARALELO - 1 TECLA</t>
  </si>
  <si>
    <t>6.3.1.14</t>
  </si>
  <si>
    <t>INTERRUPTOR SIMPLES (1 MÓDULO) COM INTERRUPTOR PARALELO (1 MÓDULO), 10A/250V, INCLUINDO SUPORTE E PLACA - FORNECIMENTO E INSTALAÇÃO. AF_03/2023</t>
  </si>
  <si>
    <t>6.3.1.15</t>
  </si>
  <si>
    <t>PLACA COM UM FURO IMPERIA BRANCO IRIEL P/ SAIDA CABO ANTENA</t>
  </si>
  <si>
    <t>6.3.1.16</t>
  </si>
  <si>
    <t>TOMADA MÉDIA DE EMBUTIR (1 MÓDULO), 2P+T 20 A, SEM SUPORTE E SEM PLACA - FORNECIMENTO E INSTALAÇÃO. AF_03/2023</t>
  </si>
  <si>
    <t>6.3.1.18</t>
  </si>
  <si>
    <t>15.007.0570-0</t>
  </si>
  <si>
    <t>EMOP</t>
  </si>
  <si>
    <t>DISJUNTOR TERMOMAGNETICO,MONOPOLAR,DE 10 A 32A,3KA,MODELO DI N,TIPO C.FORNECIMENTO E COLOCACAO 3%-DESGASTE DE FERRAMENTAS E EPI</t>
  </si>
  <si>
    <t>6.3.1.19</t>
  </si>
  <si>
    <t>DISJUNTOR MONOPOLAR TIPO DIN, CORRENTE NOMINAL DE 50A - FORNECIMENTO E INSTALAÇÃO. AF_10/2020</t>
  </si>
  <si>
    <t>6.3.1.20</t>
  </si>
  <si>
    <t>DISJUNTOR TRIPOLAR TIPO DIN, CORRENTE NOMINAL DE 50A - FORNECIMENTO E INSTALAÇÃO. AF_10/2020</t>
  </si>
  <si>
    <t>6.3.1.21</t>
  </si>
  <si>
    <t>IOPES</t>
  </si>
  <si>
    <t>Interruptor Diferencial Bipolar DR 25A, 30mA ? 6kA, referência Siemens, Schneider, WEG ou equivalente</t>
  </si>
  <si>
    <t>und</t>
  </si>
  <si>
    <t>6.3.1.22</t>
  </si>
  <si>
    <t>ELETRODUTO FLEXÍVEL CORRUGADO REFORÇADO, PVC, DN 32 MM (1"), PARA CIRCUITOS TERMINAIS, INSTALADO EM FORRO - FORNECIMENTO E INSTALAÇÃO. AF_03/2023</t>
  </si>
  <si>
    <t>6.3.1.23</t>
  </si>
  <si>
    <t>ELETRODUTO FLEXÍVEL CORRUGADO REFORÇADO, PVC, DN 25 MM (3/4"), PARA CIRCUITOS TERMINAIS, INSTALADO EM FORRO - FORNECIMENTO E INSTALAÇÃO. AF_03/2023</t>
  </si>
  <si>
    <t>6.3.1.24</t>
  </si>
  <si>
    <t>ELETRODUTO RÍGIDO ROSCÁVEL, PVC, DN 50 MM (1 1/2"), PARA REDE ENTERRADA DE DISTRIBUIÇÃO DE ENERGIA ELÉTRICA - FORNECIMENTO E INSTALAÇÃO. AF_12/2021</t>
  </si>
  <si>
    <t>6.3.1.25</t>
  </si>
  <si>
    <t>ELETRODUTO RÍGIDO ROSCÁVEL, PVC, DN 40 MM (1 1/4"), PARA CIRCUITOS TERMINAIS, INSTALADO EM FORRO - FORNECIMENTO E INSTALAÇÃO. AF_03/2023</t>
  </si>
  <si>
    <t>6.3.1.26</t>
  </si>
  <si>
    <t>ELETRODUTO RÍGIDO ROSCÁVEL, PVC, DN 60 MM (2"), PARA REDE ENTERRADA DE DISTRIBUIÇÃO DE ENERGIA ELÉTRICA - FORNECIMENTO E INSTALAÇÃO. AF_12/2021</t>
  </si>
  <si>
    <t>6.3.1.27</t>
  </si>
  <si>
    <t>ELETRODUTO RÍGIDO ROSCÁVEL, PVC, DN 85 MM (3"), PARA REDE ENTERRADA DE DISTRIBUIÇÃO DE ENERGIA ELÉTRICA - FORNECIMENTO E INSTALAÇÃO. AF_12/2021</t>
  </si>
  <si>
    <t>6.3.1.28</t>
  </si>
  <si>
    <t>BRAÇADEIRA DE AÇO GALVANIZADO - 1/2"</t>
  </si>
  <si>
    <t>6.3.1.29</t>
  </si>
  <si>
    <t>Eletroduto PVC vara 3,0m rosca 3/4"</t>
  </si>
  <si>
    <t>6.3.1.30</t>
  </si>
  <si>
    <t>Bucha com arruela em liga especial zamak p/eletroduto 32mm, d=1 1/4"</t>
  </si>
  <si>
    <t>6.3.1.31</t>
  </si>
  <si>
    <t>BUCHA E ARRUELA 3/4""</t>
  </si>
  <si>
    <t>CJ</t>
  </si>
  <si>
    <t>6.3.1.32</t>
  </si>
  <si>
    <t>Fornecimento e assentamento de curva 45 de ferro galvanizado de 1 1/4"</t>
  </si>
  <si>
    <t>6.3.1.33</t>
  </si>
  <si>
    <t>CURVA 90 GRAUS PARA ELETRODUTO, PVC, ROSCÁVEL, DN 40 MM (1 1/4"), PARA CIRCUITOS TERMINAIS, INSTALADA EM PAREDE - FORNECIMENTO E INSTALAÇÃO. AF_03/2023</t>
  </si>
  <si>
    <t>6.3.1.34</t>
  </si>
  <si>
    <t>LUVA ELETRODUTO PVC 1.1/4""</t>
  </si>
  <si>
    <t>6.3.1.35</t>
  </si>
  <si>
    <t>LUVA ELETRODUTO PVC 3/4""</t>
  </si>
  <si>
    <t>6.3.1.36</t>
  </si>
  <si>
    <t>Disjuntor termomagnetico monopolar 32 A, padrão DIN (Europeu - linha branca)</t>
  </si>
  <si>
    <t>6.3.1.37</t>
  </si>
  <si>
    <t>DISJUNTOR TRIPOLAR 10A CURVA B SCHNEIDER</t>
  </si>
  <si>
    <t>6.3.1.38</t>
  </si>
  <si>
    <t>Disjuntor termomagnetico tripolar  50 A, padrão DIN (Europeu - linha branca),curva C, corrente 5KA</t>
  </si>
  <si>
    <t>6.3.1.39</t>
  </si>
  <si>
    <t>09.83.065</t>
  </si>
  <si>
    <t>DISJUNTOR TRIPOLAR TERMOMAGNETICO 3X10A a 3X50A</t>
  </si>
  <si>
    <t>6.3.1.40</t>
  </si>
  <si>
    <t>Disjuntor termomagnetico tripolar 63 A, padrão DIN (Europeu - linha branca),curva C</t>
  </si>
  <si>
    <t>6.3.1.41</t>
  </si>
  <si>
    <t>37.13.650</t>
  </si>
  <si>
    <t>Disjuntor termomagnético, tripolar 220/380 V, corrente de 10 A até 50 A</t>
  </si>
  <si>
    <t>6.3.1.42</t>
  </si>
  <si>
    <t>37.13.660</t>
  </si>
  <si>
    <t>Disjuntor termomagnético, tripolar 220/380 V, corrente de 60 A até 100 A</t>
  </si>
  <si>
    <t>6.3.1.43</t>
  </si>
  <si>
    <t>Disjuntor termomagnetico monopolar 15 A, padrão NEMA (Americano - linha preta)</t>
  </si>
  <si>
    <t>6.3.1.44</t>
  </si>
  <si>
    <t>15.007.0640-0</t>
  </si>
  <si>
    <t>DISPOSITIVO DE PROTECAO CONTRA SURTO (DPS),CLASSE II,1 POLO, TENSAO 175V,CORRENTES APROXIMADAS DE DESCARGA NOMINAL E MAXI MA DE 8KA E 20KA.FORNECIMENTO E COLOCACAO 3%-DESGASTE DE FERRAMENTAS E EPI</t>
  </si>
  <si>
    <t>6.3.1.45</t>
  </si>
  <si>
    <t>DISPOSITIVO DIFERENCIAL DR ALTA SENSIB.(30mA) TETRAPOLAR 25A</t>
  </si>
  <si>
    <t>6.3.1.46</t>
  </si>
  <si>
    <t>INTERRUPTOR DIFERENCIAL TETRAPOLAR - 40A - SENSIBILIDADE 30MA - 380V</t>
  </si>
  <si>
    <t>6.3.1.47</t>
  </si>
  <si>
    <t>38.19.030</t>
  </si>
  <si>
    <t>Eletroduto de PVC corrugado flexível leve, diâmetro externo de 25 mm</t>
  </si>
  <si>
    <t>6.3.1.48</t>
  </si>
  <si>
    <t>ELETRODUTO FLEXIVEL PVC 32mm 1.1/2""</t>
  </si>
  <si>
    <t>6.3.1.49</t>
  </si>
  <si>
    <t>HASTE ATERRAMENTO COBREADA 5/8"" x 2,40m 6715 670106 - MAGNET</t>
  </si>
  <si>
    <t>6.3.1.50</t>
  </si>
  <si>
    <t>ELETRODUTO PVC RIGIDO 2""</t>
  </si>
  <si>
    <t>6.3.1.51</t>
  </si>
  <si>
    <t>15.007.0209-0</t>
  </si>
  <si>
    <t>HASTE PARA ATERRAMENTO,DE COBRE DE 5/8"(16MM),COM 2,40M DE C OMPRIMENTO.FORNECIMENTO E COLOCACAO 3%-DESGASTE DE FERRAMENTAS E EPI</t>
  </si>
  <si>
    <t>6.3.1.52</t>
  </si>
  <si>
    <t>ISOLADOR PARA PARA-RAIOS TIPO ROLDANA</t>
  </si>
  <si>
    <t>6.3.1.53</t>
  </si>
  <si>
    <t>BARRAMENTO TRIFASICO 100A PARA ATE 34 DISJUNTORES CEMAR</t>
  </si>
  <si>
    <t>6.3.1.54</t>
  </si>
  <si>
    <t>IN.09 -  POSTE GALVANIZADO, RETO, FLANGEADO, H=5M COM LUMINÁRIA HERMÉTICA TIPO LED DE 150W COM APROVAÇÃO DE ILUME/PMSP, INCLUSIVE CAIXA DE INSPEÇÃO DE ALVENARIA 40X40X40CM DE 1 TIJOLO COM TAMPA DE CONCRETO</t>
  </si>
  <si>
    <t>6.3.1.55</t>
  </si>
  <si>
    <t>41.31.040</t>
  </si>
  <si>
    <t>LUMINÁRIA LED RETANGULAR DE SOBREPOR COM DIFUSOR TRANSLÚCIDO, 4000 K, FLUXO LUMINOSO DE 3690 A 4800 LM, POTÊNCIA DE 35 W A 41 W</t>
  </si>
  <si>
    <t>6.3.1.56</t>
  </si>
  <si>
    <t>Refletor Slim  LED 50W de potência, branco Frio, 6500k, Autovolt, marca G-light ou similar</t>
  </si>
  <si>
    <t>6.3.1.57</t>
  </si>
  <si>
    <t>6.3.1.58</t>
  </si>
  <si>
    <t>6.3.1.59</t>
  </si>
  <si>
    <t>SAIDA HORIZONTAL PARA ELETROCALHA 1 1/4""</t>
  </si>
  <si>
    <t>6.3.1.60</t>
  </si>
  <si>
    <t>CRUZETA HORIZONTAL PARA ELETROCALHA 100X100mm CHAPA 20</t>
  </si>
  <si>
    <t>6.3.1.61</t>
  </si>
  <si>
    <t>CURVA DE INVERSAO PARA ELETROCALHA 100X100MM CHAPA 20</t>
  </si>
  <si>
    <t>6.3.1.62</t>
  </si>
  <si>
    <t>38.21.310</t>
  </si>
  <si>
    <t>ELETROCALHA LISA GALVANIZADA A FOGO, 100 X 100 MM, COM ACESSÓRIOS</t>
  </si>
  <si>
    <t>6.3.1.63</t>
  </si>
  <si>
    <t>TE VERTICAL DE SUBIDA PARA ELETROCALHA 100x100 CHAPA 20</t>
  </si>
  <si>
    <t>6.3.1.64</t>
  </si>
  <si>
    <t>EMENDA PARA ELETROCALHA TIPO U 100X100</t>
  </si>
  <si>
    <t>6.3.1.65</t>
  </si>
  <si>
    <t>QUADRO DE DISTRIBUIÇÃO DE ENERGIA EM CHAPA DE AÇO GALVANIZADO, DE EMBUTIR, COM BARRAMENTO TRIFÁSICO, PARA 24 DISJUNTORES DIN 100A - FORNECIMENTO E INSTALAÇÃO. AF_10/2020</t>
  </si>
  <si>
    <t>6.3.1.66</t>
  </si>
  <si>
    <t>6.3.1.67</t>
  </si>
  <si>
    <t>6.3.1.68</t>
  </si>
  <si>
    <t>CABO DE COBRE FLEXÍVEL ISOLADO, 6 MM², ANTI-CHAMA 450/750 V, PARA CIRCUITOS TERMINAIS - FORNECIMENTO E INSTALAÇÃO. AF_03/2023</t>
  </si>
  <si>
    <t>6.3.1.69</t>
  </si>
  <si>
    <t>DISJUNTOR MONOPOLAR TIPO DIN, CORRENTE NOMINAL DE 16A - FORNECIMENTO E INSTALAÇÃO. AF_10/2020</t>
  </si>
  <si>
    <t>6.3.1.70</t>
  </si>
  <si>
    <t>DISJUNTOR MONOPOLAR TIPO DIN, CORRENTE NOMINAL DE 20A - FORNECIMENTO E INSTALAÇÃO. AF_10/2020</t>
  </si>
  <si>
    <t>6.3.1.71</t>
  </si>
  <si>
    <t>DISJUNTOR BIPOLAR TIPO DIN, CORRENTE NOMINAL DE 16A - FORNECIMENTO E INSTALAÇÃO. AF_10/2020</t>
  </si>
  <si>
    <t>6.3.1.72</t>
  </si>
  <si>
    <t>DISJUNTOR BIPOLAR TIPO DIN, CORRENTE NOMINAL DE 20A - FORNECIMENTO E INSTALAÇÃO. AF_10/2020</t>
  </si>
  <si>
    <t>6.3.1.73</t>
  </si>
  <si>
    <t>DISJUNTOR BIPOLAR TIPO DIN, CORRENTE NOMINAL DE 40A - FORNECIMENTO E INSTALAÇÃO. AF_10/2020</t>
  </si>
  <si>
    <t>6.3.1.74</t>
  </si>
  <si>
    <t xml:space="preserve">CHUMBADOR CB 3/8""x2.1/2""+ PARAFUSO </t>
  </si>
  <si>
    <t>6.3.1.75</t>
  </si>
  <si>
    <t>PARAFUSO LENTILHA 42x13mm COM PORCA E ARRUELA</t>
  </si>
  <si>
    <t>6.3.1.76</t>
  </si>
  <si>
    <t>CAIXA DE PASSAGEM CH.DE ACO C/TAMPA APARAF. 200x200x100 PISO</t>
  </si>
  <si>
    <t>6.3.1.77</t>
  </si>
  <si>
    <t>CAIXA DE PASSAGEM ELETRICA 60x60x50cm COM TAMPAO FERRO FUNDIDO</t>
  </si>
  <si>
    <t>6.3.1.78</t>
  </si>
  <si>
    <t>INTERRUPTOR SIMPLES (1 MÓDULO), 10A/250V, INCLUINDO SUPORTE E PLACA - FORNECIMENTO E INSTALAÇÃO. AF_03/2023</t>
  </si>
  <si>
    <t>6.3.1.79</t>
  </si>
  <si>
    <t>INTERRUPTOR SIMPLES (2 MÓDULOS), 10A/250V, INCLUINDO SUPORTE E PLACA - FORNECIMENTO E INSTALAÇÃO. AF_03/2023</t>
  </si>
  <si>
    <t>6.3.1.80</t>
  </si>
  <si>
    <t>PLACA (ESPELHO) 1 POSTO HORIZONTAL 4x2 PIAL PLUS</t>
  </si>
  <si>
    <t>6.3.1.81</t>
  </si>
  <si>
    <t>RELÉ FOTOELÉTRICO PARA COMANDO DE ILUMINAÇÃO EXTERNA 1000 W - FORNECIMENTO E INSTALAÇÃO. AF_08/2020</t>
  </si>
  <si>
    <t>6.3.1.82</t>
  </si>
  <si>
    <t>DISPOSITIVO PROTETOR DE SURTO 220V OU 127V, 20 KA, TRIFASICO</t>
  </si>
  <si>
    <t>6.3.1.83</t>
  </si>
  <si>
    <t>09.04.038</t>
  </si>
  <si>
    <t>INTERRUPTOR AUTOM. DIFERENCIAL (DISPOSITIVO DR) 40A/300 Ma</t>
  </si>
  <si>
    <t>6.3.1.84</t>
  </si>
  <si>
    <t>Soquete ou bocal de porcelana E27 de tempo, ref.MT-2233, marca Decorlux ou similar</t>
  </si>
  <si>
    <t>6.3.1.85</t>
  </si>
  <si>
    <t>50.05.312</t>
  </si>
  <si>
    <t>BLOCO AUTÔNOMO DE ILUMINAÇÃO DE EMERGÊNCIA LED, COM AUTONOMIA MÍNIMA DE 3 HORAS, FLUXO LUMINOSO DE 2.000 ATÉ 3.000 LÚMENS, EQUIPADO COM 2 FARÓIS</t>
  </si>
  <si>
    <t>6.3.2</t>
  </si>
  <si>
    <t>ILUMINAÇÃO</t>
  </si>
  <si>
    <t>6.3.2.1</t>
  </si>
  <si>
    <t>PROJETOR FECHADO UMA PETALA LIGA ALUMINIO VAPOR MERCURIO 250W</t>
  </si>
  <si>
    <t>6.3.2.2</t>
  </si>
  <si>
    <t>P.28.000.049721</t>
  </si>
  <si>
    <t>Reator eletromagnético de alto fator de potência com capacitor e ignitor, para lâmpada vapor metálico 250W / 220V</t>
  </si>
  <si>
    <t>6.3.2.3</t>
  </si>
  <si>
    <t>Soquete ou bocal de louça E40</t>
  </si>
  <si>
    <t>6.3.2.4</t>
  </si>
  <si>
    <t>LÂMPADA VAPOR METÁLICO - 250W</t>
  </si>
  <si>
    <t>6.3.2.5</t>
  </si>
  <si>
    <t>QUADRO DE DISTRIBUIÇÃO DE ENERGIA EM CHAPA DE AÇO GALVANIZADO, DE EMBUTIR, COM BARRAMENTO TRIFÁSICO, PARA 40 DISJUNTORES DIN 100A - FORNECIMENTO E INSTALAÇÃO. AF_10/2020</t>
  </si>
  <si>
    <t>6.3.2.6</t>
  </si>
  <si>
    <t>LUMINARIA DE EMBUTIR ALETADA 2X28 COMPLETA TASCHIBRA</t>
  </si>
  <si>
    <t>6.3.2.7</t>
  </si>
  <si>
    <t xml:space="preserve">LAMPADA HALOGENA LAPISEIRA TUBULAR (PALITO) 100W/220V </t>
  </si>
  <si>
    <t>6.3.3</t>
  </si>
  <si>
    <t>SPDA</t>
  </si>
  <si>
    <t>6.3.3.1</t>
  </si>
  <si>
    <t>Caixa de equipotencialização em aço 200x200x90mm, para embutir com tampa, com 9 terminais, ref:TEL-901 ou similar (SPDA)</t>
  </si>
  <si>
    <t>6.3.3.2</t>
  </si>
  <si>
    <t>CAIXA DE INSPEÇÃO PARA ATERRAMENTO, CIRCULAR, EM POLIETILENO, DIÂMETRO INTERNO = 0,3 M. AF_12/2020</t>
  </si>
  <si>
    <t>6.3.3.3</t>
  </si>
  <si>
    <t>HASTE DE ATERRAMENTO, DIÂMETRO 3/4", COM 3 METROS - FORNECIMENTO E INSTALAÇÃO. AF_08/2023</t>
  </si>
  <si>
    <t>6.3.3.4</t>
  </si>
  <si>
    <t>CAPTOR TIPO FRANKLIN PARA SPDA - FORNECIMENTO E INSTALAÇÃO. AF_08/2023</t>
  </si>
  <si>
    <t>6.3.3.5</t>
  </si>
  <si>
    <t>MASTRO 1 ½", COM 3 METROS, PARA SPDA - FORNECIMENTO E INSTALAÇÃO. AF_08/2023</t>
  </si>
  <si>
    <t>6.3.3.6</t>
  </si>
  <si>
    <t>MINI CAPTOR PARA SPDA - FORNECIMENTO E INSTALAÇÃO. AF_08/2023</t>
  </si>
  <si>
    <t>6.3.3.7</t>
  </si>
  <si>
    <t>BASE METÁLICA PARA MASTRO 1 ½"  PARA SPDA - FORNECIMENTO E INSTALAÇÃO. AF_08/2023</t>
  </si>
  <si>
    <t>6.3.3.8</t>
  </si>
  <si>
    <t>ABRAÇADEIRA DE FIXAÇÃO DE BRAÇOS DE LUMINÁRIAS DE 2" - FORNECIMENTO E INSTALAÇÃO. AF_08/2020</t>
  </si>
  <si>
    <t>6.3.3.9</t>
  </si>
  <si>
    <t>CABO DE COBRE NU MEIO DURO 7 FIOS 35mm2</t>
  </si>
  <si>
    <t>6.3.3.10</t>
  </si>
  <si>
    <t>CABO DE COBRE NU MEIO DURO 7 FIOS 50mm2</t>
  </si>
  <si>
    <t>6.3.3.11</t>
  </si>
  <si>
    <t>ELETRODUTO PVC RÍGIDO, DIÂMETRO 40MM, COM 3 METROS, PARA SPDA - FORNECIMENTO E INSTALAÇÃO. AF_08/2023</t>
  </si>
  <si>
    <t>6.3.3.12</t>
  </si>
  <si>
    <t>ISOLADOR, TIPO ROLDANA, PARA BAIXA TENSÃO - FORNECIMENTO E INSTALAÇÃO. AF_07/2020</t>
  </si>
  <si>
    <t xml:space="preserve"> 6.4</t>
  </si>
  <si>
    <t>ARQUITETURA - EDIFÍCIO GARAGEM</t>
  </si>
  <si>
    <t xml:space="preserve"> 6.4.1</t>
  </si>
  <si>
    <t>ALVENARIA</t>
  </si>
  <si>
    <t>6.4.1.1</t>
  </si>
  <si>
    <t>ALVENARIA DE VEDAÇÃO DE BLOCOS VAZADOS DE CONCRETO DE 14X19X39 CM (ESPESSURA 14 CM)  E ARGAMASSA DE ASSENTAMENTO COM PREPARO EM BETONEIRA. AF_12/2021</t>
  </si>
  <si>
    <t>6.4.1.2</t>
  </si>
  <si>
    <t>ALVENARIA DE VEDAÇÃO COM ELEMENTO VAZADO DE CONCRETO (COBOGÓ) DE 7X50X50CM E ARGAMASSA DE ASSENTAMENTO COM PREPARO EM BETONEIRA. AF_05/2020</t>
  </si>
  <si>
    <t>6.4.1.3</t>
  </si>
  <si>
    <t>VERGA MOLDADA IN LOCO COM UTILIZAÇÃO DE BLOCOS CANALETA, ESPESSURA DE *20* CM. AF_03/2024</t>
  </si>
  <si>
    <t>6.4.1.4</t>
  </si>
  <si>
    <t>CONTRAVERGA MOLDADA IN LOCO COM UTILIZAÇÃO DE BLOCOS CANALETA, ESPESSURA DE *20* CM. AF_03/2024</t>
  </si>
  <si>
    <t xml:space="preserve"> 6.4.2</t>
  </si>
  <si>
    <t>DRYWALL</t>
  </si>
  <si>
    <t>6.4.2.1</t>
  </si>
  <si>
    <t>PAREDE COM SISTEMA EM CHAPAS DE GESSO PARA DRYWALL, USO INTERNO, COM DUAS FACES SIMPLES E ESTRUTURA METÁLICA COM GUIAS SIMPLES PARA PAREDES COM ÁREA LÍQUIDA MAIOR OU IGUAL A 6 M2, COM VÃOS. AF_07/2023_PS</t>
  </si>
  <si>
    <t>6.4.2.2</t>
  </si>
  <si>
    <t>CPU1942</t>
  </si>
  <si>
    <t>PAREDE COM SISTEMA EM CHAPAS DE GESSO RU PARA DRYWALL, USO INTERNO, COM DUAS FACES SIMPLES E ESTRUTURA METÁLICA COM GUIAS SIMPLES PARA PAREDES COM ÁREA LÍQUIDA MAIOR OU IGUAL A 6 M2, COM VÃOS. AF_07/2023_PS</t>
  </si>
  <si>
    <t xml:space="preserve"> 6.4.3</t>
  </si>
  <si>
    <t>PISO</t>
  </si>
  <si>
    <t>6.4.3.1</t>
  </si>
  <si>
    <t>Piso alta resistencia, colorido, e=10mm, aplicado com juntas, polido até o esmeril 400 e encerado (GRANILITE)</t>
  </si>
  <si>
    <t>6.4.3.2</t>
  </si>
  <si>
    <t>Piso alta resistência ou industrial de 12 mm, comum, cor cinza, com juntas plásticas, sem polimento, exclusive argamassa de regularização, aplicado</t>
  </si>
  <si>
    <t>6.4.3.3</t>
  </si>
  <si>
    <t>PINTURA DE PISO COM TINTA EPÓXI, PINTURA DE PISO COM TINTA EPÓXI, APLICAÇÃO MANUAL, 2 DEMÃOS, INCLUSO PRIMER EPÓXI. AF_05/2021APLICAÇÃO MANUAL, 2 DEMÃOS, INCLUSO PRIMER EPÓXI. AF_05/2021</t>
  </si>
  <si>
    <t xml:space="preserve"> 6.4.4</t>
  </si>
  <si>
    <t>REVESTIMENTO DE PAREDES</t>
  </si>
  <si>
    <t>6.4.4.1</t>
  </si>
  <si>
    <t>REVESTIMENTO CERÂMICO PARA PAREDES INTERNAS COM PLACAS TIPO ESMALTADA DE DIMENSÕES 60X60 CM APLICADAS NA ALTURA INTEIRA DAS PAREDES. AF_02/2023_PE</t>
  </si>
  <si>
    <t>6.4.4.2</t>
  </si>
  <si>
    <t>6.4.4.3</t>
  </si>
  <si>
    <t>EMBOÇO OU MASSA ÚNICA EM ARGAMASSA TRAÇO 1:2:8, PREPARO MECÂNICO COM BETONEIRA 400 L, APLICADA MANUALMENTE EM PANOS DE FACHADA COM PRESENÇA DE VÃOS, ESPESSURA DE 25 MM. AF_08/2022</t>
  </si>
  <si>
    <t xml:space="preserve"> 6.4.5</t>
  </si>
  <si>
    <t>PINTURA</t>
  </si>
  <si>
    <t>6.4.5.1</t>
  </si>
  <si>
    <t>PINTURA LÁTEX ACRÍLICA PREMIUM, APLICAÇÃO MANUAL EM PAREDES, DUAS DEMÃOS. AF_04/2023</t>
  </si>
  <si>
    <t>6.4.5.2</t>
  </si>
  <si>
    <t>6.4.5.3</t>
  </si>
  <si>
    <t xml:space="preserve"> 6.4.6</t>
  </si>
  <si>
    <t>EQUIPAMENTOS</t>
  </si>
  <si>
    <t>6.4.6.1</t>
  </si>
  <si>
    <t xml:space="preserve"> 6.4.7</t>
  </si>
  <si>
    <t>LOUÇAS</t>
  </si>
  <si>
    <t>6.4.7.1</t>
  </si>
  <si>
    <t>6.4.7.2</t>
  </si>
  <si>
    <t>ASSENTO PARA VASO SANITARIAO LINHA VOGUE CONFORTO PCD</t>
  </si>
  <si>
    <t>6.4.7.3</t>
  </si>
  <si>
    <t>CPU2095</t>
  </si>
  <si>
    <t>LAVATÓRIO LOUÇA BRANCA SUSPENSO, 29,5 X 39CM OU EQUIVALENTE, PADRÃO POPULAR, INCLUSO SIFÃO EM METAL CROMADO, VÁLVULA E ENGATE FLEXÍVEL 30CM EM PLÁSTICO, PADRÃO POPULAR - FORNECIMENTO E INSTALAÇÃO</t>
  </si>
  <si>
    <t>6.4.7.4</t>
  </si>
  <si>
    <t>TANQUE DE LOUCA 30 LITROS INCLUSIVE VALVULA E SIFAO</t>
  </si>
  <si>
    <t xml:space="preserve"> 6.4.8</t>
  </si>
  <si>
    <t>METAIS</t>
  </si>
  <si>
    <t>6.4.8.1</t>
  </si>
  <si>
    <t>6.4.8.2</t>
  </si>
  <si>
    <t>6.4.8.3</t>
  </si>
  <si>
    <t>CPU2105</t>
  </si>
  <si>
    <t>RALO SECO PVC QUADRADO 15x15 COM GRELHA</t>
  </si>
  <si>
    <t>6.4.8.4</t>
  </si>
  <si>
    <t>CUBA DE EMBUTIR RETANGULAR DE AÇO INOXIDÁVEL, 46 X 30 X 12 CM - FORNECIMENTO E INSTALAÇÃO. AF_01/2020</t>
  </si>
  <si>
    <t xml:space="preserve"> 6.4.9</t>
  </si>
  <si>
    <t>ESQUADRIAS METÁLICAS</t>
  </si>
  <si>
    <t>6.4.9.1</t>
  </si>
  <si>
    <t>PORTÃO EM FERRO GALVANIZADO ELETROFUNDIDO MALHA 65X132MM, DE CORRER, COM PINTURA ELETROLÍTICA</t>
  </si>
  <si>
    <t>6.4.9.2</t>
  </si>
  <si>
    <t>JANELA DE ALUMÍNIO TIPO MAXIM-AR, COM VIDROS, BATENTE E FERRAGENS, EXCLUSIVE ALIZAR, ACABAMENTO E CONTRAMARCO, FIXAÇÃO COM PARAFUSO. FORNECIMENTO E INSTALAÇÃO. AF_11/2024</t>
  </si>
  <si>
    <t>6.4.9.3</t>
  </si>
  <si>
    <t>JANELA DE CORRER 4 FOLHAS EM ALUMINIO NATURAL COM VIDRO 6MM</t>
  </si>
  <si>
    <t xml:space="preserve"> 6.4.10</t>
  </si>
  <si>
    <t>PORTA DE MADEIRA</t>
  </si>
  <si>
    <t>6.4.10.1</t>
  </si>
  <si>
    <t>KIT DE PORTA DE MADEIRA PARA PINTURA, SEMI-OCA (LEVE OU MÉDIA), PADRÃO MÉDIO, 80X210CM, ESPESSURA DE 3,5CM, ITENS INCLUSOS: DOBRADIÇAS, MONTAGEM E INSTALAÇÃO DO BATENTE, FECHADURA COM EXECUÇÃO DO FURO - FORNECIMENTO E INSTALAÇÃO. AF_12/2019</t>
  </si>
  <si>
    <t xml:space="preserve"> 6.4.11</t>
  </si>
  <si>
    <t>PORTA DE ALUMÍNIO</t>
  </si>
  <si>
    <t>6.4.11.1</t>
  </si>
  <si>
    <t>PORTA DE ALUMÍNIO DE ABRIR COM LAMBRI, COM GUARNIÇÃO, FIXAÇÃO COM PARAFUSOS - FORNECIMENTO E INSTALAÇÃO. AF_12/2019</t>
  </si>
  <si>
    <t xml:space="preserve"> 6.4.12</t>
  </si>
  <si>
    <t>MARMORARIA</t>
  </si>
  <si>
    <t>6.4.12.1</t>
  </si>
  <si>
    <t>Tampo/bancada em granito branco siena, e=2cm</t>
  </si>
  <si>
    <t xml:space="preserve"> 6.4.13</t>
  </si>
  <si>
    <t>FORRO</t>
  </si>
  <si>
    <t>6.4.13.1</t>
  </si>
  <si>
    <t>PINTURA LÁTEX ACRÍLICA PREMIUM, APLICAÇÃO MANUAL EM TETO, DUAS DEMÃOS. AF_04/2023</t>
  </si>
  <si>
    <t xml:space="preserve"> 6.5</t>
  </si>
  <si>
    <t>PREVENÇÃO E COMBATE A INCÊNDIO (PCI) - PRÉDIO GARAGEM</t>
  </si>
  <si>
    <t>6.5.1</t>
  </si>
  <si>
    <t>SINALIZAÇÃO E EQUIPAMENTOS</t>
  </si>
  <si>
    <t>6.5.1.1</t>
  </si>
  <si>
    <t>EXTINTOR PO QUIMICO SECO 8kg ABC NBR 15808:2017</t>
  </si>
  <si>
    <t>6.5.1.2</t>
  </si>
  <si>
    <t>97.02.195</t>
  </si>
  <si>
    <t>PLACA DE SINALIZAÇÃO EM PVC FOTOLUMINESCENTE (240X120MM), COM INDICAÇÃO DE ROTA DE EVACUAÇÃO E SAÍDA DE EMERGÊNCIA</t>
  </si>
  <si>
    <t>6.5.1.3</t>
  </si>
  <si>
    <t>97.02.193</t>
  </si>
  <si>
    <t>PLACA DE SINALIZAÇÃO EM PVC FOTOLUMINESCENTE (200X200MM), COM INDICAÇÃO DE EQUIPAMENTOS DE ALARME, DETECÇÃO E EXTINÇÃO DE INCÊNDIO</t>
  </si>
  <si>
    <t>6.5.1.4</t>
  </si>
  <si>
    <t>Placa de sinalizacao, fotoluminescente, em pvc , rota de fuga</t>
  </si>
  <si>
    <t>6.5.2</t>
  </si>
  <si>
    <t>SISTEMA DE DETECÇÃO E ALARME DE INCÊNDIO</t>
  </si>
  <si>
    <t>6.5.2.1</t>
  </si>
  <si>
    <t>Avisador sonoro tipo sirene para incêndio - Fornecimento</t>
  </si>
  <si>
    <t>6.5.2.2</t>
  </si>
  <si>
    <t>50.05.450</t>
  </si>
  <si>
    <t>ACIONADOR MANUAL QUEBRA-VIDRO ENDEREÇÁVEL</t>
  </si>
  <si>
    <t>6.5.3</t>
  </si>
  <si>
    <t>REDE DE HIDRANTES</t>
  </si>
  <si>
    <t>6.5.3.1</t>
  </si>
  <si>
    <t>50.01.320</t>
  </si>
  <si>
    <t>ABRIGO DE HIDRANTE DE 1 1/2´ COMPLETO - INCLUSIVE MANGUEIRA DE 30 m (2 x 15 m)</t>
  </si>
  <si>
    <t>6.5.3.2</t>
  </si>
  <si>
    <t>TUBO DE AÇO GALVANIZADO COM COSTURA, CLASSE MÉDIA, CONEXÃO RANHURADA, DN 65 (2 1/2"), INSTALADO EM PRUMADAS - FORNECIMENTO E INSTALAÇÃO. AF_10/2020</t>
  </si>
  <si>
    <t>ALVENARIA, VEDAÇÕES E DIVISÓRIAS</t>
  </si>
  <si>
    <t xml:space="preserve">7.1 </t>
  </si>
  <si>
    <t>ALVENARIA DE VEDAÇÃO</t>
  </si>
  <si>
    <t xml:space="preserve">7.1.1 </t>
  </si>
  <si>
    <t>ALVENARIA DE VEDAÇÃO DE BLOCOS  VAZADOS DE CONCRETO APARENTE DE 9X19X39 CM (ESPESSURA 9 CM) E ARGAMASSA DE ASSENTAMENTO COM PREPARO EM BETONEIRA. AF_12/2021</t>
  </si>
  <si>
    <t>7.1.2</t>
  </si>
  <si>
    <t>7.1.3</t>
  </si>
  <si>
    <t>7.1.4</t>
  </si>
  <si>
    <t>7.1.5</t>
  </si>
  <si>
    <t>7.1.6</t>
  </si>
  <si>
    <t>ENCUNHAMENTO DE ALVENARIA DE VEDAÇÃO COM ARGAMASSA APLICADA COM COLHER</t>
  </si>
  <si>
    <t xml:space="preserve">7.2 </t>
  </si>
  <si>
    <t>VEDAÇÃO DE DRYWALL</t>
  </si>
  <si>
    <t xml:space="preserve">7.2.1 </t>
  </si>
  <si>
    <t>7.2.2</t>
  </si>
  <si>
    <t>7.2.3</t>
  </si>
  <si>
    <t>CPU1943</t>
  </si>
  <si>
    <t>PAREDE COM PLACAS DE GESSO ACARTONADO ST/ST (DRYWALL) COM REFORÇO METÁLICO PARA USO INTERNO, COM DUAS FACES DUPLAS E ESTRUTURA METÁLICA COM GUIAS SIMPLES, COM VÃOS. AF_06/2017_P</t>
  </si>
  <si>
    <t xml:space="preserve">7.3 </t>
  </si>
  <si>
    <t>DIVISÓRIAS</t>
  </si>
  <si>
    <t xml:space="preserve">7.3.1 </t>
  </si>
  <si>
    <t>DIVISORIA SANITÁRIA, TIPO CABINE, EM PAINEL DE GRANILITE, ESP = 3CM, ASSENTADO COM ARGAMASSA COLANTE AC III-E, EXCLUSIVE FERRAGENS. AF_01/2021</t>
  </si>
  <si>
    <t>ESQUADRIAS</t>
  </si>
  <si>
    <t xml:space="preserve">8.1 </t>
  </si>
  <si>
    <t>ESQUADRIAS DE MADEIRA</t>
  </si>
  <si>
    <t xml:space="preserve">8.1.1 </t>
  </si>
  <si>
    <t>PORTAS DE MADEIRA</t>
  </si>
  <si>
    <t xml:space="preserve"> 8.1.1.1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</si>
  <si>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</si>
  <si>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8.1.1.2</t>
  </si>
  <si>
    <t xml:space="preserve"> 8.1.1.3</t>
  </si>
  <si>
    <t>KIT DE PORTA DE MADEIRA PARA PINTURA, SEMI-OCA (LEVE OU MÉDIA), PADRÃO MÉDIO, 90X210CM, ESPESSURA DE 3,5CM, ITENS INCLUSOS: DOBRADIÇAS, MONTAGEM E INSTALAÇÃO DO BATENTE, SEM FECHADURA - FORNECIMENTO E INSTALAÇÃO. AF_12/2019</t>
  </si>
  <si>
    <t xml:space="preserve"> 8.1.1.4</t>
  </si>
  <si>
    <t>PUXADOR PARA PCD, FIXADO NA PORTA - FORNECIMENTO E INSTALAÇÃO. AF_01/2020</t>
  </si>
  <si>
    <t xml:space="preserve"> 8.1.1.5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</si>
  <si>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</si>
  <si>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</si>
  <si>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 xml:space="preserve"> 8.1.1.6</t>
  </si>
  <si>
    <t>CPU2197</t>
  </si>
  <si>
    <t>PORTA COMPLETA MADEIRA 2 FL.1,60x2,10m COM VISOR/VIDRO</t>
  </si>
  <si>
    <t xml:space="preserve"> 8.1.1.7</t>
  </si>
  <si>
    <t>CPU2198</t>
  </si>
  <si>
    <t>PORTA COMPLETA MADEIRA 2 FL.1,80x2,10m COM VISOR/VIDRO</t>
  </si>
  <si>
    <t xml:space="preserve"> 8.1.1.8</t>
  </si>
  <si>
    <t>CPU2199</t>
  </si>
  <si>
    <t>PORTA COMPLETA MADEIRA 2 FL.2,00x2,10m COM VISOR/VIDRO</t>
  </si>
  <si>
    <t xml:space="preserve"> 8.1.1.9</t>
  </si>
  <si>
    <t>CPU2523</t>
  </si>
  <si>
    <t>PORTA COMPLETA MADEIRA 2 FL.1,50x2,10m COM VISOR/VIDRO</t>
  </si>
  <si>
    <t xml:space="preserve"> 8.1.1.10</t>
  </si>
  <si>
    <t>PORTA COMPLETA COMPENSADO MADEIRA LISO</t>
  </si>
  <si>
    <t xml:space="preserve"> 8.1.1.11</t>
  </si>
  <si>
    <t>C1963</t>
  </si>
  <si>
    <t>PORTA COMPLETA, BLINDOR/CHUMBO (0,80X2,10)m  (S/ACESSÓRIOS)</t>
  </si>
  <si>
    <t xml:space="preserve"> 8.1.1.12</t>
  </si>
  <si>
    <t>CPU2037</t>
  </si>
  <si>
    <t>Porta em madeira de lei, de correr, lisa, semi-ôca 0,90x2,10m, inclusive batentes e ferragens e puxador</t>
  </si>
  <si>
    <t xml:space="preserve"> 8.1.1.13</t>
  </si>
  <si>
    <t>CPU1972</t>
  </si>
  <si>
    <t>Porta em madeira de lei, de correr, lisa, semi-ôca 1,20x2,10m, inclusive batentes e ferragens - Rev 02</t>
  </si>
  <si>
    <t xml:space="preserve"> 8.1.1.14</t>
  </si>
  <si>
    <t>CPU2012</t>
  </si>
  <si>
    <t>PORTA CAMARAO 4 FOLHAS ARTICULADA FRISADA C/ FERRAGENS</t>
  </si>
  <si>
    <t xml:space="preserve"> 8.1.1.15</t>
  </si>
  <si>
    <t>PORTA COMPLETA MADEIRA 1 FL.1,20x2,10m-INTERNA</t>
  </si>
  <si>
    <t>8.2</t>
  </si>
  <si>
    <t>ESQUADRIAS DE ALUMÍNIO</t>
  </si>
  <si>
    <t xml:space="preserve">8.2.1 </t>
  </si>
  <si>
    <t>PORTAS DE ALUMÍNIO</t>
  </si>
  <si>
    <t xml:space="preserve"> 8.2.1.1 </t>
  </si>
  <si>
    <t xml:space="preserve"> 8.2.1.2 </t>
  </si>
  <si>
    <t>PORTA EM ALUMÍNIO DE ABRIR TIPO VENEZIANA COM GUARNIÇÃO, FIXAÇÃO COM PARAFUSOS - FORNECIMENTO E INSTALAÇÃO. AF_12/2019</t>
  </si>
  <si>
    <t xml:space="preserve"> 8.2.1.3 </t>
  </si>
  <si>
    <t>PORTA DE CORRER DE ALUMÍNIO, COM DUAS FOLHAS PARA VIDRO, INCLUSO VIDRO LISO INCOLOR, FECHADURA E PUXADOR, SEM ALIZAR. AF_12/2019</t>
  </si>
  <si>
    <t xml:space="preserve">8.2.2 </t>
  </si>
  <si>
    <t>JANELAS DE ALUMÍNIO</t>
  </si>
  <si>
    <t xml:space="preserve"> 8.2.2.1 </t>
  </si>
  <si>
    <t xml:space="preserve"> 8.2.2.2</t>
  </si>
  <si>
    <t>JANELA FIXA DE ALUMÍNIO PARA VIDRO, COM VIDRO, BATENTE E FERRAGENS, EXCLUSIVE ACABAMENTO, ALIZAR E CONTRAMARCO, FIXAÇÃO COM PARAFUSO - FORNECIMENTO E INSTALAÇÃO. AF_11/2024</t>
  </si>
  <si>
    <t xml:space="preserve"> 8.2.2.3</t>
  </si>
  <si>
    <t xml:space="preserve"> 8.2.2.4</t>
  </si>
  <si>
    <t>Visor plumbífero com moldura, esp=60mm (nacional)</t>
  </si>
  <si>
    <t xml:space="preserve"> 8.2.2.5</t>
  </si>
  <si>
    <t>JANELA DE CORRER EM ALUMINIO NATURAL,PAINEL FIXO E VIDRO 4MM</t>
  </si>
  <si>
    <t xml:space="preserve"> 8.2.2.6</t>
  </si>
  <si>
    <t>32.06.240</t>
  </si>
  <si>
    <t>Película adesiva jateada para vidros - uso interno</t>
  </si>
  <si>
    <t xml:space="preserve"> 8.2.2.7</t>
  </si>
  <si>
    <t>GRADIL EM FERRO FIXADO EM VÃOS DE JANELAS, FORMADO POR BARRAS CHATAS DE 25X4,8 MM. AF_04/2019</t>
  </si>
  <si>
    <t xml:space="preserve">8.3 </t>
  </si>
  <si>
    <t>ESQUADRIAS DE VIDRO</t>
  </si>
  <si>
    <t xml:space="preserve">8.3.1 </t>
  </si>
  <si>
    <t>PORTAS DE VIDRO</t>
  </si>
  <si>
    <t xml:space="preserve">8.3.1.1 </t>
  </si>
  <si>
    <t>Porta em vidro temperado 10mm, incolor, inclusive ferragens de fixação e instalação, exclusive puxador - Rev 01_10/2021</t>
  </si>
  <si>
    <t xml:space="preserve">8.4 </t>
  </si>
  <si>
    <t xml:space="preserve">8.4.1 </t>
  </si>
  <si>
    <t>PORTAS METÁLICAS</t>
  </si>
  <si>
    <t xml:space="preserve">8.4.1.1 </t>
  </si>
  <si>
    <t>PORTA CORTA FOGO, DE ABRIR, 02 FOLHAS, EM CHAPA DE AÇO GALVANIZADO Nº24, BATENTE EM CHAPA Nº18, CLASSE 90, ISOLANTE EM MANTA CERÂMICA INCOMBUSTÍVEL E=5CM,DOBRADIÇAS TIPO HELICOIDAL EM AÇO 1010/1020, E FECHADURA REVERSÍVEL SEM CHAVE</t>
  </si>
  <si>
    <t>8.4.1.2</t>
  </si>
  <si>
    <t>GRADIL DE FERRO MODELO PMSP, INCLUI PINTURA</t>
  </si>
  <si>
    <t>8.4.1.3</t>
  </si>
  <si>
    <t>8.4.1.4</t>
  </si>
  <si>
    <t>ALAMBRADO PARA QUADRA POLIESPORTIVA, ESTRUTURADO POR TUBOS DE ACO GALVANIZADO, (MONTANTES COM DIAMETRO 2", TRAVESSAS E ESCORAS COM DIÂMETRO 1 ¼"), COM TELA DE ARAME GALVANIZADO, FIO 12 BWG E MALHA QUADRADA 5X5CM (EXCETO MURETA). AF_03/2021</t>
  </si>
  <si>
    <t xml:space="preserve">8.5 </t>
  </si>
  <si>
    <t>ACESSÓRIOS</t>
  </si>
  <si>
    <t xml:space="preserve">8.5.1 </t>
  </si>
  <si>
    <t>Barra de apoio, reta, fixa, em aço inox, l=40cm, d=1 1/4", Jackwal ou similar</t>
  </si>
  <si>
    <t>8.5.2</t>
  </si>
  <si>
    <t>MOLA HIDRAULICA DE PISO PARA PORTA DE VIDRO TEMPERADO. AF_01/2021</t>
  </si>
  <si>
    <t>8.5.3</t>
  </si>
  <si>
    <t>28.20.650</t>
  </si>
  <si>
    <t>PUXADOR DUPLO EM AÇO INOXIDÁVEL, PARA PORTA DE MADEIRA, ALUMÍNIO OU VIDRO, DE 350 MM</t>
  </si>
  <si>
    <t>8.5.4</t>
  </si>
  <si>
    <t>TARJETA TIPO LIVRE/OCUPADO PARA PORTA DE BANHEIRO. AF_12/2019</t>
  </si>
  <si>
    <t>8.5.5</t>
  </si>
  <si>
    <t>24.03.200</t>
  </si>
  <si>
    <t>TELA DE PROTEÇÃO TIPO MOSQUITEIRA EM AÇO GALVANIZADO, COM REQUADRO EM PERFIS DE FERRO</t>
  </si>
  <si>
    <t>8.5.6</t>
  </si>
  <si>
    <t>FECHADURA DE EMBUTIR COM CILINDRO, EXTERNA, COMPLETA, ACABAMENTO PADRÃO MÉDIO, INCLUSO EXECUÇÃO DE FURO - FORNECIMENTO E INSTALAÇÃO. AF_12/2019</t>
  </si>
  <si>
    <t>8.5.7</t>
  </si>
  <si>
    <t>DOBRADIÇA EM AÇO/FERRO, 3" X 21/2", E=1,9 A 2MM, SEN ANEL, CROMADO OU ZINCADO, TAMPA BOLA, COM PARAFUSOS. AF_12/2019</t>
  </si>
  <si>
    <t>8.5.8</t>
  </si>
  <si>
    <t>Fechadura ou fecho eletromagnético para controle de acesso ref:HDL,12volts, modelo FEC-91LA, ou similar, para embutir no batente (exceto fechadura convencional)</t>
  </si>
  <si>
    <t>8.5.9</t>
  </si>
  <si>
    <t>ALIZAR ALUMINIO PINTURA ELETROSTATICA BRANCA</t>
  </si>
  <si>
    <t>8.5.10</t>
  </si>
  <si>
    <t>ALIZAR DE 5X1,5CM PARA PORTA FIXADO COM PREGOS, PADRÃO MÉDIO - FORNECIMENTO E INSTALAÇÃO. AF_12/2019</t>
  </si>
  <si>
    <t>COBERTURA</t>
  </si>
  <si>
    <t xml:space="preserve">9.1 </t>
  </si>
  <si>
    <t>TELHAMENTO</t>
  </si>
  <si>
    <t xml:space="preserve">9.1.1 </t>
  </si>
  <si>
    <t>TELHAMENTO COM TELHA ONDULADA DE FIBROCIMENTO E = 6 MM, COM RECOBRIMENTO LATERAL DE 1/4 DE ONDA PARA TELHADO COM INCLINAÇÃO MAIOR QUE 10°, COM ATÉ 2 ÁGUAS, INCLUSO IÇAMENTO. AF_07/2019</t>
  </si>
  <si>
    <t>9.1.2</t>
  </si>
  <si>
    <t>Telhamento com telha metálica em chapa de aço galvanizado natural ondulada e=0,5mm</t>
  </si>
  <si>
    <t>9.1.3</t>
  </si>
  <si>
    <t>16.011.0005-0</t>
  </si>
  <si>
    <t>COBERTURA EM CHAPA DE POLICARBONATO ALVEOLAR,NA COR CRISTAL, COM 10MM DE ESPESSURA,INCL.MADEIRAMENTO EM PECAS DE MADEIRA E PILARES EM TUBO DE ACO GALVANIZADO.MEDIDO PELA AREA REAL DE COBERTURA.FORNECIMENTO E COLOCACAO 3%-DESGASTE DE FERRAMENTAS E EPI</t>
  </si>
  <si>
    <t>9.2</t>
  </si>
  <si>
    <t>COMPLEMENTOS</t>
  </si>
  <si>
    <t xml:space="preserve">9.2.1 </t>
  </si>
  <si>
    <t>CALHA EM CHAPA DE AÇO GALVANIZADO NÚMERO 24, DESENVOLVIMENTO DE 100 CM, INCLUSO TRANSPORTE VERTICAL. AF_07/2019</t>
  </si>
  <si>
    <t>9.2.2</t>
  </si>
  <si>
    <t>RUFO EM CHAPA DE AÇO GALVANIZADO NÚMERO 24, CORTE DE 25 CM, INCLUSO TRANSPORTE VERTICAL. AF_07/2019</t>
  </si>
  <si>
    <t>9.2.3</t>
  </si>
  <si>
    <t>Cumeeira termoacústica</t>
  </si>
  <si>
    <t>IMPERMEABILIZAÇÃO</t>
  </si>
  <si>
    <t xml:space="preserve">10.1 </t>
  </si>
  <si>
    <t>PROTEÇÃO MECÂNICA DE SUPERFICIE HORIZONTAL COM ARGAMASSA DE CIMENTO E AREIA, TRAÇO 1:3, E=3CM. AF_09/2023</t>
  </si>
  <si>
    <t>10.2</t>
  </si>
  <si>
    <t>IMPERMEABILIZAÇÃO DE SUPERFÍCIE COM MANTA ASFÁLTICA, UMA CAMADA, INCLUSIVE APLICAÇÃO DE PRIMER ASFÁLTICO, E=4MM. AF_09/2023</t>
  </si>
  <si>
    <t>10.3</t>
  </si>
  <si>
    <t>IMPERMEABILIZAÇÃO DE SUPERFÍCIE COM ARGAMASSA POLIMÉRICA / MEMBRANA ACRÍLICA, 4 DEMÃOS, REFORÇADA COM VÉU DE POLIÉSTER (MAV). AF_09/2023</t>
  </si>
  <si>
    <t>REVESTIMENTO DE PAREDE</t>
  </si>
  <si>
    <t xml:space="preserve">11.1 </t>
  </si>
  <si>
    <t>REVESTIMENTO ARGAMASSADO</t>
  </si>
  <si>
    <t xml:space="preserve">11.1.1 </t>
  </si>
  <si>
    <t>11.1.2</t>
  </si>
  <si>
    <t>MASSA ÚNICA, EM ARGAMASSA TRAÇO 1:2:8, PREPARO MANUAL, APLICADA MANUALMENTE EM PAREDES INTERNAS DE AMBIENTES COM ÁREA ENTRE 5M² E 10M², E = 17,5MM, COM TALISCAS. AF_03/2024</t>
  </si>
  <si>
    <t>11.1.3</t>
  </si>
  <si>
    <t>Revestimento para parede com barita, e= 2cm</t>
  </si>
  <si>
    <t xml:space="preserve">11.2 </t>
  </si>
  <si>
    <t>REVESTIMENTO CERÂMICO</t>
  </si>
  <si>
    <t xml:space="preserve">11.2.1 </t>
  </si>
  <si>
    <t>REVESTIMENTO DE PISO INTERNO</t>
  </si>
  <si>
    <t xml:space="preserve">12.1 </t>
  </si>
  <si>
    <t xml:space="preserve">12.1.1 </t>
  </si>
  <si>
    <t>EXECUÇÃO DE PASSEIO (CALÇADA) OU PISO DE CONCRETO COM CONCRETO MOLDADO IN LOCO, USINADO, ACABAMENTO CONVENCIONAL, ESPESSURA 8 CM, ARMADO. AF_08/2022</t>
  </si>
  <si>
    <t>12.1.2</t>
  </si>
  <si>
    <t>Regularização de base para revest. de pisos com arg. traço t4, esp. média = 2,5cm</t>
  </si>
  <si>
    <t>12.1.3</t>
  </si>
  <si>
    <t>CONTRAPISO COM ARGAMASSA AUTONIVELANTE, APLICADO SOBRE LAJE, ADERIDO, ESPESSURA 3CM. AF_07/2021</t>
  </si>
  <si>
    <t xml:space="preserve">12.2 </t>
  </si>
  <si>
    <t>GRANILITE</t>
  </si>
  <si>
    <t xml:space="preserve">12.2.1 </t>
  </si>
  <si>
    <t>Piso alta resistencia, colorido, e=10mm, aplicado com juntas, polido até o esmeril 400 e encerado</t>
  </si>
  <si>
    <t xml:space="preserve">12.3 </t>
  </si>
  <si>
    <t>VINÍLICO</t>
  </si>
  <si>
    <t xml:space="preserve"> 12.3.1 </t>
  </si>
  <si>
    <t>Fornecimento e instalação de manta vinílica condutiva PLL ou similar</t>
  </si>
  <si>
    <t xml:space="preserve">12.4 </t>
  </si>
  <si>
    <t>RODAPÉ</t>
  </si>
  <si>
    <t xml:space="preserve"> 12.4.1 </t>
  </si>
  <si>
    <t>Rodapé alta resistência, h = 10 cm, meia-cana</t>
  </si>
  <si>
    <t>REVESTIMENTO DE PISO EXTERNO</t>
  </si>
  <si>
    <t xml:space="preserve">13.1 </t>
  </si>
  <si>
    <t>REVESTIMENTO EDIFICAÇÃO</t>
  </si>
  <si>
    <t xml:space="preserve"> 13.1 .1</t>
  </si>
  <si>
    <t>Piso alta resistência ou industrial de 12 mm, comum, cor cinza, com juntas plásticas, sem polimento, ecclusive argamassa de regularização, aplicado</t>
  </si>
  <si>
    <t xml:space="preserve"> 13.1.2</t>
  </si>
  <si>
    <t>70.01.003</t>
  </si>
  <si>
    <t>Faixa elevada para travessia de pedestres em massa asfáltica - lombofaixa de vias com execução de recapeamento</t>
  </si>
  <si>
    <t>13.2</t>
  </si>
  <si>
    <t>REVESTIMENTO CALÇADA PUBLICA</t>
  </si>
  <si>
    <t xml:space="preserve">13.2.1 </t>
  </si>
  <si>
    <t>REVESTIMENTO DE TETO</t>
  </si>
  <si>
    <t xml:space="preserve"> 14.1 </t>
  </si>
  <si>
    <t>FORRO EM DRYWALL, PARA AMBIENTES COMERCIAIS, INCLUSIVE ESTRUTURA BIRECIONAL DE FIXAÇÃO. AF_08/2023_PS</t>
  </si>
  <si>
    <t>FACHADA</t>
  </si>
  <si>
    <t xml:space="preserve"> 15.1 </t>
  </si>
  <si>
    <t>BRISE METÁLICO HUNTER DOUGLAS REF. MINIWAVE # 103 COR PRATA OU SIMILAR, COM ESTRUTURA E MONTAGEM, EXCLUSIVE ANDAIMES OU PLATAFORMA. . REV 01_12/2024</t>
  </si>
  <si>
    <t xml:space="preserve">16.1 </t>
  </si>
  <si>
    <t xml:space="preserve"> 16.1.1 </t>
  </si>
  <si>
    <t xml:space="preserve"> 16.1.2</t>
  </si>
  <si>
    <t xml:space="preserve"> 16.1.3</t>
  </si>
  <si>
    <t xml:space="preserve"> 16.1.4</t>
  </si>
  <si>
    <t>TEXTURA ACRÍLICA, APLICAÇÃO MANUAL EM PAREDE, UMA DEMÃO. AF_04/2023</t>
  </si>
  <si>
    <t xml:space="preserve">16.2 </t>
  </si>
  <si>
    <t>TETO</t>
  </si>
  <si>
    <t xml:space="preserve"> 16.2.1 </t>
  </si>
  <si>
    <t>FUNDO SELADOR ACRÍLICO, APLICAÇÃO MANUAL EM TETO, UMA DEMÃO. AF_04/2023</t>
  </si>
  <si>
    <t xml:space="preserve"> 16.2.2</t>
  </si>
  <si>
    <t>EMASSAMENTO COM MASSA LÁTEX, APLICAÇÃO EM TETO, DUAS DEMÃOS, LIXAMENTO MANUAL. AF_04/2023</t>
  </si>
  <si>
    <t xml:space="preserve"> 16.2.3</t>
  </si>
  <si>
    <t>PINTURA LÁTEX ACRÍLICA ECONÔMICA, APLICAÇÃO MANUAL EM TETO, DUAS DEMÃOS. AF_04/2023</t>
  </si>
  <si>
    <t xml:space="preserve">16.3 </t>
  </si>
  <si>
    <t xml:space="preserve"> 16.3.1 </t>
  </si>
  <si>
    <t>PINTURA FUNDO NIVELADOR ALQUÍDICO BRANCO EM MADEIRA. AF_01/2021</t>
  </si>
  <si>
    <t xml:space="preserve"> 16.3.2 </t>
  </si>
  <si>
    <t>PINTURA TINTA DE ACABAMENTO (PIGMENTADA) ESMALTE SINTÉTICO ACETINADO EM MADEIRA, 2 DEMÃOS. AF_01/2021</t>
  </si>
  <si>
    <t xml:space="preserve"> 17.1 </t>
  </si>
  <si>
    <t>LOUÇAS, METAIS E ACESSÓRIOS</t>
  </si>
  <si>
    <t xml:space="preserve">18.1 </t>
  </si>
  <si>
    <t xml:space="preserve"> 18.1.1 </t>
  </si>
  <si>
    <t xml:space="preserve">18.2 </t>
  </si>
  <si>
    <t>METAIS, INOX E METALON</t>
  </si>
  <si>
    <t xml:space="preserve"> 18.2.1 </t>
  </si>
  <si>
    <t xml:space="preserve"> 18.2.2</t>
  </si>
  <si>
    <t>CUBA DE EMBUTIR RETANGULAR DE AÇO INOXIDÁVEL, 60 X 50 X 30 CM - FORNECIMENTO E INSTALAÇÃO. R_05/2021</t>
  </si>
  <si>
    <t xml:space="preserve"> 18.2.3</t>
  </si>
  <si>
    <t>TANQUE DE EXPURGO ACO INOXIDAVEL-TAMPA LAT. 500x500mm</t>
  </si>
  <si>
    <t xml:space="preserve"> 18.2.4</t>
  </si>
  <si>
    <t>18.016.0060-0</t>
  </si>
  <si>
    <t>LAVATORIO COLETIVO DE ACO INOXIDAVEL COM 1.000MM DE SECAO EM CHAPA 20.304,PARA 2 PONTOS DE AGUA,CRIVO DE SAIDA EM 1.1/4" ,EXCLUSIVE TORNEIRAS.FORNECIMENTO E COLOCACAO 3%-DESGASTE DE FERRAMENTAS E EPI</t>
  </si>
  <si>
    <t xml:space="preserve"> 18.2.5</t>
  </si>
  <si>
    <t xml:space="preserve"> 18.2.6</t>
  </si>
  <si>
    <t xml:space="preserve"> 18.2.7</t>
  </si>
  <si>
    <t>44.03.300</t>
  </si>
  <si>
    <t>TORNEIRA CLÍNICA COM VOLANTE TIPO ALAVANCA</t>
  </si>
  <si>
    <t xml:space="preserve"> 18.2.8</t>
  </si>
  <si>
    <t>Ducha higiênica com registro, linha Dream, ref. 1984.C87.ACT.CR, da DECA ou similar</t>
  </si>
  <si>
    <t xml:space="preserve"> 18.2.9</t>
  </si>
  <si>
    <t>Barra de apoio, reta, fixa, em aço inox, l=80cm, d=1 1/4", Jackwal ou similar</t>
  </si>
  <si>
    <t xml:space="preserve"> 18.2.10</t>
  </si>
  <si>
    <t xml:space="preserve"> 18.2.11</t>
  </si>
  <si>
    <t>BARRA DE APOIO RETA, EM ACO INOX POLIDO, COMPRIMENTO 70 CM,  FIXADA NA PAREDE - FORNECIMENTO E INSTALAÇÃO. AF_01/2020</t>
  </si>
  <si>
    <t xml:space="preserve"> 18.2.12</t>
  </si>
  <si>
    <t>BANCO ARTICULADO, EM ACO INOX, PARA PCD, FIXADO NA PAREDE - FORNECIMENTO E INSTALAÇÃO. AF_01/2020</t>
  </si>
  <si>
    <t xml:space="preserve"> 18.2.13</t>
  </si>
  <si>
    <t>BOTOEIRA ANTI PANICO ALARME WC AUDIVISUAL PNE/PCD NBR9050</t>
  </si>
  <si>
    <t xml:space="preserve"> 18.2.14</t>
  </si>
  <si>
    <t xml:space="preserve"> 18.2.15</t>
  </si>
  <si>
    <t>CPU2181</t>
  </si>
  <si>
    <t>PISTOLA DE ÁGUA OU AR, COM JOGO DE BICO EM AÇO E INOX PARA DIFERENTES INSTRUMENTAIS MÉDICOS, COM MANGUEIRA EM ESPIRAL FLEXÍVEL E ENGATE RÁPIDO. ADAPTADORES PARA REDE DE ÁGUA OU AR E MANGUEIRA.</t>
  </si>
  <si>
    <t xml:space="preserve">18.3 </t>
  </si>
  <si>
    <t xml:space="preserve"> 18.3.1 </t>
  </si>
  <si>
    <t xml:space="preserve"> 18.3.2</t>
  </si>
  <si>
    <t>VASO SANITARIO SIFONADO CONVENCIONAL PARA PCD SEM FURO FRONTAL COM LOUÇA BRANCA SEM ASSENTO, INCLUSO CONJUNTO DE LIGAÇÃO PARA BACIA SANITÁRIA AJUSTÁVEL - FORNECIMENTO E INSTALAÇÃO. AF_01/2020</t>
  </si>
  <si>
    <t xml:space="preserve"> 18.3.3</t>
  </si>
  <si>
    <t xml:space="preserve"> 18.3.4</t>
  </si>
  <si>
    <t xml:space="preserve"> 18.3.5</t>
  </si>
  <si>
    <t>CUBA DE EMBUTIR OVAL EM LOUÇA BRANCA, 35 X 50CM OU EQUIVALENTE, INCLUSO VÁLVULA E SIFÃO TIPO GARRAFA EM METAL CROMADO - FORNECIMENTO E INSTALAÇÃO. AF_01/2020</t>
  </si>
  <si>
    <t xml:space="preserve"> 18.3.6</t>
  </si>
  <si>
    <t>LAVATÓRIO SUSPENSO DE CANTO - IZY - L101 - DECA OU EQUIVALENTE, INCLUSIVE VÁLVULA DE SAÍDA CROMADA 1?, SIFÃO EM METAL CROMADO 1? X 1/2", ENGATE FLEXÍVEL TRANÇADO INOX 1/2? X 30CM E PARAFUSOS PARA FIXAÇÃO, EXCLUSIVE TORNEIRA</t>
  </si>
  <si>
    <t xml:space="preserve"> 18.3.7</t>
  </si>
  <si>
    <t xml:space="preserve"> 18.3.8</t>
  </si>
  <si>
    <t>MICTÓRIO SIFONADO LOUÇA BRANCA - PADRÃO MÉDIO - FORNECIMENTO E INSTALAÇÃO. AF_01/2020</t>
  </si>
  <si>
    <t>CORRIMÃO, GUARDA CORPO</t>
  </si>
  <si>
    <t xml:space="preserve"> 19.1 </t>
  </si>
  <si>
    <t>Guarda-corpo em tubo de aço inox ø=1 1/2", duplo, com montantes e fechamento em tubo inox ø=1 1/2", h=96cm, c/acabamento polido, p/fixação em piso</t>
  </si>
  <si>
    <t xml:space="preserve"> 19.2 </t>
  </si>
  <si>
    <t>ESCADA MARINHEIRO PERFIL 1.1/2"" DE ACO COM GUARDA CORPO</t>
  </si>
  <si>
    <t>INSTALAÇÕES HIDROSSANITÁRIAS</t>
  </si>
  <si>
    <t xml:space="preserve">20.1 </t>
  </si>
  <si>
    <t>HIDRÁULICA</t>
  </si>
  <si>
    <t xml:space="preserve"> 20.1 .1</t>
  </si>
  <si>
    <t xml:space="preserve">INSTALAÇÕES </t>
  </si>
  <si>
    <t xml:space="preserve"> 20.1.1 .1 </t>
  </si>
  <si>
    <t>43.10.454</t>
  </si>
  <si>
    <t>CONJUNTO MOTOR-BOMBA (CENTRÍFUGA) 3 CV, MULTIESTÁGIO, HMAN= 30 A 45 MCA, Q= 12,4 A 8,4 M³/H</t>
  </si>
  <si>
    <t xml:space="preserve"> 20.1.1 .2</t>
  </si>
  <si>
    <t>REGISTRO DE ESFERA, PVC, ROSCÁVEL, COM VOLANTE, 1 1/2" - FORNECIMENTO E INSTALAÇÃO. AF_08/2021</t>
  </si>
  <si>
    <t xml:space="preserve"> 20.1.1 .3</t>
  </si>
  <si>
    <t>REGISTRO DE ESFERA, PVC, SOLDÁVEL, COM VOLANTE, DN  50 MM - FORNECIMENTO E INSTALAÇÃO. AF_08/2021</t>
  </si>
  <si>
    <t xml:space="preserve"> 20.1.1 .4</t>
  </si>
  <si>
    <t>VÁLVULA DE RETENÇÃO VERTICAL, DE BRONZE, ROSCÁVEL, 1 1/2" - FORNECIMENTO E INSTALAÇÃO. AF_08/2021</t>
  </si>
  <si>
    <t xml:space="preserve"> 20.1.1 .5</t>
  </si>
  <si>
    <t>VÁLVULA DE RETENÇÃO HORIZONTAL, DE BRONZE, ROSCÁVEL, 1 1/2"  - FORNECIMENTO E INSTALAÇÃO. AF_08/2021</t>
  </si>
  <si>
    <t xml:space="preserve"> 20.1.1 .6</t>
  </si>
  <si>
    <t>CURVA 90 GRAUS, PVC, SOLDÁVEL, DN 60 MM, INSTALADO EM RESERVAÇÃO PREDIAL DE ÁGUA - FORNECIMENTO E INSTALAÇÃO. AF_04/2024</t>
  </si>
  <si>
    <t xml:space="preserve"> 20.1.1 .7</t>
  </si>
  <si>
    <t>ADAPTADOR COM FLANGE E ANEL DE VEDAÇÃO, PVC, SOLDÁVEL, DN 50 MM X 1 1/2", INSTALADO EM RESERVAÇÃO PREDIAL DE ÁGUA - FORNECIMENTO E INSTALAÇÃO. AF_04/2024</t>
  </si>
  <si>
    <t xml:space="preserve"> 20.1.1 .8</t>
  </si>
  <si>
    <t>ADAPTADOR CURTO COM BOLSA E ROSCA PARA REGISTRO, PVC, SOLDÁVEL, DN 50 MM X 1 1/2", INSTALADO EM RESERVAÇÃO PREDIAL DE ÁGUA - FORNECIMENTO E INSTALAÇÃO. AF_04/2024</t>
  </si>
  <si>
    <t xml:space="preserve"> 20.1.1 .9</t>
  </si>
  <si>
    <t xml:space="preserve"> 20.1.1 .10</t>
  </si>
  <si>
    <t>CURVA 90 GRAUS, PVC, SOLDÁVEL, DN 50MM, INSTALADO EM RAMAL DE DISTRIBUIÇÃO DE ÁGUA - FORNECIMENTO E INSTALAÇÃO. AF_06/2022</t>
  </si>
  <si>
    <t xml:space="preserve"> 20.1.1 .11</t>
  </si>
  <si>
    <t>TORNEIRA DE BOIA PARA CAIXA D'ÁGUA, ROSCÁVEL, 1 1/2" - FORNECIMENTO E INSTALAÇÃO. AF_08/2021</t>
  </si>
  <si>
    <t xml:space="preserve"> 20.1.1 .12</t>
  </si>
  <si>
    <t>TUBO, PVC, SOLDÁVEL, DE 50MM, INSTALADO EM RAMAL DE DISTRIBUIÇÃO DE ÁGUA - FORNECIMENTO E INSTALAÇÃO. AF_06/2022</t>
  </si>
  <si>
    <t xml:space="preserve"> 20.1.1 .13</t>
  </si>
  <si>
    <t xml:space="preserve"> 20.1.1 .14</t>
  </si>
  <si>
    <t>Caixa de coletora de talvegue - CCT 02 (padrão DNIT)</t>
  </si>
  <si>
    <t xml:space="preserve"> 20.1.1 .15</t>
  </si>
  <si>
    <t>REGISTRO DE GAVETA BRUTO, LATÃO, ROSCÁVEL, 4" - FORNECIMENTO E INSTALAÇÃO. AF_08/2021</t>
  </si>
  <si>
    <t xml:space="preserve"> 20.1.1 .16</t>
  </si>
  <si>
    <t>VÁLVULA DE RETENÇÃO VERTICAL, DE BRONZE, ROSCÁVEL, 4" - FORNECIMENTO E INSTALAÇÃO. AF_08/2021</t>
  </si>
  <si>
    <t xml:space="preserve"> 20.1.1 .17</t>
  </si>
  <si>
    <t xml:space="preserve"> 20.1.1 .18</t>
  </si>
  <si>
    <t>LUVA SIMPLES, PVC, SERIE R, ÁGUA PLUVIAL, DN 100 MM, JUNTA ELÁSTICA, FORNECIDO E INSTALADO EM CONDUTORES VERTICAIS DE ÁGUAS PLUVIAIS. AF_06/2022</t>
  </si>
  <si>
    <t xml:space="preserve"> 20.1.1 .19</t>
  </si>
  <si>
    <t xml:space="preserve"> 20.1.1 .20</t>
  </si>
  <si>
    <t>ADAPTADOR CURTO COM BOLSA E ROSCA PARA REGISTRO, PVC, SOLDÁVEL, DN 110 MM X 4", INSTALADO EM RESERVAÇÃO PREDIAL DE ÁGUA - FORNECIMENTO E INSTALAÇÃO. AF_04/2024</t>
  </si>
  <si>
    <t xml:space="preserve"> 20.1.1 .21</t>
  </si>
  <si>
    <t>REGISTRO DE GAVETA BRUTO, LATÃO, ROSCÁVEL, 1 1/2", COM ACABAMENTO E CANOPLA CROMADOS - FORNECIMENTO E INSTALAÇÃO. AF_08/2021</t>
  </si>
  <si>
    <t xml:space="preserve"> 20.1.1 .22</t>
  </si>
  <si>
    <t>REGISTRO DE GAVETA BRUTO, LATÃO, ROSCÁVEL, 3/4", COM ACABAMENTO E CANOPLA CROMADOS - FORNECIMENTO E INSTALAÇÃO. AF_08/2021</t>
  </si>
  <si>
    <t xml:space="preserve"> 20.1.1 .23</t>
  </si>
  <si>
    <t xml:space="preserve"> 20.1.1 .24</t>
  </si>
  <si>
    <t>REGISTRO DE ESFERA, PVC, SOLDÁVEL, COM VOLANTE, DN  60 MM - FORNECIMENTO E INSTALAÇÃO. AF_08/2021</t>
  </si>
  <si>
    <t xml:space="preserve"> 20.1.1 .25</t>
  </si>
  <si>
    <t>TUBO DE AÇO GALVANIZADO COM COSTURA, CLASSE MÉDIA, DN 40 (1 1/2"), CONEXÃO ROSQUEADA, INSTALADO EM REDE DE ALIMENTAÇÃO PARA HIDRANTE - FORNECIMENTO E INSTALAÇÃO. AF_10/2020</t>
  </si>
  <si>
    <t xml:space="preserve"> 20.1.1 .26</t>
  </si>
  <si>
    <t xml:space="preserve"> 20.1.1 .27</t>
  </si>
  <si>
    <t>VÁLVULA DE DESCARGA METÁLICA, BASE 1 1/2", ACABAMENTO METALICO CROMADO - FORNECIMENTO E INSTALAÇÃO. AF_08/2021</t>
  </si>
  <si>
    <t xml:space="preserve"> 20.1.1 .28</t>
  </si>
  <si>
    <t xml:space="preserve"> 20.1.1 .29</t>
  </si>
  <si>
    <t>LUVA COM ROSCA, PVC, SOLDÁVEL, DN 50MM X 1.1/2 , INSTALADO EM PRUMADA DE ÁGUA - FORNECIMENTO E INSTALAÇÃO. AF_06/2022</t>
  </si>
  <si>
    <t xml:space="preserve"> 20.1.1 .30</t>
  </si>
  <si>
    <t>ADAPTADOR COM FLANGE E ANEL DE VEDAÇÃO, PVC, SOLDÁVEL, DN 60 MM X 2", INSTALADO EM RESERVAÇÃO PREDIAL DE ÁGUA - FORNECIMENTO E INSTALAÇÃO. AF_04/2024</t>
  </si>
  <si>
    <t xml:space="preserve"> 20.1.1 .31</t>
  </si>
  <si>
    <t>ADAPTADOR CURTO COM BOLSA E ROSCA PARA REGISTRO, PVC, SOLDÁVEL, DN  25 MM X 3/4", INSTALADO EM RESERVAÇÃO PREDIAL DE ÁGUA - FORNECIMENTO E INSTALAÇÃO. AF_04/2024</t>
  </si>
  <si>
    <t xml:space="preserve"> 20.1.1 .32</t>
  </si>
  <si>
    <t>ADAPTADOR CURTO COM BOLSA E ROSCA PARA REGISTRO, PVC, SOLDÁVEL, DN 50MM X 1.1/4", INSTALADO EM RAMAL DE DISTRIBUIÇÃO DE ÁGUA - FORNECIMENTO E INSTALAÇÃO. AF_06/2022</t>
  </si>
  <si>
    <t xml:space="preserve"> 20.1.1 .33</t>
  </si>
  <si>
    <t>BUCHA DE REDUÇÃO, CURTA, PVC, SOLDÁVEL, DN 60 X 50 MM, INSTALADO EM PRUMADA DE ÁGUA - FORNECIMENTO E INSTALAÇÃO. AF_06/2022</t>
  </si>
  <si>
    <t xml:space="preserve"> 20.1.1 .34</t>
  </si>
  <si>
    <t>BUCHA DE REDUÇÃO, LONGA, PVC, SOLDÁVEL, DN 50 X 25 MM, INSTALADO EM PRUMADA DE ÁGUA - FORNECIMENTO E INSTALAÇÃO. AF_06/2022</t>
  </si>
  <si>
    <t xml:space="preserve"> 20.1.1 .35</t>
  </si>
  <si>
    <t>CURVA 45 GRAUS, PVC, SOLDÁVEL, DN 25MM, INSTALADO EM PRUMADA DE ÁGUA - FORNECIMENTO E INSTALAÇÃO. AF_06/2022</t>
  </si>
  <si>
    <t xml:space="preserve"> 20.1.1 .36</t>
  </si>
  <si>
    <t>CURVA 90 GRAUS, PVC, SOLDÁVEL, DN 25MM, INSTALADO EM PRUMADA DE ÁGUA - FORNECIMENTO E INSTALAÇÃO. AF_06/2022</t>
  </si>
  <si>
    <t xml:space="preserve"> 20.1.1 .37</t>
  </si>
  <si>
    <t>CURVA 90 GRAUS, PVC, SOLDÁVEL, DN 60MM, INSTALADO EM PRUMADA DE ÁGUA - FORNECIMENTO E INSTALAÇÃO. AF_06/2022</t>
  </si>
  <si>
    <t xml:space="preserve"> 20.1.1 .38</t>
  </si>
  <si>
    <t>CURVA DE TRANSPOSIÇÃO, PVC, SOLDÁVEL, DN 25MM, INSTALADO EM RAMAL OU SUB-RAMAL DE ÁGUA   FORNECIMENTO E INSTALAÇÃO. AF_06/2022</t>
  </si>
  <si>
    <t xml:space="preserve"> 20.1.1 .39</t>
  </si>
  <si>
    <t xml:space="preserve"> 20.1.1 .40</t>
  </si>
  <si>
    <t>LUVA DE CORRER, PVC, SOLDÁVEL, DN 25MM, INSTALADO EM PRUMADA DE ÁGUA - FORNECIMENTO E INSTALAÇÃO. AF_06/2022</t>
  </si>
  <si>
    <t xml:space="preserve"> 20.1.1 .41</t>
  </si>
  <si>
    <t>LUVA DE CORRER, PVC, SOLDÁVEL, DN 50MM, INSTALADO EM PRUMADA DE ÁGUA - FORNECIMENTO E INSTALAÇÃO. AF_06/2022</t>
  </si>
  <si>
    <t xml:space="preserve"> 20.1.1 .42</t>
  </si>
  <si>
    <t>TUBO, PVC, SOLDÁVEL, DE 25MM, INSTALADO EM RAMAL OU SUB-RAMAL DE ÁGUA - FORNECIMENTO E INSTALAÇÃO. AF_06/2022</t>
  </si>
  <si>
    <t xml:space="preserve"> 20.1.1 .43</t>
  </si>
  <si>
    <t>TUBO, PVC, SOLDÁVEL, DE 40MM, INSTALADO EM PRUMADA DE ÁGUA - FORNECIMENTO E INSTALAÇÃO. AF_06/2022</t>
  </si>
  <si>
    <t xml:space="preserve"> 20.1.1 .44</t>
  </si>
  <si>
    <t>TUBO, PVC, SOLDÁVEL, DE 60MM, INSTALADO EM PRUMADA DE ÁGUA - FORNECIMENTO E INSTALAÇÃO. AF_06/2022</t>
  </si>
  <si>
    <t xml:space="preserve"> 20.1.1 .45</t>
  </si>
  <si>
    <t>TE, PVC, SOLDÁVEL, DN 25MM, INSTALADO EM DRENO DE AR-CONDICIONADO - FORNECIMENTO E INSTALAÇÃO. AF_08/2022</t>
  </si>
  <si>
    <t xml:space="preserve"> 20.1.1 .46</t>
  </si>
  <si>
    <t>TE, PVC, SOLDÁVEL, DN 60MM, INSTALADO EM PRUMADA DE ÁGUA - FORNECIMENTO E INSTALAÇÃO. AF_06/2022</t>
  </si>
  <si>
    <t xml:space="preserve"> 20.1.1 .47</t>
  </si>
  <si>
    <t>TÊ DE REDUÇÃO, PVC, SOLDÁVEL, DN 50MM X 25MM, INSTALADO EM PRUMADA DE ÁGUA - FORNECIMENTO E INSTALAÇÃO. AF_06/2022</t>
  </si>
  <si>
    <t xml:space="preserve"> 20.1.1 .48</t>
  </si>
  <si>
    <t>Te redução 90 pvc soldavel marrom 60x25mm - fornecimento e instalação</t>
  </si>
  <si>
    <t xml:space="preserve"> 20.1.1 .49</t>
  </si>
  <si>
    <t>JOELHO 90 GRAUS COM BUCHA DE LATÃO, PVC, SOLDÁVEL, DN 25MM, X 3/4  INSTALADO EM RAMAL OU SUB-RAMAL DE ÁGUA - FORNECIMENTO E INSTALAÇÃO. AF_06/2022</t>
  </si>
  <si>
    <t xml:space="preserve"> 20.1.1 .50</t>
  </si>
  <si>
    <t>JOELHO 90 GRAUS COM BUCHA DE LATÃO, PVC, SOLDÁVEL, DN 25MM, X 1/2  INSTALADO EM RAMAL OU SUB-RAMAL DE ÁGUA - FORNECIMENTO E INSTALAÇÃO. AF_06/2022</t>
  </si>
  <si>
    <t xml:space="preserve"> 20.1.1 .51</t>
  </si>
  <si>
    <t>TÊ COM BUCHA DE LATÃO NA BOLSA CENTRAL, PVC, SOLDÁVEL, DN 25MM X 1/2 , INSTALADO EM RAMAL OU SUB-RAMAL DE ÁGUA - FORNECIMENTO E INSTALAÇÃO. AF_06/2022</t>
  </si>
  <si>
    <t xml:space="preserve"> 20.1.1 .52</t>
  </si>
  <si>
    <t>CPU0006</t>
  </si>
  <si>
    <t>RESERVATÓRIO EM POLIETILENO COM TAMPA DE ENCAIXAR - CAPACIDADE DE 15.000 LITROS</t>
  </si>
  <si>
    <t xml:space="preserve"> 20.1.1 .53</t>
  </si>
  <si>
    <t>REGISTRO DE GAVETA BRUTO, LATÃO, ROSCÁVEL, 2 1/2" - FORNECIMENTO E INSTALAÇÃO. AF_08/2021</t>
  </si>
  <si>
    <t xml:space="preserve"> 20.1.1 .54</t>
  </si>
  <si>
    <t>ADAPTADOR COM FLANGES LIVRES, PVC, SOLDÁVEL, DN 75 MM X 2 1/2", INSTALADO EM RESERVAÇÃO PREDIAL DE ÁGUA - FORNECIMENTO E INSTALAÇÃO. AF_04/2024</t>
  </si>
  <si>
    <t xml:space="preserve"> 20.1.1 .55</t>
  </si>
  <si>
    <t>ADAPTADOR CURTO COM BOLSA E ROSCA PARA REGISTRO, PVC, SOLDÁVEL, DN 75 MM X 2 1/2", INSTALADO EM RESERVAÇÃO PREDIAL DE ÁGUA - FORNECIMENTO E INSTALAÇÃO. AF_04/2024</t>
  </si>
  <si>
    <t xml:space="preserve"> 20.1.1 .56</t>
  </si>
  <si>
    <t>BUCHA DE REDUÇÃO, LONGA, PVC, SOLDÁVEL, DN 75 X 50 MM, INSTALADO EM PRUMADA DE ÁGUA - FORNECIMENTO E INSTALAÇÃO. AF_06/2022</t>
  </si>
  <si>
    <t xml:space="preserve"> 20.1.1 .57</t>
  </si>
  <si>
    <t>CURVA 90 GRAUS, PVC, SOLDÁVEL, DN 75 MM, INSTALADO EM RESERVAÇÃO PREDIAL DE ÁGUA - FORNECIMENTO E INSTALAÇÃO. AF_04/2024</t>
  </si>
  <si>
    <t xml:space="preserve"> 20.1.1 .58</t>
  </si>
  <si>
    <t>TUBO, PVC, SOLDÁVEL, DE 75MM, INSTALADO EM RESERVAÇÃO PREDIAL DE ÁGUA - FORNECIMENTO E INSTALAÇÃO. AF_04/2024</t>
  </si>
  <si>
    <t xml:space="preserve"> 20.1.1 .59</t>
  </si>
  <si>
    <t>TE, PVC, SOLDÁVEL, DN 75MM, INSTALADO EM PRUMADA DE ÁGUA - FORNECIMENTO E INSTALAÇÃO. AF_06/2022</t>
  </si>
  <si>
    <t xml:space="preserve"> 20.1.1 .60</t>
  </si>
  <si>
    <t>TE DE REDUÇÃO, PVC, SOLDÁVEL, DN 75MM X 50MM, INSTALADO EM PRUMADA DE ÁGUA - FORNECIMENTO E INSTALAÇÃO. AF_06/2022</t>
  </si>
  <si>
    <t xml:space="preserve"> 20.1.1 .61</t>
  </si>
  <si>
    <t>REGISTRO DE ESFERA, PVC, SOLDÁVEL, COM VOLANTE, DN  32 MM - FORNECIMENTO E INSTALAÇÃO. AF_08/2021</t>
  </si>
  <si>
    <t xml:space="preserve"> 20.1.1 .62</t>
  </si>
  <si>
    <t>VÁLVULA DE RETENÇÃO HORIZONTAL, DE BRONZE, ROSCÁVEL, 1" - FORNECIMENTO E INSTALAÇÃO. AF_08/2021</t>
  </si>
  <si>
    <t xml:space="preserve"> 20.1.1 .63</t>
  </si>
  <si>
    <t>ADAPTADOR CURTO COM BOLSA E ROSCA PARA REGISTRO, PVC, SOLDÁVEL, DN 32MM X 1 , INSTALADO EM RAMAL DE DISTRIBUIÇÃO DE ÁGUA - FORNECIMENTO E INSTALAÇÃO. AF_06/2022</t>
  </si>
  <si>
    <t xml:space="preserve"> 20.1.1 .64</t>
  </si>
  <si>
    <t>BUCHA DE REDUÇÃO, CURTA, PVC, SOLDÁVEL, DN 32 X 25 MM, INSTALADO EM RAMAL OU SUB-RAMAL DE ÁGUA - FORNECIMENTO E INSTALAÇÃO. AF_06/2022</t>
  </si>
  <si>
    <t xml:space="preserve"> 20.1.1 .65</t>
  </si>
  <si>
    <t xml:space="preserve"> 20.1.1 .66</t>
  </si>
  <si>
    <t>47.20.320</t>
  </si>
  <si>
    <t>FILTRO ´Y´ CORPO EM BRONZE, PRESSÃO DE SERVIÇO ATÉ 20,7 BAR (PN 20), DN= 1 1/2´</t>
  </si>
  <si>
    <t xml:space="preserve"> 20.1.1 .67</t>
  </si>
  <si>
    <t xml:space="preserve"> 20.1.1 .68</t>
  </si>
  <si>
    <t>TÊ, PVC, SOLDÁVEL, DN 32 MM INSTALADO EM RESERVAÇÃO PREDIAL DE ÁGUA - FORNECIMENTO E INSTALAÇÃO. AF_04/2024</t>
  </si>
  <si>
    <t xml:space="preserve"> 20.1.1 .69</t>
  </si>
  <si>
    <t>TÊ DE REDUÇÃO, PVC, SOLDÁVEL, DN 32MM X 25MM, INSTALADO EM RAMAL OU SUB-RAMAL DE ÁGUA - FORNECIMENTO E INSTALAÇÃO. AF_06/2022</t>
  </si>
  <si>
    <t xml:space="preserve"> 20.1.1 .70</t>
  </si>
  <si>
    <t xml:space="preserve"> 20.1.1 .71</t>
  </si>
  <si>
    <t>CPU0003</t>
  </si>
  <si>
    <t>TANQUE RESERVATÓRIO PARA ÁGUA, EM POLIETILENO, CAPACIDADE DE 30.000 L, INCLUSIVE FLANGE DE 60MM X 2", FORTLEV OU SIMILAR</t>
  </si>
  <si>
    <t>20.1 .2</t>
  </si>
  <si>
    <t>RESERVATÓRIO TIPO TAÇA 25.000 L</t>
  </si>
  <si>
    <t xml:space="preserve"> 20.1.2 .1</t>
  </si>
  <si>
    <t>CPU0002</t>
  </si>
  <si>
    <t>RESERVATÓRIO CILINDRICO TIPO TAÇA. 25.000 LITROS</t>
  </si>
  <si>
    <t xml:space="preserve">20.2 </t>
  </si>
  <si>
    <t>SANITÁRIA</t>
  </si>
  <si>
    <t xml:space="preserve"> 20.2.1 </t>
  </si>
  <si>
    <t xml:space="preserve"> 20.2.2</t>
  </si>
  <si>
    <t xml:space="preserve"> 20.2.3</t>
  </si>
  <si>
    <t xml:space="preserve"> 20.2.4</t>
  </si>
  <si>
    <t>CAIXA SIFONADA, COM GRELHA QUADRADA, PVC, DN 150 X 150 X 50 MM, JUNTA SOLDÁVEL, FORNECIDA E INSTALADA EM RAMAL DE DESCARGA OU EM RAMAL DE ESGOTO SANITÁRIO. AF_08/2022</t>
  </si>
  <si>
    <t xml:space="preserve"> 20.2.5</t>
  </si>
  <si>
    <t xml:space="preserve"> 20.2.6</t>
  </si>
  <si>
    <t xml:space="preserve"> 20.2.7</t>
  </si>
  <si>
    <t>SIFÃO DO TIPO GARRAFA EM METAL CROMADO 1 X 1.1/2" - FORNECIMENTO E INSTALAÇÃO. AF_01/2020</t>
  </si>
  <si>
    <t xml:space="preserve"> 20.2.8</t>
  </si>
  <si>
    <t xml:space="preserve"> 20.2.9</t>
  </si>
  <si>
    <t xml:space="preserve"> 20.2.10</t>
  </si>
  <si>
    <t xml:space="preserve"> 20.2.11</t>
  </si>
  <si>
    <t>CPU2136</t>
  </si>
  <si>
    <t>CAIXA DE SEPARAÇÃO DE GESSO COM REFIL</t>
  </si>
  <si>
    <t xml:space="preserve"> 20.2.12</t>
  </si>
  <si>
    <t xml:space="preserve"> 20.2.13</t>
  </si>
  <si>
    <t xml:space="preserve"> 20.2.14</t>
  </si>
  <si>
    <t xml:space="preserve"> 20.2.15</t>
  </si>
  <si>
    <t>JOELHO 45 GRAUS, PVC, SERIE NORMAL, ESGOTO PREDIAL, DN 40 MM, JUNTA SOLDÁVEL, FORNECIDO E INSTALADO EM RAMAL DE DESCARGA OU RAMAL DE ESGOTO SANITÁRIO. AF_08/2022</t>
  </si>
  <si>
    <t xml:space="preserve"> 20.2.16</t>
  </si>
  <si>
    <t xml:space="preserve"> 20.2.17</t>
  </si>
  <si>
    <t>JOELHO 45 GRAUS, PVC, SERIE NORMAL, ESGOTO PREDIAL, DN 75 MM, JUNTA ELÁSTICA, FORNECIDO E INSTALADO EM RAMAL DE DESCARGA OU RAMAL DE ESGOTO SANITÁRIO. AF_08/2022</t>
  </si>
  <si>
    <t xml:space="preserve"> 20.2.18</t>
  </si>
  <si>
    <t xml:space="preserve"> 20.2.19</t>
  </si>
  <si>
    <t xml:space="preserve"> 20.2.20</t>
  </si>
  <si>
    <t xml:space="preserve"> 20.2.21</t>
  </si>
  <si>
    <t>JUNÇÃO DE REDUCAO INVERTIDA, PVC, SÉRIE NORMAL, ESGOTO PREDIAL, DN 100 X 75 MM, JUNTA ELÁSTICA, FORNECIDO E INSTALADO EM RAMAL DE DESCARGA OU RAMAL DE ESGOTO SANITÁRIO. AF_08/2022</t>
  </si>
  <si>
    <t xml:space="preserve"> 20.2.22</t>
  </si>
  <si>
    <t>JUNÇÃO SIMPLES, PVC, SERIE NORMAL, ESGOTO PREDIAL, DN 100 X 100 MM, JUNTA ELÁSTICA, FORNECIDO E INSTALADO EM RAMAL DE DESCARGA OU RAMAL DE ESGOTO SANITÁRIO. AF_08/2022</t>
  </si>
  <si>
    <t xml:space="preserve"> 20.2.23</t>
  </si>
  <si>
    <t>JUNÇÃO SIMPLES, PVC, SERIE NORMAL, ESGOTO PREDIAL, DN 40 MM, JUNTA SOLDÁVEL, FORNECIDO E INSTALADO EM RAMAL DE DESCARGA OU RAMAL DE ESGOTO SANITÁRIO. AF_08/2022</t>
  </si>
  <si>
    <t xml:space="preserve"> 20.2.24</t>
  </si>
  <si>
    <t>JUNÇÃO SIMPLES, PVC, SERIE NORMAL, ESGOTO PREDIAL, DN 50 X 50 MM, JUNTA ELÁSTICA, FORNECIDO E INSTALADO EM RAMAL DE DESCARGA OU RAMAL DE ESGOTO SANITÁRIO. AF_08/2022</t>
  </si>
  <si>
    <t xml:space="preserve"> 20.2.25</t>
  </si>
  <si>
    <t>JUNÇÃO SIMPLES, PVC, SERIE NORMAL, ESGOTO PREDIAL, DN 75 X 75 MM, JUNTA ELÁSTICA, FORNECIDO E INSTALADO EM RAMAL DE DESCARGA OU RAMAL DE ESGOTO SANITÁRIO. AF_08/2022</t>
  </si>
  <si>
    <t xml:space="preserve"> 20.2.26</t>
  </si>
  <si>
    <t xml:space="preserve"> 20.2.27</t>
  </si>
  <si>
    <t xml:space="preserve"> 20.2.28</t>
  </si>
  <si>
    <t>46.03.060</t>
  </si>
  <si>
    <t>TUBO DE PVC RÍGIDO PXB COM VIROLA E ANEL DE BORRACHA, LINHA ESGOTO SÉRIE REFORÇADA ´R´. DN= 150 MM, INCLUSIVE CONEXÕES</t>
  </si>
  <si>
    <t xml:space="preserve"> 20.2.29</t>
  </si>
  <si>
    <t xml:space="preserve"> 20.2.30</t>
  </si>
  <si>
    <t xml:space="preserve"> 20.2.31</t>
  </si>
  <si>
    <t>TUBO DE PVC RÍGIDO SOLDÁVEL MARROM, DN= 40 MM, (1 1/4´), INCLUSIVE CONEXÕES</t>
  </si>
  <si>
    <t xml:space="preserve"> 20.2.32</t>
  </si>
  <si>
    <t>46.02.010</t>
  </si>
  <si>
    <t>TUBO DE PVC RÍGIDO BRANCO, PONTAS LISAS, SOLDÁVEL, LINHA ESGOTO SÉRIE NORMAL, DN= 40 MM, INCLUSIVE CONEXÕES</t>
  </si>
  <si>
    <t xml:space="preserve"> 20.2.33</t>
  </si>
  <si>
    <t>46.03.080</t>
  </si>
  <si>
    <t>TUBO DE PVC RÍGIDO, PONTAS LISAS, SOLDÁVEL, LINHA ESGOTO SÉRIE REFORÇADA ´R´, DN= 40 MM, INCLUSIVE CONEXÕES</t>
  </si>
  <si>
    <t xml:space="preserve"> 20.2.34</t>
  </si>
  <si>
    <t xml:space="preserve"> 20.2.35</t>
  </si>
  <si>
    <t xml:space="preserve"> 20.2.36</t>
  </si>
  <si>
    <t>BUCHA DE REDUÇÃO, LONGA, PVC, SOLDÁVEL, DN 40 X 25 MM, INSTALADO EM RAMAL DE DISTRIBUIÇÃO DE ÁGUA - FORNECIMENTO E INSTALAÇÃO. AF_06/2022</t>
  </si>
  <si>
    <t xml:space="preserve"> 20.2.37</t>
  </si>
  <si>
    <t xml:space="preserve"> 20.2.38</t>
  </si>
  <si>
    <t xml:space="preserve"> 20.2.39</t>
  </si>
  <si>
    <t xml:space="preserve"> 20.2.40</t>
  </si>
  <si>
    <t>46.05.020</t>
  </si>
  <si>
    <t>TUBO PVC RÍGIDO, TIPO COLETOR ESGOTO, JUNTA ELÁSTICA, DN= 100 MM, INCLUSIVE CONEXÕES</t>
  </si>
  <si>
    <t xml:space="preserve"> 20.2.41</t>
  </si>
  <si>
    <t>TE, PVC, SERIE NORMAL, ESGOTO PREDIAL, DN 40 X 40 MM, JUNTA SOLDÁVEL, FORNECIDO E INSTALADO EM RAMAL DE DESCARGA OU RAMAL DE ESGOTO SANITÁRIO. AF_08/2022</t>
  </si>
  <si>
    <t xml:space="preserve"> 20.2.42</t>
  </si>
  <si>
    <t>LASTRO COM MATERIAL GRANULAR (PEDRA BRITADA N.1 E PEDRA BRITADA N.2), APLICADO EM PISOS OU LAJES SOBRE SOLO, ESPESSURA DE *10 CM*. AF_01/2024</t>
  </si>
  <si>
    <t xml:space="preserve"> 20.2.43</t>
  </si>
  <si>
    <t>CONCRETO MAGRO PARA LASTRO, TRAÇO 1:4,5:4,5 (EM MASSA SECA DE CIMENTO/ AREIA MÉDIA/ BRITA 1) - PREPARO MECÂNICO COM BETONEIRA 400 L. AF_05/2021</t>
  </si>
  <si>
    <t xml:space="preserve"> 20.2.44</t>
  </si>
  <si>
    <t xml:space="preserve"> 20.2.45</t>
  </si>
  <si>
    <t>JOELHO 90 GRAUS, PVC, SERIE NORMAL, ESGOTO PREDIAL, DN 75 MM, JUNTA ELÁSTICA, FORNECIDO E INSTALADO EM RAMAL DE DESCARGA OU RAMAL DE ESGOTO SANITÁRIO. AF_08/2022</t>
  </si>
  <si>
    <t xml:space="preserve"> 20.2.46</t>
  </si>
  <si>
    <t>JUNÇÃO DE REDUÇÃO INVERTIDA, PVC, SÉRIE NORMAL, ESGOTO PREDIAL, DN 75 X 50 MM, JUNTA ELÁSTICA, FORNECIDO E INSTALADO EM PRUMADA DE ESGOTO SANITÁRIO OU VENTILAÇÃO. AF_08/2022</t>
  </si>
  <si>
    <t xml:space="preserve"> 20.2.47</t>
  </si>
  <si>
    <t>LUVA DE CORRER, PVC, SERIE NORMAL, ESGOTO PREDIAL, DN 50 MM, JUNTA ELÁSTICA, FORNECIDO E INSTALADO EM RAMAL DE DESCARGA OU RAMAL DE ESGOTO SANITÁRIO. AF_08/2022</t>
  </si>
  <si>
    <t xml:space="preserve"> 20.2.48</t>
  </si>
  <si>
    <t>TERMINAL DE VENTILAÇÃO, PVC, SÉRIE NORMAL, ESGOTO PREDIAL, DN 50 MM, JUNTA SOLDÁVEL, FORNECIDO E INSTALADO EM PRUMADA DE ESGOTO SANITÁRIO OU VENTILAÇÃO. AF_08/2022</t>
  </si>
  <si>
    <t xml:space="preserve"> 20.2.49</t>
  </si>
  <si>
    <t>TERMINAL DE VENTILAÇÃO, PVC, SÉRIE NORMAL, ESGOTO PREDIAL, DN 75 MM, JUNTA SOLDÁVEL, FORNECIDO E INSTALADO EM PRUMADA DE ESGOTO SANITÁRIO OU VENTILAÇÃO. AF_08/2022</t>
  </si>
  <si>
    <t xml:space="preserve"> 20.2.50</t>
  </si>
  <si>
    <t>46.01.070</t>
  </si>
  <si>
    <t>TUBO DE PVC RÍGIDO SOLDÁVEL MARROM, DN= 75 MM, (2 1/2´), INCLUSIVE CONEXÕES</t>
  </si>
  <si>
    <t xml:space="preserve"> 20.2.51</t>
  </si>
  <si>
    <t>TE, PVC, SÉRIE NORMAL, ESGOTO PREDIAL, DN 100 X 75 MM, JUNTA ELÁSTICA, FORNECIDO E INSTALADO EM PRUMADA DE ESGOTO SANITÁRIO OU VENTILAÇÃO. AF_08/2022</t>
  </si>
  <si>
    <t xml:space="preserve"> 20.2.52</t>
  </si>
  <si>
    <t xml:space="preserve"> 20.2.53</t>
  </si>
  <si>
    <t xml:space="preserve">20.3 </t>
  </si>
  <si>
    <t>PLUVIAL</t>
  </si>
  <si>
    <t>20.3.1</t>
  </si>
  <si>
    <t>TUBO DE PVC RÍGIDO SOLDÁVEL MARROM, DN= 110 mm, (4´), INCLUSIVE CONEXÕES</t>
  </si>
  <si>
    <t>20.3.2</t>
  </si>
  <si>
    <t>CAIXA PARA BOCA DE LOBO COMBINADA COM GRELHA RETANGULAR, EM ALVENARIA COM BLOCOS DE CONCRETO, DIMENSÕES INTERNAS: 1,3X1X1,2 M. AF_12/2020</t>
  </si>
  <si>
    <t>20.3.3</t>
  </si>
  <si>
    <t>46.05.040</t>
  </si>
  <si>
    <t>TUBO PVC RÍGIDO, TIPO COLETOR ESGOTO, JUNTA ELÁSTICA, DN= 150 MM, INCLUSIVE CONEXÕES</t>
  </si>
  <si>
    <t>20.3.4</t>
  </si>
  <si>
    <t>46.05.050</t>
  </si>
  <si>
    <t>TUBO PVC RÍGIDO, TIPO COLETOR ESGOTO, JUNTA ELÁSTICA, DN= 200 MM, INCLUSIVE CONEXÕES</t>
  </si>
  <si>
    <t>20.3.5</t>
  </si>
  <si>
    <t>46.05.060</t>
  </si>
  <si>
    <t>TUBO PVC RÍGIDO, TIPO COLETOR ESGOTO, JUNTA ELÁSTICA, DN= 250 MM, INCLUSIVE CONEXÕES</t>
  </si>
  <si>
    <t>20.3.6</t>
  </si>
  <si>
    <t>46.05.070</t>
  </si>
  <si>
    <t>TUBO PVC RÍGIDO, TIPO COLETOR ESGOTO, JUNTA ELÁSTICA, DN= 300 MM, INCLUSIVE CONEXÕES</t>
  </si>
  <si>
    <t>20.3.7</t>
  </si>
  <si>
    <t>CPU2094</t>
  </si>
  <si>
    <t>CURVA PVC PARA REDE COLETOR ESGOTO, 45 GR, 200 MM, COM JUNTA ELASTICA.</t>
  </si>
  <si>
    <t>20.3.8</t>
  </si>
  <si>
    <t>CPU2092</t>
  </si>
  <si>
    <t>CURVA PVC PARA REDE COLETOR ESGOTO, EB-644, 45 GR, 200 MM, COM JUNTA ELASTICA.</t>
  </si>
  <si>
    <t>20.3.9</t>
  </si>
  <si>
    <t>TUBO DE PVC PARA REDE COLETORA DE ESGOTO DE PAREDE MACIÇA, DN 250 MM, JUNTA ELÁSTICA  - FORNECIMENTO E ASSENTAMENTO. AF_01/2021</t>
  </si>
  <si>
    <t>20.3.10</t>
  </si>
  <si>
    <t>20.3.11</t>
  </si>
  <si>
    <t>Tubo de PVC rígido soldável marrom, DN= 75 mm, (2 1/2´), inclusive conexões</t>
  </si>
  <si>
    <t>20.3.12</t>
  </si>
  <si>
    <t>20.3.13</t>
  </si>
  <si>
    <t>Assentamento de tubos de PVC+PRFV, junta elástica, diam.= 450 mm</t>
  </si>
  <si>
    <t>20.3.14</t>
  </si>
  <si>
    <t>JOELHO 90 GRAUS, PVC, SERIE R, ÁGUA PLUVIAL, DN 50 MM, JUNTA ELÁSTICA, FORNECIDO E INSTALADO EM RAMAL DE ENCAMINHAMENTO. AF_06/2022</t>
  </si>
  <si>
    <t>20.3.15</t>
  </si>
  <si>
    <t>JOELHO 45 GRAUS, PVC, SERIE R, ÁGUA PLUVIAL, DN 50 MM, JUNTA ELÁSTICA, FORNECIDO E INSTALADO EM RAMAL DE ENCAMINHAMENTO. AF_06/2022</t>
  </si>
  <si>
    <t>20.3.16</t>
  </si>
  <si>
    <t>JUNÇÃO SIMPLES, PVC, SERIE R, ÁGUA PLUVIAL, DN 50 MM, JUNTA ELÁSTICA, FORNECIDO E INSTALADO EM RAMAL DE ENCAMINHAMENTO. AF_06/2022</t>
  </si>
  <si>
    <t>20.3.17</t>
  </si>
  <si>
    <t>20.3.18</t>
  </si>
  <si>
    <t>CURVA PVC, BB, JE, 90 GRAUS, DN 200 MM, PARA TUBO CORRUGADO E/OU LISO, REDE COLETORA ESGOTO</t>
  </si>
  <si>
    <t>20.3.19</t>
  </si>
  <si>
    <t>Fornecimento de tê de redução para esgotos sanitários, junta elástica integrada, DN 200 x 150mm</t>
  </si>
  <si>
    <t>20.3.20</t>
  </si>
  <si>
    <t>20.3.21</t>
  </si>
  <si>
    <t>01.08.052</t>
  </si>
  <si>
    <t xml:space="preserve">CAIXA DE LIGACAO OU INSPECAO - TAMPA DE CONCRETO ARMADO </t>
  </si>
  <si>
    <t>20.3.22</t>
  </si>
  <si>
    <t>49.06.010</t>
  </si>
  <si>
    <t>Grelha hemisférica em ferro fundido de 4´</t>
  </si>
  <si>
    <t>20.3.23</t>
  </si>
  <si>
    <t>49.06.080</t>
  </si>
  <si>
    <t>Grelha hemisférica em ferro fundido de 6´</t>
  </si>
  <si>
    <t xml:space="preserve">20.4 </t>
  </si>
  <si>
    <t>PREVENÇÃO E COMBATE A INCÊNDIO (PCI)</t>
  </si>
  <si>
    <t xml:space="preserve">20.4.1 </t>
  </si>
  <si>
    <t xml:space="preserve"> 20.4.1.1 </t>
  </si>
  <si>
    <t>Placa de sinalizacao, fotoluminescente, em pvc , com logotipo "Cuidado risco de choque elétrico"- Placa E5</t>
  </si>
  <si>
    <t xml:space="preserve"> 20.4.1.2</t>
  </si>
  <si>
    <t xml:space="preserve"> 20.4.1.3</t>
  </si>
  <si>
    <t xml:space="preserve"> 20.4.1.4</t>
  </si>
  <si>
    <t>Placa de sinalizacao, fotoluminescente, em pvc , com logotipo "Extintor de incêndio portátil"- Placa E5</t>
  </si>
  <si>
    <t xml:space="preserve"> 20.4.1.5</t>
  </si>
  <si>
    <t xml:space="preserve"> 20.4.1.6</t>
  </si>
  <si>
    <t>PINTURA DE PISO COM TINTA EPÓXI, APLICAÇÃO MANUAL, 2 DEMÃOS, INCLUSO PRIMER EPÓXI. AF_05/2021</t>
  </si>
  <si>
    <t xml:space="preserve"> 20.4.1.7</t>
  </si>
  <si>
    <t>97.02.210</t>
  </si>
  <si>
    <t>PLACA DE SINALIZAÇÃO EM PVC PARA AMBIENTES</t>
  </si>
  <si>
    <t xml:space="preserve"> 20.4.1.8</t>
  </si>
  <si>
    <t>Placa de sinalizacao de seguranca contra incendio, fotoluminescente, retangular, *20 x 40* cm, em pvc *2* mm anti-chamas (simbolos, cores e pictogramas conforme nbr 13434)</t>
  </si>
  <si>
    <t>Un</t>
  </si>
  <si>
    <t xml:space="preserve"> 20.4.1.9</t>
  </si>
  <si>
    <t xml:space="preserve"> 20.4.1.10</t>
  </si>
  <si>
    <t>97.02.198</t>
  </si>
  <si>
    <t>PLACA DE SINALIZAÇÃO EM PVC, COM INDICAÇÃO DE PROIBIÇÃO NORMATIVA</t>
  </si>
  <si>
    <t xml:space="preserve">20.4.2 </t>
  </si>
  <si>
    <t xml:space="preserve"> 20.4.2.1 </t>
  </si>
  <si>
    <t>50.05.430</t>
  </si>
  <si>
    <t>DETECTOR ÓPTICO DE FUMAÇA COM BASE ENDEREÇÁVEL</t>
  </si>
  <si>
    <t xml:space="preserve"> 20.4.2.2</t>
  </si>
  <si>
    <t>50.05.210</t>
  </si>
  <si>
    <t>DETECTOR TERMOVELOCIMÉTRICO ENDEREÇÁVEL COM BASE ENDEREÇÁVEL</t>
  </si>
  <si>
    <t xml:space="preserve"> 20.4.2.3</t>
  </si>
  <si>
    <t>Central de alarme endereçável de incendio com sistema p/ até 250 dispositivos, marcal Verin ou similar, Modelo VRE-250 c/ bateria de 12V e 7Amperes</t>
  </si>
  <si>
    <t xml:space="preserve"> 20.4.2.4</t>
  </si>
  <si>
    <t xml:space="preserve"> 20.4.2.5</t>
  </si>
  <si>
    <t xml:space="preserve">20.4.3 </t>
  </si>
  <si>
    <t xml:space="preserve"> 20.4.3.1 </t>
  </si>
  <si>
    <t>TAMPA PARA CAIXA TIPO R1, EM FERRO FUNDIDO, DIMENSÕES INTERNAS: 0,40 X 0,60 M - FORNECIMENTO E INSTALAÇÃO. AF_12/2020</t>
  </si>
  <si>
    <t xml:space="preserve"> 20.4.3.2</t>
  </si>
  <si>
    <t>ACOPLAMENTO RÍGIDO EM AÇO, CONEXÃO RANHURADA, DN 50 (2"), INSTALADO EM PRUMADAS - FORNECIMENTO E INSTALAÇÃO. AF_10/2020</t>
  </si>
  <si>
    <t xml:space="preserve"> 20.4.3.3</t>
  </si>
  <si>
    <t>43.10.480</t>
  </si>
  <si>
    <t>CONJUNTO MOTOR-BOMBA (CENTRÍFUGA) 7,5 CV, MULTIESTÁGIO, HMAN= 30 A 80 MCA, Q= 21,6 A 12,0 M³/H</t>
  </si>
  <si>
    <t xml:space="preserve"> 20.4.3.4</t>
  </si>
  <si>
    <t xml:space="preserve"> 20.4.3.5</t>
  </si>
  <si>
    <t>VÁLVULA DE RETENÇÃO HORIZONTAL, DE BRONZE, ROSCÁVEL, 2 1/2" - FORNECIMENTO E INSTALAÇÃO. AF_08/2021</t>
  </si>
  <si>
    <t xml:space="preserve"> 20.4.3.6</t>
  </si>
  <si>
    <t>TÊ, EM AÇO, CONEXÃO SOLDADA, DN 65 (2 1/2"), INSTALADO EM REDE DE ALIMENTAÇÃO PARA HIDRANTE - FORNECIMENTO E INSTALAÇÃO. AF_10/2020</t>
  </si>
  <si>
    <t xml:space="preserve"> 20.4.3.7</t>
  </si>
  <si>
    <t>MANÔMETRO 0 A 200 PSI (0 A 14 KGF/CM2), D = 50MM - FORNECIMENTO E INSTALAÇÃO. AF_10/2020</t>
  </si>
  <si>
    <t xml:space="preserve"> 20.4.3.8</t>
  </si>
  <si>
    <t>VÁLVULA DE RETENÇÃO HORIZONTAL - 1 1/2"</t>
  </si>
  <si>
    <t xml:space="preserve"> 20.4.3.9</t>
  </si>
  <si>
    <t>TÊ, EM AÇO, CONEXÃO SOLDADA, DN 32 (1 1/4"), INSTALADO EM REDE DE ALIMENTAÇÃO PARA HIDRANTE - FORNECIMENTO E INSTALAÇÃO. AF_10/2020</t>
  </si>
  <si>
    <t xml:space="preserve"> 20.4.3.10</t>
  </si>
  <si>
    <t>UNIÃO, EM FERRO GALVANIZADO, DN 32 (1 1/4"), CONEXÃO ROSQUEADA, INSTALADO EM REDE DE ALIMENTAÇÃO PARA HIDRANTE - FORNECIMENTO E INSTALAÇÃO. AF_10/2020</t>
  </si>
  <si>
    <t xml:space="preserve"> 20.4.3.11</t>
  </si>
  <si>
    <t>PRESSOSTATO ALTA/BAIXA COM REARME MANUAL REF. KP15</t>
  </si>
  <si>
    <t xml:space="preserve"> 20.4.3.12</t>
  </si>
  <si>
    <t xml:space="preserve"> 20.4.3.13</t>
  </si>
  <si>
    <t>TUBO DE AÇO GALVANIZADO COM COSTURA, CLASSE MÉDIA, DN 32 (1 1/4"), CONEXÃO ROSQUEADA, INSTALADO EM REDE DE ALIMENTAÇÃO PARA HIDRANTE - FORNECIMENTO E INSTALAÇÃO. AF_10/2020</t>
  </si>
  <si>
    <t xml:space="preserve"> 20.4.3.14</t>
  </si>
  <si>
    <t xml:space="preserve"> 20.4.3.15</t>
  </si>
  <si>
    <t>TÊ, EM AÇO, CONEXÃO RANHURADA, DN 65 (2 1/2"), INSTALADO EM PRUMADAS - FORNECIMENTO E INSTALAÇÃO. AF_10/2020</t>
  </si>
  <si>
    <t xml:space="preserve"> 20.4.3.16</t>
  </si>
  <si>
    <t>CURVA 90 GRAUS, EM AÇO, CONEXÃO RANHURADA, DN 65 (2 1/2"), INSTALADO EM PRUMADAS - FORNECIMENTO E INSTALAÇÃO. AF_10/2020</t>
  </si>
  <si>
    <t xml:space="preserve"> 20.4.3.17</t>
  </si>
  <si>
    <t>ACOPLAMENTO RÍGIDO EM AÇO, CONEXÃO RANHURADA, DN 65 (2 1/2"), INSTALADO EM PRUMADAS - FORNECIMENTO E INSTALAÇÃO. AF_10/2020</t>
  </si>
  <si>
    <t xml:space="preserve"> 20.4.3.18</t>
  </si>
  <si>
    <t>Bomba para incêndio jockey 2cv, modelo ME-IN 1320 N2T ou similar</t>
  </si>
  <si>
    <t>INSTALAÇÕES ELÉTRICAS</t>
  </si>
  <si>
    <t xml:space="preserve">21.1 </t>
  </si>
  <si>
    <t xml:space="preserve"> 21.1.1 </t>
  </si>
  <si>
    <t xml:space="preserve"> 21.1.2</t>
  </si>
  <si>
    <t xml:space="preserve"> 21.1.3</t>
  </si>
  <si>
    <t xml:space="preserve"> 21.1.4</t>
  </si>
  <si>
    <t xml:space="preserve"> 21.1.5</t>
  </si>
  <si>
    <t>CAIXA RETANGULAR 4" X 2" MÉDIA (1,30 M DO PISO), METÁLICA, INSTALADA EM PAREDE - FORNECIMENTO E INSTALAÇÃO. AF_03/2023</t>
  </si>
  <si>
    <t xml:space="preserve"> 21.1.6</t>
  </si>
  <si>
    <t xml:space="preserve"> 21.1.7</t>
  </si>
  <si>
    <t>LEITOS - PORCA E ARRUELA 3/8""</t>
  </si>
  <si>
    <t xml:space="preserve"> 21.1.8</t>
  </si>
  <si>
    <t xml:space="preserve"> 21.1.9</t>
  </si>
  <si>
    <t xml:space="preserve"> 21.1.10</t>
  </si>
  <si>
    <t xml:space="preserve"> 21.1.11</t>
  </si>
  <si>
    <t>SUPORTE PARA FIXACAO FITA ALUMINIO OU CABO COBRE NU</t>
  </si>
  <si>
    <t xml:space="preserve"> 21.1.12</t>
  </si>
  <si>
    <t>VERGALHAO ACO GALV C/OM ROSCA TOTAL PARA PERFILADO 1/4""</t>
  </si>
  <si>
    <t xml:space="preserve"> 21.1.13</t>
  </si>
  <si>
    <t>CABO DE COBRE FLEXÍVEL ISOLADO, 10 MM², ANTI-CHAMA 0,6/1,0 KV, PARA CIRCUITOS TERMINAIS - FORNECIMENTO E INSTALAÇÃO. AF_03/2023</t>
  </si>
  <si>
    <t xml:space="preserve"> 21.1.14</t>
  </si>
  <si>
    <t>CABO DE COBRE FLEXÍVEL ISOLADO, 120 MM², ANTI-CHAMA 0,6/1,0 KV, PARA REDE ENTERRADA DE DISTRIBUIÇÃO DE ENERGIA ELÉTRICA - FORNECIMENTO E INSTALAÇÃO. AF_12/2021</t>
  </si>
  <si>
    <t xml:space="preserve"> 21.1.15</t>
  </si>
  <si>
    <t>CABO DE COBRE FLEXÍVEL ISOLADO, 16 MM², ANTI-CHAMA 0,6/1,0 KV, PARA CIRCUITOS TERMINAIS - FORNECIMENTO E INSTALAÇÃO. AF_03/2023</t>
  </si>
  <si>
    <t xml:space="preserve"> 21.1.16</t>
  </si>
  <si>
    <t>CABO DE COBRE FLEXÍVEL ISOLADO, 240 MM², ANTI-CHAMA 0,6/1,0 KV, PARA REDE ENTERRADA DE DISTRIBUIÇÃO DE ENERGIA ELÉTRICA - FORNECIMENTO E INSTALAÇÃO. AF_12/2021</t>
  </si>
  <si>
    <t xml:space="preserve"> 21.1.17</t>
  </si>
  <si>
    <t>CABO DE COBRE FLEXÍVEL ISOLADO, 25 MM², ANTI-CHAMA 0,6/1,0 KV, PARA REDE ENTERRADA DE DISTRIBUIÇÃO DE ENERGIA ELÉTRICA - FORNECIMENTO E INSTALAÇÃO. AF_12/2021</t>
  </si>
  <si>
    <t xml:space="preserve"> 21.1.18</t>
  </si>
  <si>
    <t>CABO DE COBRE FLEXÍVEL ISOLADO, 35 MM², ANTI-CHAMA 0,6/1,0 KV, PARA REDE ENTERRADA DE DISTRIBUIÇÃO DE ENERGIA ELÉTRICA - FORNECIMENTO E INSTALAÇÃO. AF_12/2021</t>
  </si>
  <si>
    <t xml:space="preserve"> 21.1.19</t>
  </si>
  <si>
    <t>CABO DE COBRE FLEXÍVEL ISOLADO, 50 MM², ANTI-CHAMA 0,6/1,0 KV, PARA REDE ENTERRADA DE DISTRIBUIÇÃO DE ENERGIA ELÉTRICA - FORNECIMENTO E INSTALAÇÃO. AF_12/2021</t>
  </si>
  <si>
    <t xml:space="preserve"> 21.1.20</t>
  </si>
  <si>
    <t>CABO DE COBRE FLEXÍVEL ISOLADO, 6 MM², ANTI-CHAMA 0,6/1,0 KV, PARA CIRCUITOS TERMINAIS - FORNECIMENTO E INSTALAÇÃO. AF_03/2023</t>
  </si>
  <si>
    <t xml:space="preserve"> 21.1.21</t>
  </si>
  <si>
    <t>CABO DE COBRE FLEXÍVEL ISOLADO, 185 MM², ANTI-CHAMA 0,6/1,0 KV, PARA REDE ENTERRADA DE DISTRIBUIÇÃO DE ENERGIA ELÉTRICA - FORNECIMENTO E INSTALAÇÃO. AF_12/2021</t>
  </si>
  <si>
    <t xml:space="preserve"> 21.1.22</t>
  </si>
  <si>
    <t>CABO DE COBRE FLEXÍVEL ISOLADO, 95 MM², ANTI-CHAMA 0,6/1,0 KV, PARA REDE ENTERRADA DE DISTRIBUIÇÃO DE ENERGIA ELÉTRICA - FORNECIMENTO E INSTALAÇÃO. AF_12/2021</t>
  </si>
  <si>
    <t xml:space="preserve"> 21.1.23</t>
  </si>
  <si>
    <t xml:space="preserve"> 21.1.24</t>
  </si>
  <si>
    <t xml:space="preserve"> 21.1.25</t>
  </si>
  <si>
    <t xml:space="preserve"> 21.1.26</t>
  </si>
  <si>
    <t xml:space="preserve"> 21.1.27</t>
  </si>
  <si>
    <t xml:space="preserve"> 21.1.28</t>
  </si>
  <si>
    <t xml:space="preserve"> 21.1.29</t>
  </si>
  <si>
    <t>CAIXA PASSAGEM CHAPA GALVAN.16 TAMPA CEGA PARAF.60x60x13cm</t>
  </si>
  <si>
    <t xml:space="preserve"> 21.1.30</t>
  </si>
  <si>
    <t xml:space="preserve"> 21.1.31</t>
  </si>
  <si>
    <t>CAIXA DE PASSAGEM DE ACO C/ TAMPA APARAFUSADA 302X302X120</t>
  </si>
  <si>
    <t xml:space="preserve"> 21.1.32</t>
  </si>
  <si>
    <t xml:space="preserve"> 21.1.33</t>
  </si>
  <si>
    <t>DIMMER ROTATIVO (1 MÓDULO), 220V/600W, INCLUINDO SUPORTE E PLACA - FORNECIMENTO E INSTALAÇÃO. AF_03/2023</t>
  </si>
  <si>
    <t xml:space="preserve"> 21.1.34</t>
  </si>
  <si>
    <t>INTERRUPTOR SIMPLES (1 MÓDULO) COM INTERRUPTOR PARALELO (2 MÓDULOS), 10A/250V, INCLUINDO SUPORTE E PLACA - FORNECIMENTO E INSTALAÇÃO. AF_03/2023</t>
  </si>
  <si>
    <t xml:space="preserve"> 21.1.35</t>
  </si>
  <si>
    <t>INTERRUPTOR SIMPLES (2 MÓDULOS) COM INTERRUPTOR PARALELO (1 MÓDULO), 10A/250V, INCLUINDO SUPORTE E PLACA - FORNECIMENTO E INSTALAÇÃO. AF_03/2023</t>
  </si>
  <si>
    <t xml:space="preserve"> 21.1.36</t>
  </si>
  <si>
    <t>INTERRUPTOR PARALELO (2 MÓDULOS), 10A/250V, INCLUINDO SUPORTE E PLACA - FORNECIMENTO E INSTALAÇÃO. AF_03/2023</t>
  </si>
  <si>
    <t xml:space="preserve"> 21.1.37</t>
  </si>
  <si>
    <t>INTERRUPTOR INTERMEDIÁRIO (1 MÓDULO), 10A/250V, INCLUINDO SUPORTE E PLACA - FORNECIMENTO E INSTALAÇÃO. AF_03/2023</t>
  </si>
  <si>
    <t xml:space="preserve"> 21.1.38</t>
  </si>
  <si>
    <t>INTERRUPTOR PARALELO (1 MÓDULO), 10A/250V, INCLUINDO SUPORTE E PLACA - FORNECIMENTO E INSTALAÇÃO. AF_03/2023</t>
  </si>
  <si>
    <t xml:space="preserve"> 21.1.39</t>
  </si>
  <si>
    <t>INTERRUPTOR PARALELO (3 MÓDULOS), 10A/250V, INCLUINDO SUPORTE E PLACA - FORNECIMENTO E INSTALAÇÃO. AF_03/2023</t>
  </si>
  <si>
    <t xml:space="preserve"> 21.1.40</t>
  </si>
  <si>
    <t xml:space="preserve"> 21.1.41</t>
  </si>
  <si>
    <t xml:space="preserve"> 21.1.42</t>
  </si>
  <si>
    <t xml:space="preserve"> 21.1.43</t>
  </si>
  <si>
    <t>PLACA COM UM FURO IMPERIA BRANCO IRIEL P/ SAIDA CABO DE SOM</t>
  </si>
  <si>
    <t xml:space="preserve"> 21.1.44</t>
  </si>
  <si>
    <t xml:space="preserve"> 21.1.45</t>
  </si>
  <si>
    <t>TOMADA MÉDIA DE EMBUTIR (1 MÓDULO), 2P+T 10 A, INCLUINDO SUPORTE E PLACA - FORNECIMENTO E INSTALAÇÃO. AF_03/2023</t>
  </si>
  <si>
    <t xml:space="preserve"> 21.1.46</t>
  </si>
  <si>
    <t>INTERRUPTOR SIMPLES (2 MÓDULOS) COM INTERRUPTOR PARALELO (2 MÓDULOS), 10A/250V, INCLUINDO SUPORTE E PLACA - FORNECIMENTO E INSTALAÇÃO. AF_03/2023</t>
  </si>
  <si>
    <t xml:space="preserve"> 21.1.47</t>
  </si>
  <si>
    <t>TOMADA BAIXA DE EMBUTIR (4 MÓDULOS), 2P+T 10 A, INCLUINDO SUPORTE E PLACA - FORNECIMENTO E INSTALAÇÃO. AF_03/2023</t>
  </si>
  <si>
    <t xml:space="preserve"> 21.1.48</t>
  </si>
  <si>
    <t>MICROVENTILADOR VENTOKIT MODELO NM 280</t>
  </si>
  <si>
    <t xml:space="preserve"> 21.1.49</t>
  </si>
  <si>
    <t>INTERRUPTOR PARALELO (1 MÓDULO) COM 1 TOMADA DE EMBUTIR 2P+T 10 A, SEM SUPORTE E SEM PLACA - FORNECIMENTO E INSTALAÇÃO. AF_03/2023</t>
  </si>
  <si>
    <t xml:space="preserve"> 21.1.50</t>
  </si>
  <si>
    <t>INTERRUPTOR SIMPLES (1 MÓDULO) COM 1 TOMADA DE EMBUTIR 2P+T 10 A, SEM SUPORTE E SEM PLACA - FORNECIMENTO E INSTALAÇÃO. AF_03/2023</t>
  </si>
  <si>
    <t xml:space="preserve"> 21.1.51</t>
  </si>
  <si>
    <t>TOMADA MÉDIA DE EMBUTIR (2 MÓDULOS), 2P+T 10 A, SEM SUPORTE E SEM PLACA - FORNECIMENTO E INSTALAÇÃO. AF_03/2023</t>
  </si>
  <si>
    <t xml:space="preserve"> 21.1.52</t>
  </si>
  <si>
    <t>TOMADA MÉDIA DE EMBUTIR (2 MÓDULOS), 2P+T 20 A, SEM SUPORTE E SEM PLACA - FORNECIMENTO E INSTALAÇÃO. AF_03/2023</t>
  </si>
  <si>
    <t xml:space="preserve"> 21.1.53</t>
  </si>
  <si>
    <t>TOMADA MÉDIA DE EMBUTIR (1 MÓDULO), 2P+T 10 A, SEM SUPORTE E SEM PLACA - FORNECIMENTO E INSTALAÇÃO. AF_03/2023</t>
  </si>
  <si>
    <t xml:space="preserve"> 21.1.54</t>
  </si>
  <si>
    <t xml:space="preserve"> 21.1.55</t>
  </si>
  <si>
    <t xml:space="preserve"> 21.1.56</t>
  </si>
  <si>
    <t>40.11.240</t>
  </si>
  <si>
    <t>RELÉ DE TEMPO ELETRÔNICO DE 3 ATÉ 30S - 220V - 50/60HZ</t>
  </si>
  <si>
    <t xml:space="preserve"> 21.1.57</t>
  </si>
  <si>
    <t>DISJUNTOR TRIPOLAR TIPO DIN, CORRENTE NOMINAL DE 10A - FORNECIMENTO E INSTALAÇÃO. AF_10/2020</t>
  </si>
  <si>
    <t xml:space="preserve"> 21.1.58</t>
  </si>
  <si>
    <t>DISJUNTOR DIN TRIPOLAR 100A CURVA C STECK</t>
  </si>
  <si>
    <t xml:space="preserve"> 21.1.59</t>
  </si>
  <si>
    <t>DISJUNTOR TERMOMAGNÉTICO TRIPOLAR , CORRENTE NOMINAL DE 125A - FORNECIMENTO E INSTALAÇÃO. AF_10/2020</t>
  </si>
  <si>
    <t xml:space="preserve"> 21.1.60</t>
  </si>
  <si>
    <t>DISJUNTOR TRIPOLAR TIPO DIN, CORRENTE NOMINAL DE 40A - FORNECIMENTO E INSTALAÇÃO. AF_10/2020</t>
  </si>
  <si>
    <t xml:space="preserve"> 21.1.61</t>
  </si>
  <si>
    <t xml:space="preserve"> 21.1.62</t>
  </si>
  <si>
    <t>DISJUNTOR TRIPOLAR TIPO NEMA, CORRENTE NOMINAL DE 60 ATÉ 100A - FORNECIMENTO E INSTALAÇÃO. AF_10/2020</t>
  </si>
  <si>
    <t xml:space="preserve"> 21.1.63</t>
  </si>
  <si>
    <t xml:space="preserve"> 21.1.64</t>
  </si>
  <si>
    <t xml:space="preserve"> 21.1.65</t>
  </si>
  <si>
    <t>DISJUNTOR MONOPOLAR TIPO DIN, CORRENTE NOMINAL DE 25A - FORNECIMENTO E INSTALAÇÃO. AF_10/2020</t>
  </si>
  <si>
    <t xml:space="preserve"> 21.1.66</t>
  </si>
  <si>
    <t xml:space="preserve"> 21.1.67</t>
  </si>
  <si>
    <t xml:space="preserve"> 21.1.68</t>
  </si>
  <si>
    <t>DISJUNTOR BIPOLAR TIPO DIN, CORRENTE NOMINAL DE 32A - FORNECIMENTO E INSTALAÇÃO. AF_10/2020</t>
  </si>
  <si>
    <t xml:space="preserve"> 21.1.69</t>
  </si>
  <si>
    <t>DISJUNTOR BIPOLAR TIPO DIN, CORRENTE NOMINAL DE 25A - FORNECIMENTO E INSTALAÇÃO. AF_10/2020</t>
  </si>
  <si>
    <t xml:space="preserve"> 21.1.70</t>
  </si>
  <si>
    <t xml:space="preserve"> 21.1.71</t>
  </si>
  <si>
    <t>DISJUNTOR TRIPOLAR TIPO DIN, CORRENTE NOMINAL DE 32A - FORNECIMENTO E INSTALAÇÃO. AF_10/2020</t>
  </si>
  <si>
    <t xml:space="preserve"> 21.1.72</t>
  </si>
  <si>
    <t>37.13.780</t>
  </si>
  <si>
    <t>DISJUNTOR EM CAIXA MOLDADA, TÉRMICO E MAGNÉTICO AJUSTÁVEIS, TRIPOLAR 1600/690 V, FAIXA DE AJUSTE DE 1000 ATÉ 1600 A</t>
  </si>
  <si>
    <t xml:space="preserve"> 21.1.73</t>
  </si>
  <si>
    <t>37.13.770</t>
  </si>
  <si>
    <t>DISJUNTOR EM CAIXA MOLDADA, TÉRMICO E MAGNÉTICO AJUSTÁVEIS, TRIPOLAR 1250/690 V, FAIXA DE AJUSTE DE 800 ATÉ 1250 A</t>
  </si>
  <si>
    <t xml:space="preserve"> 21.1.74</t>
  </si>
  <si>
    <t>DISJUNTOR TERMOMAGNÉTICO TRIPOLAR , CORRENTE NOMINAL DE 400A - FORNECIMENTO E INSTALAÇÃO. AF_10/2020</t>
  </si>
  <si>
    <t xml:space="preserve"> 21.1.75</t>
  </si>
  <si>
    <t>DISJUNTOR TERMOMAGNÉTICO TRIPOLAR , CORRENTE NOMINAL DE 600A - FORNECIMENTO E INSTALAÇÃO. AF_10/2020</t>
  </si>
  <si>
    <t xml:space="preserve"> 21.1.76</t>
  </si>
  <si>
    <t>DISPOSITIVO PROTETOR DE SURTO 220V OU 127V, 40 KA, TRIFASICO</t>
  </si>
  <si>
    <t xml:space="preserve"> 21.1.77</t>
  </si>
  <si>
    <t xml:space="preserve"> 21.1.78</t>
  </si>
  <si>
    <t>37.24.042</t>
  </si>
  <si>
    <t>Dispositivo de proteção contra surto, 2 polos, suportabilidade &lt;= 4 kV, Un até 240V/415V, Iimp = 60 kA, curva de ensaio 10/350µs - classe 1</t>
  </si>
  <si>
    <t xml:space="preserve"> 21.1.79</t>
  </si>
  <si>
    <t xml:space="preserve"> 21.1.80</t>
  </si>
  <si>
    <t>INTERRUPTOR DIFERENCIAL DR 40A, 30MA, 2 MODULOS</t>
  </si>
  <si>
    <t xml:space="preserve"> 21.1.81</t>
  </si>
  <si>
    <t>DISPOSITIVO DIFERENCIAL DR ALTA SENSIB.(30mA)TETRAPOLAR 125A</t>
  </si>
  <si>
    <t xml:space="preserve"> 21.1.82</t>
  </si>
  <si>
    <t xml:space="preserve"> 21.1.83</t>
  </si>
  <si>
    <t>Dispositivo DR tetrapolar 100 A, tipo AC, 30MA</t>
  </si>
  <si>
    <t xml:space="preserve"> 21.1.84</t>
  </si>
  <si>
    <t xml:space="preserve"> 21.1.85</t>
  </si>
  <si>
    <t xml:space="preserve"> 21.1.86</t>
  </si>
  <si>
    <t xml:space="preserve"> 21.1.87</t>
  </si>
  <si>
    <t xml:space="preserve"> 21.1.88</t>
  </si>
  <si>
    <t>38.21.320</t>
  </si>
  <si>
    <t>ELETROCALHA LISA GALVANIZADA A FOGO, 150 X 100 MM, COM ACESSÓRIOS</t>
  </si>
  <si>
    <t xml:space="preserve"> 21.1.89</t>
  </si>
  <si>
    <t>ELETROCALHA LISA TIPO ""U"" 150x75 CHAPA 18 SEM TAMPA</t>
  </si>
  <si>
    <t xml:space="preserve"> 21.1.90</t>
  </si>
  <si>
    <t>ELETROCALHA LISA TIPO ""U"" 300X75 CHAPA 18 SEM TAMPA</t>
  </si>
  <si>
    <t xml:space="preserve"> 21.1.91</t>
  </si>
  <si>
    <t xml:space="preserve">Suporte vertical 150 x 150 mm para fixação de eletrocalha metálica </t>
  </si>
  <si>
    <t xml:space="preserve"> 21.1.92</t>
  </si>
  <si>
    <t xml:space="preserve">Suporte vertical  200 x 150 mm  para fixação de eletrocalha metálica </t>
  </si>
  <si>
    <t xml:space="preserve"> 21.1.93</t>
  </si>
  <si>
    <t xml:space="preserve"> 21.1.94</t>
  </si>
  <si>
    <t xml:space="preserve"> 21.1.95</t>
  </si>
  <si>
    <t xml:space="preserve"> 21.1.96</t>
  </si>
  <si>
    <t xml:space="preserve"> 21.1.97</t>
  </si>
  <si>
    <t xml:space="preserve"> 21.1.98</t>
  </si>
  <si>
    <t xml:space="preserve"> 21.1.99</t>
  </si>
  <si>
    <t xml:space="preserve"> 21.1.100</t>
  </si>
  <si>
    <t xml:space="preserve"> 21.1.101</t>
  </si>
  <si>
    <t>ELETRODUTO RÍGIDO ROSCÁVEL, PVC, DN 110 MM (4"), PARA REDE ENTERRADA DE DISTRIBUIÇÃO DE ENERGIA ELÉTRICA - FORNECIMENTO E INSTALAÇÃO. AF_12/2021</t>
  </si>
  <si>
    <t xml:space="preserve"> 21.1.102</t>
  </si>
  <si>
    <t>38.04.080</t>
  </si>
  <si>
    <t>ELETRODUTO GALVANIZADO CONFORME NBR13057 -  1 1/4´ COM ACESSÓRIOS</t>
  </si>
  <si>
    <t xml:space="preserve"> 21.1.103</t>
  </si>
  <si>
    <t xml:space="preserve"> 21.1.104</t>
  </si>
  <si>
    <t>ARMAÇÃO SECUNDÁRIA, COM 1 ESTRIBO E 1 ISOLADOR - FORNECIMENTO E INSTALAÇÃO. AF_07/2020</t>
  </si>
  <si>
    <t xml:space="preserve"> 21.1.105</t>
  </si>
  <si>
    <t>QUADRO DE MEDIÇÃO GERAL DE ENERGIA COM 16 MEDIDORES - FORNECIMENTO E INSTALAÇÃO. AF_10/2020</t>
  </si>
  <si>
    <t xml:space="preserve"> 21.1.106</t>
  </si>
  <si>
    <t>QUADRO DE DISTRIBUIÇÃO DE ENERGIA EM CHAPA DE AÇO GALVANIZADO, DE EMBUTIR, COM BARRAMENTO TRIFÁSICO, PARA 18 DISJUNTORES DIN 100A - FORNECIMENTO E INSTALAÇÃO. AF_10/2020</t>
  </si>
  <si>
    <t xml:space="preserve"> 21.1.107</t>
  </si>
  <si>
    <t xml:space="preserve"> 21.1.108</t>
  </si>
  <si>
    <t xml:space="preserve"> 21.1.109</t>
  </si>
  <si>
    <t>QUADRO DE DISTRIBUIÇÃO DE ENERGIA EM CHAPA DE AÇO GALVANIZADO, DE EMBUTIR, COM BARRAMENTO TRIFÁSICO, PARA 30 DISJUNTORES DIN 150A - FORNECIMENTO E INSTALAÇÃO. AF_10/2020</t>
  </si>
  <si>
    <t xml:space="preserve"> 21.1.110</t>
  </si>
  <si>
    <t>QUADRO DISTRIBUICAO DE EMBUTIR+BARRAMENTO 44 DISJUNTORES</t>
  </si>
  <si>
    <t xml:space="preserve"> 21.1.111</t>
  </si>
  <si>
    <t>Quadro de distribuição de embutir, em chapa de aço, para até 70 disjuntores, com barramento, padrão DIN, exclusive disjuntores</t>
  </si>
  <si>
    <t xml:space="preserve"> 21.1.112</t>
  </si>
  <si>
    <t xml:space="preserve">QUADRO DISTRIBUICAO EMBUTIR PARA 60 SEM BARRAMENTO </t>
  </si>
  <si>
    <t xml:space="preserve"> 21.1.113</t>
  </si>
  <si>
    <t>Disjuntor tripolar  80 A com caixa moldada 10 Ka</t>
  </si>
  <si>
    <t xml:space="preserve"> 21.1.114</t>
  </si>
  <si>
    <t>DISJUNTOR TERMOMAGNÉTICO DIFERENCIAL TRIPOLAR - 63A - SENSIBILIDADE 30MA - 240V</t>
  </si>
  <si>
    <t xml:space="preserve"> 21.1.115</t>
  </si>
  <si>
    <t>DISJUNTOR CAIXA MOLDADA TRIPOLAR 150A COM DISPARADOR TERMOMAGNÉTICO AJUSTÁVEL</t>
  </si>
  <si>
    <t xml:space="preserve"> 21.1.116</t>
  </si>
  <si>
    <t>DISJUNTOR CAIXA MOLDADA TRIPOLAR 630A COM DISPARADOR TERMOMAGNÉTICO AJUSTÁVEL</t>
  </si>
  <si>
    <t xml:space="preserve">21.2 </t>
  </si>
  <si>
    <t xml:space="preserve"> 21.2.1 </t>
  </si>
  <si>
    <t xml:space="preserve"> 21.2.2</t>
  </si>
  <si>
    <t>41.11.090</t>
  </si>
  <si>
    <t>LUMINÁRIA COM CORPO EM TUBO DE ALUMÍNIO TIPO BALIZADOR PARA USO EXTERNO</t>
  </si>
  <si>
    <t xml:space="preserve"> 21.2.3</t>
  </si>
  <si>
    <t>ARANDELA LED 18W BRANCO FRIO TIPO TARTARUGA</t>
  </si>
  <si>
    <t xml:space="preserve"> 21.2.4</t>
  </si>
  <si>
    <t>LUMINÁRIA ARANDELA TIPO TARTARUGA, DE SOBREPOR, COM 1 LÂMPADA LED DE 6 W, SEM REATOR - FORNECIMENTO E INSTALAÇÃO. AF_02/2020</t>
  </si>
  <si>
    <t xml:space="preserve"> 21.2.5</t>
  </si>
  <si>
    <t xml:space="preserve"> 21.2.6</t>
  </si>
  <si>
    <t>LAMPADA BULBO LED A125 100W 6500K 48LHP85FK000 ELGIN</t>
  </si>
  <si>
    <t xml:space="preserve"> 21.2.7</t>
  </si>
  <si>
    <t>41.31.087</t>
  </si>
  <si>
    <t>LUMINÁRIA LED REDONDA DE SOBREPOR COM DIFUSOR RECUADO TRANSLUCIDO, 4000 K, FLUXO LUMINOSO DE 1900 A 2000 LM, POTÊNCIA DE 17 W A 19 W</t>
  </si>
  <si>
    <t xml:space="preserve"> 21.2.8</t>
  </si>
  <si>
    <t xml:space="preserve">21.3 </t>
  </si>
  <si>
    <t xml:space="preserve"> 21.3.1 </t>
  </si>
  <si>
    <t xml:space="preserve"> 21.3.2</t>
  </si>
  <si>
    <t>CAIXA DE INSPEÇÃO EM PVC, DIÂMNETRO 300 mm, REF TEL-552, MARCA DE REFERÊNCIA TERMOTÉCNICA OU EQUIVALEN TE, INCLUSIVE ESCAVAÇÃO E REATERRO</t>
  </si>
  <si>
    <t xml:space="preserve"> 21.3.3</t>
  </si>
  <si>
    <t>TAMPA REFORÇADA EM FERRO FUNDIDO COM ESCOTILHA TEL 536, INCLUSIVE ASSSENTAMENTO, MARCA DE TREFERÊNCIA TERMOTÉCNICA OU EQUIVALENTE</t>
  </si>
  <si>
    <t xml:space="preserve"> 21.3.4</t>
  </si>
  <si>
    <t xml:space="preserve"> 21.3.5</t>
  </si>
  <si>
    <t xml:space="preserve"> 21.3.6</t>
  </si>
  <si>
    <t xml:space="preserve"> 21.3.7</t>
  </si>
  <si>
    <t xml:space="preserve"> 21.3.8</t>
  </si>
  <si>
    <t xml:space="preserve"> 21.3.9</t>
  </si>
  <si>
    <t xml:space="preserve"> 21.3.10</t>
  </si>
  <si>
    <t xml:space="preserve"> 21.3.11</t>
  </si>
  <si>
    <t xml:space="preserve"> 21.3.12</t>
  </si>
  <si>
    <t xml:space="preserve"> 21.3.13</t>
  </si>
  <si>
    <t>21.4</t>
  </si>
  <si>
    <t>CABINE DE ENTRADA DE ENERGIA</t>
  </si>
  <si>
    <t>21.4.1</t>
  </si>
  <si>
    <t>EDIFICAÇÃO</t>
  </si>
  <si>
    <t xml:space="preserve"> 21.4.1.1</t>
  </si>
  <si>
    <t>68.01.800</t>
  </si>
  <si>
    <t>Poste de concreto circular, 600 kg, H = 11,00 m</t>
  </si>
  <si>
    <t xml:space="preserve"> 21.4.1.2</t>
  </si>
  <si>
    <t>CRUZETA DE CONCRETO TIPO ""T"" PADRAO 2000mm</t>
  </si>
  <si>
    <t xml:space="preserve"> 21.4.1.3</t>
  </si>
  <si>
    <t>Fornecimento de parafuso rosca dupla 16 x 500mm</t>
  </si>
  <si>
    <t xml:space="preserve"> 21.4.1.4</t>
  </si>
  <si>
    <t>ISOLADOR DE PEDESTAL PORCELANA PARA 15KV</t>
  </si>
  <si>
    <t xml:space="preserve"> 21.4.1.5</t>
  </si>
  <si>
    <t>37.15.160</t>
  </si>
  <si>
    <t>Chave fusível base ´C´  para 15 kV/200 A, com capacidade de ruptura até 10 kA - com fusível</t>
  </si>
  <si>
    <t xml:space="preserve"> 21.4.1.6</t>
  </si>
  <si>
    <t>36.07.030</t>
  </si>
  <si>
    <t>Para-raios de distribuição, classe 12 kV/10 kA, completo, encapsulado com polímero</t>
  </si>
  <si>
    <t xml:space="preserve"> 21.4.1.7</t>
  </si>
  <si>
    <t>ELETRODUTO GALVANIZADO NBR 5597 100mm 4""</t>
  </si>
  <si>
    <t xml:space="preserve"> 21.4.1.8</t>
  </si>
  <si>
    <t>ELETRODUTO FLEXÍVEL CORRUGADO, PEAD, DN 100 (4"), PARA REDE ENTERRADA DE DISTRIBUIÇÃO DE ENERGIA ELÉTRICA - FORNECIMENTO E INSTALAÇÃO. AF_12/2021</t>
  </si>
  <si>
    <t xml:space="preserve"> 21.4.1.9</t>
  </si>
  <si>
    <t>ELETRODUTO DE PVC RÍGIDO, ROSCÁVEL - 25MM (3/4")</t>
  </si>
  <si>
    <t xml:space="preserve"> 21.4.1.10</t>
  </si>
  <si>
    <t>Abraçadeira em aço inox, tipo "D", 1", fornecimento</t>
  </si>
  <si>
    <t xml:space="preserve"> 21.4.1.11</t>
  </si>
  <si>
    <t>Caixa de passagem em alvenaria de tijolos maciços esp. = 0,17m,  dim. int. = 0.80 x 0.80 x 1.00m</t>
  </si>
  <si>
    <t xml:space="preserve"> 21.4.1.12</t>
  </si>
  <si>
    <t>EXTINTOR DE INCÊNDIO COM CARGA DE GÁS CARBÔNICO (CO2) - 6KG</t>
  </si>
  <si>
    <t xml:space="preserve"> 21.4.1.13</t>
  </si>
  <si>
    <t>LUMINÁRIA BLINDADA EM ALUMÍNIO FUNDIDO, DE SOBREPOR, TIPO "TARTARUGA" PARA 1 LÂMPADA DE ATÉ 200W</t>
  </si>
  <si>
    <t xml:space="preserve"> 21.4.1.14</t>
  </si>
  <si>
    <t>LUMINÁRIA DE EMERGÊNCIA, COM 30 LÂMPADAS LED DE 2 W, SEM REATOR - FORNECIMENTO E INSTALAÇÃO. AF_09/2024</t>
  </si>
  <si>
    <t xml:space="preserve"> 21.4.1.15</t>
  </si>
  <si>
    <t>QUADRO DE MEDIÇÃO GERAL DE ENERGIA PARA 1 MEDIDOR DE SOBREPOR - FORNECIMENTO E INSTALAÇÃO. AF_10/2020</t>
  </si>
  <si>
    <t xml:space="preserve"> 21.4.1.16</t>
  </si>
  <si>
    <t>PROTEÇÃO PARA BARRAMENTO DE QUADROS EM POLICARBONATO COMPACTO 4MM</t>
  </si>
  <si>
    <t xml:space="preserve"> 21.4.1.17</t>
  </si>
  <si>
    <t>09.80.042</t>
  </si>
  <si>
    <t>TAPETE DE BORRACHA DE 100 X 100 X 0,5 CM</t>
  </si>
  <si>
    <t xml:space="preserve"> 21.4.1.18</t>
  </si>
  <si>
    <t>MUFLA UNIPOLAR EXTERNA PARA CABO ATÉ 35MM2 - 15KV</t>
  </si>
  <si>
    <t xml:space="preserve"> 21.4.1.19</t>
  </si>
  <si>
    <t>09.05.064</t>
  </si>
  <si>
    <t>BARRAMENTO DE 100A P/QUADROS DE DISTRIBUIÇÃO</t>
  </si>
  <si>
    <t xml:space="preserve"> 21.4.1.20</t>
  </si>
  <si>
    <t>36.20.100</t>
  </si>
  <si>
    <t>Bucha para passagem interna/externa com isolação para 15 kV</t>
  </si>
  <si>
    <t xml:space="preserve"> 21.4.1.21</t>
  </si>
  <si>
    <t>37.15.120</t>
  </si>
  <si>
    <t>Chave seccionadora tripolar sob carga para 400 A - 15 kV - com prolongador</t>
  </si>
  <si>
    <t xml:space="preserve"> 21.4.1.22</t>
  </si>
  <si>
    <t xml:space="preserve">Suporte p/ instalação dos transformadores de medição (3 tc's e 3 tp's) </t>
  </si>
  <si>
    <t xml:space="preserve"> 21.4.1.23</t>
  </si>
  <si>
    <t xml:space="preserve"> 21.4.1.24</t>
  </si>
  <si>
    <t>C1113</t>
  </si>
  <si>
    <t>DISJUNTOR TRIPOLAR C/ACIONAMENTO NA PORTA DO Q.D.ATE 630A</t>
  </si>
  <si>
    <t xml:space="preserve"> 21.4.1.25</t>
  </si>
  <si>
    <t>TRANSFORMADOR TRIFÁSICO À SECO, 750KVA - 13,8/13,2/12,6 KV - 220/127V, CLASSE 15KV</t>
  </si>
  <si>
    <t xml:space="preserve"> 21.4.1.26</t>
  </si>
  <si>
    <t>Cabo de cobre isolado pvc rígido unipolar seção  25mm², 15 kv</t>
  </si>
  <si>
    <t xml:space="preserve"> 21.4.1.27</t>
  </si>
  <si>
    <t>CABO DE COBRE NÚ, PARA ATERRAMENTO - 50,00MM2</t>
  </si>
  <si>
    <t xml:space="preserve"> 21.4.1.28</t>
  </si>
  <si>
    <t>CABO DE COBRE NÚ, PARA ATERRAMENTO - 25,00MM2</t>
  </si>
  <si>
    <t xml:space="preserve"> 21.4.1.29</t>
  </si>
  <si>
    <t>42.05.200</t>
  </si>
  <si>
    <t>Haste de aterramento de 5/8" x 2,4 m</t>
  </si>
  <si>
    <t xml:space="preserve"> 21.4.1.30</t>
  </si>
  <si>
    <t xml:space="preserve"> 21.4.1.31</t>
  </si>
  <si>
    <t>CONECTOR GRAMPO METÁLICO TIPO OLHAL, PARA SPDA, PARA HASTE DE ATERRAMENTO DE 5/8'' E CABOS DE 10 A 50 MM2 - FORNECIMENTO E INSTALAÇÃO. AF_08/2023</t>
  </si>
  <si>
    <t xml:space="preserve"> 21.4.1.32</t>
  </si>
  <si>
    <t>Presilha de latão, L=20mm, para fixação de cabos de cobre, furo d=5mm, para cabos 35mm² a 50mm², ref:TEL-744 ou similar (SPDA)</t>
  </si>
  <si>
    <t xml:space="preserve"> 21.4.1.33</t>
  </si>
  <si>
    <t>42.05.580</t>
  </si>
  <si>
    <t>Terminal estanhado com 1 furo e 1 compressão - 35 mm²</t>
  </si>
  <si>
    <t xml:space="preserve"> 21.4.1.34</t>
  </si>
  <si>
    <t>09.86.025</t>
  </si>
  <si>
    <t>CONECTOR TIPO SPLIT-BOLT PARA CABO DE 25 MM2</t>
  </si>
  <si>
    <t xml:space="preserve"> 21.4.1.35</t>
  </si>
  <si>
    <t>36.20.284</t>
  </si>
  <si>
    <t>Placa de advertência em chapa de alumínio, com pintura refletiva "Perigo Alta Tensão"</t>
  </si>
  <si>
    <t xml:space="preserve"> 21.4.1.36</t>
  </si>
  <si>
    <t>DISJUNTOR AUTOMÁTICO TRIPOLAR A SECO 2000A/600V</t>
  </si>
  <si>
    <t xml:space="preserve"> 21.4.1.37</t>
  </si>
  <si>
    <t>Disjuntor tipo DIN/IEC, tripolar 63A</t>
  </si>
  <si>
    <t xml:space="preserve"> 21.4.1.38</t>
  </si>
  <si>
    <t>DPS - DISPOSITIVO PROTEÇÃO CONTRA SURTOS 275V - 40KA</t>
  </si>
  <si>
    <t xml:space="preserve"> 21.4.1.39</t>
  </si>
  <si>
    <t>Cabo de cobre isolado HEPR (XLPE), rigido,  16mm²,  1kv / 90º C</t>
  </si>
  <si>
    <t xml:space="preserve"> 21.4.1.40</t>
  </si>
  <si>
    <t>CABO DE COBRE 240MM2 - ISOLAMENTO PARA 0,6/1KV - CLASSE 5 - FLEXÍVEL - ISOLAÇÃO EM EPR 90 C</t>
  </si>
  <si>
    <t xml:space="preserve"> 21.4.1.41</t>
  </si>
  <si>
    <t>36.01.242</t>
  </si>
  <si>
    <t>Cubículo de média tensão, para uso ao tempo, classe 24 kV</t>
  </si>
  <si>
    <t>cj</t>
  </si>
  <si>
    <t xml:space="preserve"> 21.4.1.42</t>
  </si>
  <si>
    <t>C4062</t>
  </si>
  <si>
    <t xml:space="preserve">GRUPO GERADOR 636/780 KVA C/ QUADRO AUTOMÁTICO - COMPLETO </t>
  </si>
  <si>
    <t>21.4.2</t>
  </si>
  <si>
    <t>ARQUITETURA</t>
  </si>
  <si>
    <t xml:space="preserve"> 21.4.2.1</t>
  </si>
  <si>
    <t xml:space="preserve"> 21.4.2.2</t>
  </si>
  <si>
    <t>ALVENARIA ESTRUTURAL DE BLOCOS CERÂMICOS 14X19X39, (ESPESSURA DE 14 CM), UTILIZANDO COLHER DE PEDREIRO E ARGAMASSA DE ASSENTAMENTO COM PREPARO EM BETONEIRA. AF_03/2023</t>
  </si>
  <si>
    <t xml:space="preserve"> 21.4.2.3</t>
  </si>
  <si>
    <t>CF.19 - CAIXILHO EM PERFIL DE CHAPA DOBRADA, VENEZIANA, FIXO COM VENTILAÇÃO PERMANENTE</t>
  </si>
  <si>
    <t xml:space="preserve"> 21.4.2.4</t>
  </si>
  <si>
    <t xml:space="preserve"> 21.4.2.5</t>
  </si>
  <si>
    <t>PF.28 - PORTA EM PERFIL DE CHAPA DOBRADA, VENEZIANA, ABRIR 2 FOLHAS</t>
  </si>
  <si>
    <t>CLIMATIZAÇÃO</t>
  </si>
  <si>
    <t xml:space="preserve">22.1 </t>
  </si>
  <si>
    <t xml:space="preserve"> 22.1.1 </t>
  </si>
  <si>
    <t>COLARINHO PARA DUTO FLEXIVEL COM REGISTO 5"" (125MM)</t>
  </si>
  <si>
    <t xml:space="preserve"> 22.1.2</t>
  </si>
  <si>
    <t>32.11.150</t>
  </si>
  <si>
    <t>PROTEÇÃO PARA ISOLAMENTO TÉRMICO EM ALUMÍNIO</t>
  </si>
  <si>
    <t xml:space="preserve"> 22.1.3</t>
  </si>
  <si>
    <t>SUPORTE PARA 2 TUBOS HORIZONTAIS, ESPAÇADO A CADA 56 CM, EM PERFILADO COM COMPRIMENTO DE 25 CM FIXADO EM LAJE, POR METRO DE TUBULAÇÃO FIXADA. AF_09/2023</t>
  </si>
  <si>
    <t xml:space="preserve"> 22.1.4</t>
  </si>
  <si>
    <t>SIFAO TIPO TROMBETA DE LATAO 1/2""</t>
  </si>
  <si>
    <t xml:space="preserve"> 22.1.5</t>
  </si>
  <si>
    <t>TERMOMETRO CAPELA SIKA RETO 0 A 50 GRAUS HASTE 50MM</t>
  </si>
  <si>
    <t xml:space="preserve"> 22.1.6</t>
  </si>
  <si>
    <t xml:space="preserve"> 22.1.7</t>
  </si>
  <si>
    <t xml:space="preserve"> 22.1.8</t>
  </si>
  <si>
    <t>47.20.330</t>
  </si>
  <si>
    <t>FILTRO ´Y´ CORPO EM BRONZE, PRESSÃO DE SERVIÇO ATÉ 20,7 BAR (PN 20), DN= 2´</t>
  </si>
  <si>
    <t xml:space="preserve"> 22.1.9</t>
  </si>
  <si>
    <t>VALVULA ESFERA BORBOLETA BRONZE 3/4""</t>
  </si>
  <si>
    <t xml:space="preserve"> 22.1.10</t>
  </si>
  <si>
    <t>VALVULA ESFERA ROSCA BRONZE 1""</t>
  </si>
  <si>
    <t xml:space="preserve"> 22.1.11</t>
  </si>
  <si>
    <t>VALVULA ESFERA ROSCA BRONZE 2""</t>
  </si>
  <si>
    <t xml:space="preserve"> 22.1.12</t>
  </si>
  <si>
    <t>VALVULA DE CONTROLE TIPO CARTUCHO 2 VIAS DE 1"" COM ATUADOR</t>
  </si>
  <si>
    <t xml:space="preserve"> 22.1.13</t>
  </si>
  <si>
    <t>VALVULA DE CONTR.TIPO CARTUCHO 2 VIAS DE 1""+ATUADOR HONEYWEL</t>
  </si>
  <si>
    <t xml:space="preserve"> 22.1.14</t>
  </si>
  <si>
    <t>61.15.060</t>
  </si>
  <si>
    <t>Válvula de balanceamento diâmetro 1´ a 2 1/2´</t>
  </si>
  <si>
    <t xml:space="preserve"> 22.1.15</t>
  </si>
  <si>
    <t>61.15.090</t>
  </si>
  <si>
    <t>Válvula esfera motorizada de duas vias de atuador proporcional diâmetro 2´ a 2 1/2´</t>
  </si>
  <si>
    <t xml:space="preserve"> 22.1.16</t>
  </si>
  <si>
    <t>Fornecimento  e instalação de tubo de borracha elastomérica Armaflex M-42  ø 1 1/4"</t>
  </si>
  <si>
    <t xml:space="preserve"> 22.1.17</t>
  </si>
  <si>
    <t>Fornecimento  e instalação de tubo de borracha elastomérica Armaflex M-28  ø3/4"</t>
  </si>
  <si>
    <t xml:space="preserve"> 22.1.18</t>
  </si>
  <si>
    <t>Fornecimento  e instalação de tubo de borracha elastomérica Armaflex M-48  ø 1 1/2"</t>
  </si>
  <si>
    <t xml:space="preserve"> 22.1.19</t>
  </si>
  <si>
    <t>Fornecimento  e instalação de tubo de borracha elastomérica Armaflex M-60  ø 2"</t>
  </si>
  <si>
    <t xml:space="preserve"> 22.1.20</t>
  </si>
  <si>
    <t>TUBO DE AÇO GALVANIZADO COM COSTURA, CLASSE MÉDIA, CONEXÃO ROSQUEADA, DN 20 (3/4"), INSTALADO EM RAMAIS E SUB-RAMAIS DE GÁS - FORNECIMENTO E INSTALAÇÃO. AF_10/2020</t>
  </si>
  <si>
    <t xml:space="preserve"> 22.1.21</t>
  </si>
  <si>
    <t>TUBO DE AÇO GALVANIZADO COM COSTURA, CLASSE MÉDIA, CONEXÃO ROSQUEADA, DN 25 (1"), INSTALADO EM REDE DE ALIMENTAÇÃO PARA SPRINKLER - FORNECIMENTO E INSTALAÇÃO. AF_10/2020</t>
  </si>
  <si>
    <t xml:space="preserve"> 22.1.22</t>
  </si>
  <si>
    <t>TUBO DE AÇO GALVANIZADO COM COSTURA, CLASSE MÉDIA, CONEXÃO ROSQUEADA, DN 32 (1 1/4"), INSTALADO EM REDE DE ALIMENTAÇÃO PARA SPRINKLER - FORNECIMENTO E INSTALAÇÃO. AF_10/2020</t>
  </si>
  <si>
    <t xml:space="preserve"> 22.1.23</t>
  </si>
  <si>
    <t>TUBO DE AÇO GALVANIZADO COM COSTURA, CLASSE MÉDIA, CONEXÃO ROSQUEADA, DN 40 (1 1/2"), INSTALADO EM REDE DE ALIMENTAÇÃO PARA SPRINKLER - FORNECIMENTO E INSTALAÇÃO. AF_10/2020</t>
  </si>
  <si>
    <t xml:space="preserve"> 22.1.24</t>
  </si>
  <si>
    <t>TUBO DE AÇO GALVANIZADO COM COSTURA, CLASSE MÉDIA, CONEXÃO ROSQUEADA, DN 50 (2"), INSTALADO EM REDE DE ALIMENTAÇÃO PARA SPRINKLER - FORNECIMENTO E INSTALAÇÃO. AF_10/2020</t>
  </si>
  <si>
    <t xml:space="preserve"> 22.1.25</t>
  </si>
  <si>
    <t>TUBO DE AÇO GALVANIZADO COM COSTURA, CLASSE MÉDIA, CONEXÃO ROSQUEADA, DN 65 (2 1/2"), INSTALADO EM REDE DE ALIMENTAÇÃO PARA SPRINKLER - FORNECIMENTO E INSTALAÇÃO. AF_10/2020</t>
  </si>
  <si>
    <t xml:space="preserve"> 22.1.26</t>
  </si>
  <si>
    <t>46.21.060</t>
  </si>
  <si>
    <t>TUBO DE AÇO CARBONO PRETO SEM COSTURA SCHEDULE 40, DN= 3´ - INCLUSIVE CONEXÕES</t>
  </si>
  <si>
    <t xml:space="preserve"> 22.1.27</t>
  </si>
  <si>
    <t>46.21.080</t>
  </si>
  <si>
    <t>TUBO DE AÇO CARBONO PRETO SEM COSTURA SCHEDULE 40, DN= 4´ - INCLUSIVE CONEXÕES</t>
  </si>
  <si>
    <t xml:space="preserve"> 22.1.28</t>
  </si>
  <si>
    <t>DUTO FLEXIVEL DE ALUMINIO C/ ISOLAM. TERM.LA VIDRO 209MM 8""</t>
  </si>
  <si>
    <t xml:space="preserve"> 22.1.29</t>
  </si>
  <si>
    <t>DUTO FLEXIVEL DE ALUMINIO C/ ISOLAM. TERM.LA VIDRO 263mm 10""</t>
  </si>
  <si>
    <t xml:space="preserve"> 22.1.30</t>
  </si>
  <si>
    <t>DUTO FLEXIVEL DE ALUMINIO C/ ISOLAM. TERM.LA VIDRO 300MM 12""</t>
  </si>
  <si>
    <t xml:space="preserve"> 22.1.31</t>
  </si>
  <si>
    <t>DUTO FLEXIVEL DE ALUMINIO C/ ISOLAM. TERM.LA VIDRO 109MM 4""</t>
  </si>
  <si>
    <t xml:space="preserve"> 22.1.32</t>
  </si>
  <si>
    <t>DUTO FLEXIVEL DE ALUMINIO C/ ISOLAM. TERM.LA VIDRO 161MM 6""</t>
  </si>
  <si>
    <t xml:space="preserve"> 22.1.33</t>
  </si>
  <si>
    <t>15.005.0280-0</t>
  </si>
  <si>
    <t>DUTO PARA EXAUSTAO DE AR/VENTILACAO,CHAVETADO EM CHAPA DE AC O GALVANIZADO,NAS DIVERSAS BITOLAS,CONFORME ABNT NBR 16401,I NCLUSIVE SUPORTES PINTADOS,GRELHAS,DIFUSORES EM ALUMINIO EXTRUDADO E DEMAIS ITENS NECESSARIOS.FORNECIMENTO E COLOCACAO 3%(SOBRE A MAO DE OBRA)-DESGASTE DE FERRAMENTAS E EPI 3%(SOBRE O MATERIAL)-PARAFUSOS,ARRUELAS,PORCAS,TINTA ANTICOR ROSIVA E LONA FLEXIVEL</t>
  </si>
  <si>
    <t xml:space="preserve"> 22.1.34</t>
  </si>
  <si>
    <t>15.005.0253-0</t>
  </si>
  <si>
    <t>DUTO PARA CONDICIONAMENTO DE AR,CHAVETADO EM CHAPA DE ACO GA LVANIZADO,NAS DIVERSAS BITOLAS,CONFORME ABNT NBR 16401,ISOLADO COM MANTA DE LA DE VIDRO,REVESTIDA COM FOLHA DE ALUMINIO, INCLUINDO CINTAS,FITAS,SUPORTES PINTADOS,DIFUSORES E GRELHAS EM ALUMINIO EXTRUDADO E DEMAIS ITENS NECESSARIOS.FORNECIMEN TO E COLOCACAO 3%-DESGASTE DE FERRAMENTAS E EPI 4%-MATERIAIS DIVERSOS</t>
  </si>
  <si>
    <t xml:space="preserve"> 22.1.35</t>
  </si>
  <si>
    <t xml:space="preserve"> 22.1.36</t>
  </si>
  <si>
    <t>DUMPER DE LAMINAS OPOSTAS PARA REGULAGEM DE VAZAO 650X400mm</t>
  </si>
  <si>
    <t xml:space="preserve"> 22.1.37</t>
  </si>
  <si>
    <t>DAMPER - ATUADOR ELETRICO NMB24-3 BELIMO - 400x300mm</t>
  </si>
  <si>
    <t xml:space="preserve"> 22.1.38</t>
  </si>
  <si>
    <t>DAMPER - ATUADOR ELETRICO LMX120-3 - BELIMO 500x300mm</t>
  </si>
  <si>
    <t xml:space="preserve"> 22.1.39</t>
  </si>
  <si>
    <t>DAMPER LAMINAS OPOSTAS P/ REGULAGEM DE VAZAO 350X250mm</t>
  </si>
  <si>
    <t xml:space="preserve"> 22.1.40</t>
  </si>
  <si>
    <t>DAMPER LAMINAS OPOSTAS PARA REGULAGEM DE VAZAO 200X200mm</t>
  </si>
  <si>
    <t xml:space="preserve"> 22.1.41</t>
  </si>
  <si>
    <t>COLARINHO EM CHAPA ACO GALV, C/REGISTRO BORBOLETA 200MM 8""</t>
  </si>
  <si>
    <t xml:space="preserve"> 22.1.42</t>
  </si>
  <si>
    <t>COLARINHO EM CHAPA ACO GALV, C/REGISTRO BORBOLETA 250MM 10""</t>
  </si>
  <si>
    <t xml:space="preserve"> 22.1.43</t>
  </si>
  <si>
    <t>COLARINHO PARA DUTO FLEXIVEL COM REGISTO 12"" (300MM)</t>
  </si>
  <si>
    <t xml:space="preserve"> 22.1.44</t>
  </si>
  <si>
    <t>Fornecimento  e instalação de tubo de borracha elastomérica Armaflex M-35  ø 1"</t>
  </si>
  <si>
    <t xml:space="preserve"> 22.1.45</t>
  </si>
  <si>
    <t xml:space="preserve"> 22.1.46</t>
  </si>
  <si>
    <t>CAIXA D´ÁGUA EM POLIETILENO, 500 LITROS (INCLUSOS TUBOS, CONEXÕES E TORNEIRA DE BÓIA) - FORNECIMENTO E INSTALAÇÃO. AF_06/2021</t>
  </si>
  <si>
    <t>DADOS E VOZ</t>
  </si>
  <si>
    <t xml:space="preserve"> 23.1 </t>
  </si>
  <si>
    <t>TOMADA DE REDE RJ45 - FORNECIMENTO E INSTALAÇÃO. AF_11/2019</t>
  </si>
  <si>
    <t xml:space="preserve"> 23.2</t>
  </si>
  <si>
    <t>69.20.340</t>
  </si>
  <si>
    <t>TOMADA PARA TV, TIPO PINO JACK, COM PLACA</t>
  </si>
  <si>
    <t xml:space="preserve"> 23.3</t>
  </si>
  <si>
    <t>SAIDA PARA ELETRODUTO MG2982 HORIZONTAL</t>
  </si>
  <si>
    <t xml:space="preserve"> 23.4</t>
  </si>
  <si>
    <t>15.018.0822-0</t>
  </si>
  <si>
    <t>COTOVELO RETO,PARA ELETROCALHA PERFURADA OU LISA,100X100MM. FORNECIMENTO E COLOCACAO 3%-DESGASTE DE FERRAMENTAS E EPI</t>
  </si>
  <si>
    <t xml:space="preserve"> 23.5</t>
  </si>
  <si>
    <t>ELETROCALHA PERFURADA TIPO ""U"" 100X100 CHAPA 18 SEM TAMPA</t>
  </si>
  <si>
    <t xml:space="preserve"> 23.6</t>
  </si>
  <si>
    <t>38.23.110</t>
  </si>
  <si>
    <t>SUPORTE PARA ELETROCALHA, GALVANIZADO A FOGO, 100X100 MM</t>
  </si>
  <si>
    <t xml:space="preserve"> 23.7</t>
  </si>
  <si>
    <t>15.018.0952-0</t>
  </si>
  <si>
    <t>TERMINAL DE FECHAMENTO LISO,PARA ELETROCALHA PERFURADA OU LISA,100X100MM.FORNECIMENTO E COLOCACAO 3%-DESGASTE DE FERRAMENTAS E EPI</t>
  </si>
  <si>
    <t xml:space="preserve"> 23.8</t>
  </si>
  <si>
    <t>CABO  COAXIAL PARA DISTRIBUICAO DE SINAL DE ANTENA</t>
  </si>
  <si>
    <t xml:space="preserve"> 23.9</t>
  </si>
  <si>
    <t>CABO DE REDE RJ-45 COM 10 METROS</t>
  </si>
  <si>
    <t xml:space="preserve"> 23.10</t>
  </si>
  <si>
    <t>C3762</t>
  </si>
  <si>
    <t>RACK FECHADO 44 U'S, 670mm, PROFUNDIDADE PADRÃO 19"</t>
  </si>
  <si>
    <t xml:space="preserve"> 23.11</t>
  </si>
  <si>
    <t>SWITCH WIRED TP - LINK GIGABIT 24 PORTAS TL - SG1024D.</t>
  </si>
  <si>
    <t xml:space="preserve"> 23.12</t>
  </si>
  <si>
    <t>15.018.0610-0</t>
  </si>
  <si>
    <t>CURVA HORIZONTAL,90º,PARA ELETROCALHA PERFURADA OU LISA,100X 50MM.FORNECIMENTO E COLOCACAO 3%-DESGASTE DE FERRAMENTAS E EPI</t>
  </si>
  <si>
    <t>GASES MEDICINAIS</t>
  </si>
  <si>
    <t xml:space="preserve"> 24.1 </t>
  </si>
  <si>
    <t>TUBO EM COBRE RÍGIDO, DN 15 MM, CLASSE A, SEM ISOLAMENTO, INSTALADO EM RAMAL E SUB-RAMAL DE GÁS MEDICINAL - FORNECIMENTO E INSTALAÇÃO. AF_04/2022</t>
  </si>
  <si>
    <t xml:space="preserve"> 24.2</t>
  </si>
  <si>
    <t>TUBO EM COBRE RÍGIDO, DN 22 MM, CLASSE A, SEM ISOLAMENTO, INSTALADO EM RAMAL E SUB-RAMAL DE GÁS MEDICINAL - FORNECIMENTO E INSTALAÇÃO. AF_04/2022</t>
  </si>
  <si>
    <t xml:space="preserve"> 24.3</t>
  </si>
  <si>
    <t>TUBO EM COBRE RÍGIDO, DN 28 MM, CLASSE A, SEM ISOLAMENTO, INSTALADO EM RAMAL E SUB-RAMAL DE GÁS MEDICINAL - FORNECIMENTO E INSTALAÇÃO. AF_04/2022</t>
  </si>
  <si>
    <t xml:space="preserve"> 24.4</t>
  </si>
  <si>
    <t>TÊ EM COBRE, DN 15 MM, SEM ANEL DE SOLDA, INSTALADO EM RAMAL E SUB-RAMAL DE GÁS MEDICINAL - FORNECIMENTO E INSTALAÇÃO. AF_04/2022</t>
  </si>
  <si>
    <t xml:space="preserve"> 24.5</t>
  </si>
  <si>
    <t>TÊ EM COBRE, DN 22 MM, SEM ANEL DE SOLDA, INSTALADO EM RAMAL E SUB-RAMAL DE GÁS MEDICINAL - FORNECIMENTO E INSTALAÇÃO. AF_04/2022</t>
  </si>
  <si>
    <t xml:space="preserve"> 24.6</t>
  </si>
  <si>
    <t>BUCHA DE REDUÇÃO EM COBRE, DN 22 MM X 15 MM, SEM ANEL DE SOLDA, PONTA X BOLSA, INSTALADO EM RAMAL E SUB-RAMAL DE GÁS MEDICINAL - FORNECIMENTO E INSTALAÇÃO. AF_04/2022</t>
  </si>
  <si>
    <t xml:space="preserve"> 24.7</t>
  </si>
  <si>
    <t>LUVA EM COBRE, DN 15 MM, SEM ANEL DE SOLDA, INSTALADO EM RAMAL E SUB-RAMAL DE GÁS MEDICINAL - FORNECIMENTO E INSTALAÇÃO. AF_04/2022</t>
  </si>
  <si>
    <t xml:space="preserve"> 24.8</t>
  </si>
  <si>
    <t>LUVA EM COBRE, DN 22 MM, SEM ANEL DE SOLDA, INSTALADO EM RAMAL E SUB-RAMAL DE GÁS MEDICINAL - FORNECIMENTO E INSTALAÇÃO. AF_04/2022</t>
  </si>
  <si>
    <t xml:space="preserve"> 24.9</t>
  </si>
  <si>
    <t>LUVA EM COBRE, DN 28 MM, SEM ANEL DE SOLDA, INSTALADO EM RAMAL E SUB-RAMAL DE GÁS MEDICINAL - FORNECIMENTO E INSTALAÇÃO. AF_04/2022</t>
  </si>
  <si>
    <t xml:space="preserve"> 24.10</t>
  </si>
  <si>
    <t>COTOVELO EM COBRE, DN 15 MM, 90 GRAUS, SEM ANEL DE SOLDA, INSTALADO EM RAMAL E SUB-RAMAL DE GÁS MEDICINAL - FORNECIMENTO E INSTALAÇÃO. AF_04/2022</t>
  </si>
  <si>
    <t xml:space="preserve"> 24.11</t>
  </si>
  <si>
    <t>COTOVELO EM COBRE, DN 22 MM, 90 GRAUS, SEM ANEL DE SOLDA, INSTALADO EM RAMAL E SUB-RAMAL DE GÁS MEDICINAL - FORNECIMENTO E INSTALAÇÃO. AF_04/2022</t>
  </si>
  <si>
    <t xml:space="preserve"> 24.12</t>
  </si>
  <si>
    <t>COTOVELO EM COBRE, DN 28 MM, 90 GRAUS, SEM ANEL DE SOLDA, INSTALADO EM RAMAL E SUB-RAMAL DE GÁS MEDICINAL - FORNECIMENTO E INSTALAÇÃO. AF_04/2022</t>
  </si>
  <si>
    <t xml:space="preserve"> 24.13</t>
  </si>
  <si>
    <t>CONECTOR EM BRONZE/LATÃO, DN 15 MM X 1/2", SEM ANEL DE SOLDA, BOLSA X ROSCA F, INSTALADO EM RAMAL E SUB-RAMAL DE GÁS MEDICINAL - FORNECIMENTO E INSTALAÇÃO. AF_04/2022</t>
  </si>
  <si>
    <t xml:space="preserve"> 24.14</t>
  </si>
  <si>
    <t>CONECTOR EM BRONZE/LATÃO, DN 22 MM X 3/4", SEM ANEL DE SOLDA, BOLSA X ROSCA F, INSTALADO EM RAMAL E SUB-RAMAL DE GÁS MEDICINAL - FORNECIMENTO E INSTALAÇÃO. AF_04/2022</t>
  </si>
  <si>
    <t xml:space="preserve"> 24.15</t>
  </si>
  <si>
    <t>CONECTOR EM BRONZE/LATÃO, DN 28 MM X 1/2", SEM ANEL DE SOLDA, BOLSA X ROSCA F, INSTALADO EM RAMAL E SUB-RAMAL DE GÁS MEDICINAL - FORNECIMENTO E INSTALAÇÃO. AF_04/2022</t>
  </si>
  <si>
    <t xml:space="preserve"> 24.16</t>
  </si>
  <si>
    <t>VÁLVULA DE ESFERA BRUTA, BRONZE, ROSCÁVEL, 1/2" - FORNECIMENTO E INSTALAÇÃO. AF_08/2021</t>
  </si>
  <si>
    <t xml:space="preserve"> 24.17</t>
  </si>
  <si>
    <t>VÁLVULA DE ESFERA BRUTA, BRONZE, ROSCÁVEL, 3/4'' - FORNECIMENTO E INSTALAÇÃO. AF_08/2021</t>
  </si>
  <si>
    <t xml:space="preserve"> 24.18</t>
  </si>
  <si>
    <t>Caixa com regulador 2º estágio (instalação gás)</t>
  </si>
  <si>
    <t xml:space="preserve"> 24.19</t>
  </si>
  <si>
    <t>Régua p/gás medicinal,em alumínio,dimensões: 850x220x70mm,com: 01 ponto p/ oxigênio, 01 ponto p/ ar comprimido, 01 ponto p/ vácuo, 01 ponto p/ óxido nitroso, 08 tomadas elétricas, mod.Square Line,VTC Vitatec ou similar</t>
  </si>
  <si>
    <t xml:space="preserve"> 24.20</t>
  </si>
  <si>
    <t>18.050.0100-0</t>
  </si>
  <si>
    <t>PAINEL DE ALARME MEDICINAL AR COMPRIMIDO,OXIDO NITROSO,DIOXI DO DE CARBONO,OXIGENIO E VACUO.FORNECIMENTO E ASSENTAMENTO.( PARA INSTALACAO VIDE FAMILIA 15.014) 3%-DESGASTE DE FERRAMENTAS E EPI</t>
  </si>
  <si>
    <t xml:space="preserve"> 24.21</t>
  </si>
  <si>
    <t>CPU2424</t>
  </si>
  <si>
    <t>POSTO DE CONSUMO DE O2 OU AR VÁCUO OU N2O</t>
  </si>
  <si>
    <t xml:space="preserve"> 24.22</t>
  </si>
  <si>
    <t>Central manifold para cilindros 3 x 3 para oxigênio e ar comprimido com serpentina e sem válvula de alta pressão</t>
  </si>
  <si>
    <t xml:space="preserve"> 24.23</t>
  </si>
  <si>
    <t>Corrente galvanizada</t>
  </si>
  <si>
    <t xml:space="preserve"> 24.24</t>
  </si>
  <si>
    <t>SUPORTE MÃO FRANCESA EM ACO, ABAS IGUAIS 40 CM, CAPACIDADE MINIMA 70 KG, BRANCO - FORNECIMENTO E INSTALAÇÃO. AF_01/2020</t>
  </si>
  <si>
    <t xml:space="preserve"> 24.25</t>
  </si>
  <si>
    <t>18.050.0012-0</t>
  </si>
  <si>
    <t>CENTRAL DE AR COMPRIMIDO MEDICINAL,ISENTO DE OLEO,SISTEMA DU PLEX,COM RESERVATORIO HORIZONTAL OU VERTICAL,VAZAO APROX.40M 3/H,02 (DOIS) COMPRESSORES C/POTENCIA MEDIA DE APROX.7,5HP,C APACIDADE DO RESERVATORIO DE APROX.500 LITROS,INCLUSIVE FILT ROS,SECADORES,PAINEL ELETRICO,CONFORME RDC-50 ANVISA/MINISTE RIO DA SAUDE E ABNT NBR 12188.FORNEC.E ASSENT. 3%-DESGASTE DE FERRAMENTAS E EPI</t>
  </si>
  <si>
    <t xml:space="preserve"> 24.26</t>
  </si>
  <si>
    <t>18.050.0055-0</t>
  </si>
  <si>
    <t>CENTRAL DE VACUO MEDICINAL,ISENTO DE OLEO,SISTEMA DUPLEX,C/R ESERVATORIO HORIZONTAL,VAZAO APROX.53M3/H,02 (DUAS) MOTO-BOMBAS VACUO POTENCIA MEDIA APROX.4HP,CAPACIDADE RESERVATORIO A PROX.500 LITROS,INCL.FILTROS,SECADORES,PAINEL ELETRICO,CONFO RME RDC-50 ANVISA/MINISTERIO DA SAUDE E ABNT NBR 12188 FORNE CIMENTO E ASSENTAMENTO 3%-DESGASTE DE FERRAMENTAS E EPI</t>
  </si>
  <si>
    <t xml:space="preserve"> 24.27</t>
  </si>
  <si>
    <t>FIXAÇÃO DE TUBOS HORIZONTAIS DE PVC ÁGUA/PVC ESGOTO/PVC PLUVIAL/CPVC/PPR/COBRE OU AÇO, DIÂMETROS MENORES OU IGUAIS A 40 MM, COM ABRAÇADEIRA METÁLICA RÍGIDA TIPO  D  COM PARAFUSO DE FIXAÇÃO 1 1/4", FIXADA DIRETAMENTE NA LAJE OU PAREDE. AF_09/2023</t>
  </si>
  <si>
    <t xml:space="preserve"> 24.28</t>
  </si>
  <si>
    <t>08.80.040</t>
  </si>
  <si>
    <t>LAUDO COM TESTE DE  ESTANQUEIDADE EM INSTAL.DE REDES DE DISTRIB.DE GÁSES COMBUST.NBR 15526/07</t>
  </si>
  <si>
    <t>URBANIZAÇÃO</t>
  </si>
  <si>
    <t xml:space="preserve">25.1 </t>
  </si>
  <si>
    <t>PAVIMENTAÇÃO E ACESSIBILIDADE</t>
  </si>
  <si>
    <t xml:space="preserve"> 25.1.1 </t>
  </si>
  <si>
    <t>PISO PODOTÁTIL DE ALERTA OU DIRECIONAL, DE CONCRETO, ASSENTADO SOBRE ARGAMASSA. AF_03/2024</t>
  </si>
  <si>
    <t xml:space="preserve"> 25.1.2</t>
  </si>
  <si>
    <t>PISO PODOTÁTIL DE ALERTA OU DIRECIONAL, DE BORRACHA, ASSENTADO SOBRE ARGAMASSA. AF_05/2020</t>
  </si>
  <si>
    <t xml:space="preserve"> 25.1.3</t>
  </si>
  <si>
    <t>PLATAFORMA ELEVAT. TRANSPORTE VERTICAL DESNIVEL DE 2 ATE 4M</t>
  </si>
  <si>
    <t xml:space="preserve"> 25.1.4</t>
  </si>
  <si>
    <t>PLACA TATIL BRAILLE/RELEVO ACRILICO 25X8CM ATE 20 CARACTERES</t>
  </si>
  <si>
    <t xml:space="preserve"> 25.1.5</t>
  </si>
  <si>
    <t xml:space="preserve"> 25.1.6</t>
  </si>
  <si>
    <t>16.18.079</t>
  </si>
  <si>
    <t>SI-10 PLACA DE SINALIZAÇÃO DE AMBIENTE 500X700MM (PAREDE EXTERNA)</t>
  </si>
  <si>
    <t xml:space="preserve"> 25.1.7</t>
  </si>
  <si>
    <t>MAPA TATIL BRAILLE/RELEVO ACO INOX 120x800cm</t>
  </si>
  <si>
    <t xml:space="preserve"> 25.1.8</t>
  </si>
  <si>
    <t>Mapa tátil em acrílico medindo 70 x 50cm, com suporte em chapa galvanizada revestida com alucobond h=1,00m, padrão Caixa Econômica Federal</t>
  </si>
  <si>
    <t xml:space="preserve"> 25.1.9</t>
  </si>
  <si>
    <t>Totem mapa como informações, tipo auto portante 0,80 x 1,80m estrutura feita em chapa metálica e painel de fundo em acrílico branco leitoso, e=4mm, pintura eletrostática preta fosco, filme da logomarca com letras arial negrito e leitura tátil-Braile</t>
  </si>
  <si>
    <t xml:space="preserve">25.2 </t>
  </si>
  <si>
    <t>PAISAGISMO</t>
  </si>
  <si>
    <t xml:space="preserve"> 25.2.1 </t>
  </si>
  <si>
    <t>PLANTIO DE GRAMA ESMERALDA OU SÃO CARLOS OU CURITIBANA, EM PLACAS. AF_07/2024</t>
  </si>
  <si>
    <t xml:space="preserve"> 25.2.2</t>
  </si>
  <si>
    <t>34.04.360</t>
  </si>
  <si>
    <t>Árvore ornamental tipo coqueiro Jerivá - h= 4,00 m</t>
  </si>
  <si>
    <t xml:space="preserve"> 25.2.3</t>
  </si>
  <si>
    <t>BELA EMÍLIA (PLUMBAGO CAPENSIS)</t>
  </si>
  <si>
    <t xml:space="preserve">25.3 </t>
  </si>
  <si>
    <t>COMPENSAÇÃO AMBIENTAL</t>
  </si>
  <si>
    <t>25.3.1</t>
  </si>
  <si>
    <t>PLANTIO DE ÁRVORE ORNAMENTAL COM ALTURA DE MUDA MENOR OU IGUAL A 2,00 M . AF_07/2024</t>
  </si>
  <si>
    <t xml:space="preserve">25.4 </t>
  </si>
  <si>
    <t>SINALIZAÇÃO</t>
  </si>
  <si>
    <t xml:space="preserve"> 25.4.1 </t>
  </si>
  <si>
    <t>Letra em aço inox escovado/polido 20 x 20cm - instalado</t>
  </si>
  <si>
    <t>SERVIÇOS COMPLEMENTARES</t>
  </si>
  <si>
    <t xml:space="preserve"> 26.1 </t>
  </si>
  <si>
    <t>Limpeza/remoção de tintas em pisos e revestimentos</t>
  </si>
  <si>
    <t>PROJETO EXECUTIVO (PRANCHA A1)</t>
  </si>
  <si>
    <t xml:space="preserve"> 27.1 </t>
  </si>
  <si>
    <t>Total com BDI</t>
  </si>
  <si>
    <t>Assinatura</t>
  </si>
  <si>
    <t>Representante Legal:</t>
  </si>
  <si>
    <t>Responsável Técnico</t>
  </si>
  <si>
    <t>CREA/CAU Nº</t>
  </si>
  <si>
    <t>Preencher as células em azul</t>
  </si>
  <si>
    <t>Considerar arredondamento de duas casas decimais para Quantidade; Custo Unitário; BDI; Preço Unitário; Valor Total.</t>
  </si>
  <si>
    <t xml:space="preserve">ANEXO XII-  MODELO DE PLANILHA PROPOSTA </t>
  </si>
  <si>
    <t>SEM DESONERAÇÃO</t>
  </si>
  <si>
    <t>COM DESONERAÇÃO</t>
  </si>
  <si>
    <t xml:space="preserve">TIMBRE DA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</si>
</sst>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R$&quot;\ #,##0.00"/>
    <numFmt numFmtId="165" formatCode="_-* #,##0.00_-;\-* #,##0.00_-;_-* &quot;-&quot;??_-;_-@"/>
    <numFmt numFmtId="166" formatCode="00"/>
    <numFmt numFmtId="169" formatCode="#,##0.00\ %"/>
    <numFmt numFmtId="171" formatCode="#,##0.0000"/>
  </numFmts>
  <fonts count="3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CC"/>
      <name val="Arial"/>
      <family val="2"/>
    </font>
    <font>
      <sz val="12"/>
      <color theme="1"/>
      <name val="Arial"/>
      <family val="2"/>
    </font>
    <font>
      <sz val="12"/>
      <color rgb="FF0000CC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2" tint="-4.9989318521683403E-2"/>
      <name val="Arial"/>
      <family val="2"/>
    </font>
    <font>
      <sz val="11"/>
      <color theme="2" tint="-4.9989318521683403E-2"/>
      <name val="Arial"/>
      <family val="2"/>
    </font>
    <font>
      <b/>
      <sz val="11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1"/>
    </font>
    <font>
      <sz val="11"/>
      <color rgb="FF0000CC"/>
      <name val="Arial"/>
      <family val="2"/>
    </font>
    <font>
      <sz val="11"/>
      <name val="Arial"/>
      <family val="1"/>
    </font>
    <font>
      <b/>
      <sz val="11"/>
      <name val="Arial"/>
      <family val="1"/>
    </font>
    <font>
      <sz val="11"/>
      <color rgb="FF000000"/>
      <name val="Arial"/>
      <family val="1"/>
    </font>
    <font>
      <sz val="11"/>
      <color rgb="FF0000CC"/>
      <name val="Arial"/>
      <family val="1"/>
    </font>
    <font>
      <sz val="12"/>
      <color theme="1"/>
      <name val="Aptos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color rgb="FF0000CC"/>
      <name val="Arial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b/>
      <sz val="9"/>
      <name val="Arial"/>
      <family val="2"/>
    </font>
    <font>
      <sz val="12"/>
      <color theme="1"/>
      <name val="Arial"/>
      <family val="2"/>
      <scheme val="minor"/>
    </font>
    <font>
      <sz val="12"/>
      <name val="Arial"/>
      <family val="1"/>
    </font>
    <font>
      <b/>
      <sz val="12"/>
      <name val="Arial"/>
      <family val="2"/>
    </font>
    <font>
      <sz val="11"/>
      <color theme="2" tint="-0.249977111117893"/>
      <name val="Arial"/>
      <family val="2"/>
      <scheme val="minor"/>
    </font>
    <font>
      <sz val="11"/>
      <color theme="2" tint="-0.249977111117893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  <scheme val="minor"/>
    </font>
    <font>
      <sz val="12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34"/>
      </patternFill>
    </fill>
    <fill>
      <patternFill patternType="solid">
        <fgColor theme="1" tint="0.499984740745262"/>
        <bgColor rgb="FFFFFFFF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229">
    <xf numFmtId="0" fontId="0" fillId="0" borderId="0" xfId="0"/>
    <xf numFmtId="0" fontId="3" fillId="2" borderId="0" xfId="0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3" fontId="0" fillId="0" borderId="0" xfId="0" applyNumberFormat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14" xfId="0" applyNumberFormat="1" applyFont="1" applyBorder="1" applyAlignment="1">
      <alignment horizontal="left" vertical="center"/>
    </xf>
    <xf numFmtId="166" fontId="7" fillId="0" borderId="15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/>
    </xf>
    <xf numFmtId="43" fontId="4" fillId="0" borderId="11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49" fontId="8" fillId="6" borderId="14" xfId="0" applyNumberFormat="1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4" fontId="4" fillId="6" borderId="15" xfId="0" applyNumberFormat="1" applyFont="1" applyFill="1" applyBorder="1" applyAlignment="1">
      <alignment horizontal="center" vertical="center" wrapText="1"/>
    </xf>
    <xf numFmtId="4" fontId="8" fillId="7" borderId="15" xfId="0" applyNumberFormat="1" applyFont="1" applyFill="1" applyBorder="1" applyAlignment="1">
      <alignment horizontal="center" vertical="center" wrapText="1"/>
    </xf>
    <xf numFmtId="43" fontId="8" fillId="6" borderId="15" xfId="1" applyFont="1" applyFill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horizontal="center" vertical="center" wrapText="1"/>
    </xf>
    <xf numFmtId="10" fontId="8" fillId="6" borderId="15" xfId="0" applyNumberFormat="1" applyFont="1" applyFill="1" applyBorder="1" applyAlignment="1">
      <alignment horizontal="center" vertical="center" wrapText="1"/>
    </xf>
    <xf numFmtId="165" fontId="4" fillId="7" borderId="15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left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left" vertical="center" wrapText="1"/>
    </xf>
    <xf numFmtId="43" fontId="12" fillId="8" borderId="18" xfId="1" applyFont="1" applyFill="1" applyBorder="1" applyAlignment="1">
      <alignment horizontal="right" vertical="center" wrapText="1"/>
    </xf>
    <xf numFmtId="0" fontId="12" fillId="8" borderId="18" xfId="0" applyFont="1" applyFill="1" applyBorder="1" applyAlignment="1">
      <alignment horizontal="right" vertical="center" wrapText="1"/>
    </xf>
    <xf numFmtId="43" fontId="12" fillId="8" borderId="18" xfId="0" applyNumberFormat="1" applyFont="1" applyFill="1" applyBorder="1" applyAlignment="1">
      <alignment vertical="center" wrapText="1"/>
    </xf>
    <xf numFmtId="169" fontId="12" fillId="8" borderId="19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2" fillId="9" borderId="20" xfId="0" applyFont="1" applyFill="1" applyBorder="1" applyAlignment="1">
      <alignment horizontal="left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left" vertical="center" wrapText="1"/>
    </xf>
    <xf numFmtId="43" fontId="12" fillId="9" borderId="21" xfId="1" applyFont="1" applyFill="1" applyBorder="1" applyAlignment="1">
      <alignment horizontal="right" vertical="center" wrapText="1"/>
    </xf>
    <xf numFmtId="0" fontId="12" fillId="9" borderId="21" xfId="0" applyFont="1" applyFill="1" applyBorder="1" applyAlignment="1">
      <alignment horizontal="right" vertical="center" wrapText="1"/>
    </xf>
    <xf numFmtId="43" fontId="12" fillId="9" borderId="21" xfId="0" applyNumberFormat="1" applyFont="1" applyFill="1" applyBorder="1" applyAlignment="1">
      <alignment vertical="center" wrapText="1"/>
    </xf>
    <xf numFmtId="169" fontId="12" fillId="9" borderId="22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3" fontId="6" fillId="0" borderId="21" xfId="1" applyFont="1" applyFill="1" applyBorder="1" applyAlignment="1">
      <alignment horizontal="right" vertical="center" wrapText="1"/>
    </xf>
    <xf numFmtId="4" fontId="6" fillId="3" borderId="21" xfId="0" applyNumberFormat="1" applyFont="1" applyFill="1" applyBorder="1" applyAlignment="1">
      <alignment horizontal="right" vertical="center" wrapText="1"/>
    </xf>
    <xf numFmtId="43" fontId="6" fillId="0" borderId="21" xfId="0" applyNumberFormat="1" applyFont="1" applyBorder="1" applyAlignment="1">
      <alignment vertical="center" wrapText="1"/>
    </xf>
    <xf numFmtId="171" fontId="6" fillId="0" borderId="21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right" vertical="center" wrapText="1"/>
    </xf>
    <xf numFmtId="169" fontId="6" fillId="0" borderId="22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171" fontId="7" fillId="0" borderId="21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right" vertical="center" wrapText="1"/>
    </xf>
    <xf numFmtId="43" fontId="7" fillId="0" borderId="21" xfId="0" applyNumberFormat="1" applyFont="1" applyBorder="1" applyAlignment="1">
      <alignment vertical="center" wrapText="1"/>
    </xf>
    <xf numFmtId="169" fontId="7" fillId="0" borderId="22" xfId="0" applyNumberFormat="1" applyFont="1" applyBorder="1" applyAlignment="1">
      <alignment horizontal="right" vertical="center" wrapText="1"/>
    </xf>
    <xf numFmtId="0" fontId="12" fillId="8" borderId="20" xfId="0" applyFont="1" applyFill="1" applyBorder="1" applyAlignment="1">
      <alignment horizontal="left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left" vertical="center" wrapText="1"/>
    </xf>
    <xf numFmtId="43" fontId="12" fillId="8" borderId="21" xfId="1" applyFont="1" applyFill="1" applyBorder="1" applyAlignment="1">
      <alignment horizontal="right" vertical="center" wrapText="1"/>
    </xf>
    <xf numFmtId="43" fontId="12" fillId="8" borderId="21" xfId="0" applyNumberFormat="1" applyFont="1" applyFill="1" applyBorder="1" applyAlignment="1">
      <alignment vertical="center" wrapText="1"/>
    </xf>
    <xf numFmtId="0" fontId="12" fillId="8" borderId="21" xfId="0" applyFont="1" applyFill="1" applyBorder="1" applyAlignment="1">
      <alignment horizontal="right" vertical="center" wrapText="1"/>
    </xf>
    <xf numFmtId="169" fontId="12" fillId="8" borderId="22" xfId="0" applyNumberFormat="1" applyFont="1" applyFill="1" applyBorder="1" applyAlignment="1">
      <alignment horizontal="right" vertical="center" wrapText="1"/>
    </xf>
    <xf numFmtId="171" fontId="14" fillId="0" borderId="21" xfId="0" applyNumberFormat="1" applyFont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left" vertical="center" wrapText="1"/>
    </xf>
    <xf numFmtId="43" fontId="12" fillId="7" borderId="21" xfId="1" applyFont="1" applyFill="1" applyBorder="1" applyAlignment="1">
      <alignment horizontal="right" vertical="center" wrapText="1"/>
    </xf>
    <xf numFmtId="43" fontId="12" fillId="7" borderId="21" xfId="0" applyNumberFormat="1" applyFont="1" applyFill="1" applyBorder="1" applyAlignment="1">
      <alignment vertical="center" wrapText="1"/>
    </xf>
    <xf numFmtId="169" fontId="12" fillId="7" borderId="2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43" fontId="12" fillId="3" borderId="21" xfId="1" applyFont="1" applyFill="1" applyBorder="1" applyAlignment="1">
      <alignment horizontal="right" vertical="center" wrapText="1"/>
    </xf>
    <xf numFmtId="2" fontId="12" fillId="9" borderId="21" xfId="0" applyNumberFormat="1" applyFont="1" applyFill="1" applyBorder="1" applyAlignment="1">
      <alignment horizontal="center" vertical="center" wrapText="1"/>
    </xf>
    <xf numFmtId="2" fontId="12" fillId="9" borderId="21" xfId="0" applyNumberFormat="1" applyFont="1" applyFill="1" applyBorder="1" applyAlignment="1">
      <alignment horizontal="right" vertical="center" wrapText="1"/>
    </xf>
    <xf numFmtId="0" fontId="15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43" fontId="12" fillId="9" borderId="21" xfId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7" fillId="8" borderId="20" xfId="0" applyFont="1" applyFill="1" applyBorder="1" applyAlignment="1">
      <alignment horizontal="left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left" vertical="center" wrapText="1"/>
    </xf>
    <xf numFmtId="43" fontId="17" fillId="8" borderId="21" xfId="1" applyFont="1" applyFill="1" applyBorder="1" applyAlignment="1">
      <alignment horizontal="right" vertical="center" wrapText="1"/>
    </xf>
    <xf numFmtId="43" fontId="17" fillId="8" borderId="21" xfId="0" applyNumberFormat="1" applyFont="1" applyFill="1" applyBorder="1" applyAlignment="1">
      <alignment vertical="center" wrapText="1"/>
    </xf>
    <xf numFmtId="169" fontId="17" fillId="8" borderId="22" xfId="0" applyNumberFormat="1" applyFont="1" applyFill="1" applyBorder="1" applyAlignment="1">
      <alignment horizontal="right" vertical="center" wrapText="1"/>
    </xf>
    <xf numFmtId="0" fontId="17" fillId="9" borderId="20" xfId="0" applyFont="1" applyFill="1" applyBorder="1" applyAlignment="1">
      <alignment horizontal="left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left" vertical="center" wrapText="1"/>
    </xf>
    <xf numFmtId="43" fontId="17" fillId="9" borderId="21" xfId="1" applyFont="1" applyFill="1" applyBorder="1" applyAlignment="1">
      <alignment horizontal="right" vertical="center" wrapText="1"/>
    </xf>
    <xf numFmtId="43" fontId="17" fillId="9" borderId="21" xfId="0" applyNumberFormat="1" applyFont="1" applyFill="1" applyBorder="1" applyAlignment="1">
      <alignment vertical="center" wrapText="1"/>
    </xf>
    <xf numFmtId="169" fontId="17" fillId="9" borderId="22" xfId="0" applyNumberFormat="1" applyFont="1" applyFill="1" applyBorder="1" applyAlignment="1">
      <alignment horizontal="righ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43" fontId="16" fillId="0" borderId="21" xfId="0" applyNumberFormat="1" applyFont="1" applyBorder="1" applyAlignment="1">
      <alignment vertical="center" wrapText="1"/>
    </xf>
    <xf numFmtId="171" fontId="16" fillId="0" borderId="21" xfId="0" applyNumberFormat="1" applyFont="1" applyBorder="1" applyAlignment="1">
      <alignment horizontal="center" vertical="center" wrapText="1"/>
    </xf>
    <xf numFmtId="4" fontId="16" fillId="0" borderId="21" xfId="0" applyNumberFormat="1" applyFont="1" applyBorder="1" applyAlignment="1">
      <alignment horizontal="right" vertical="center" wrapText="1"/>
    </xf>
    <xf numFmtId="169" fontId="16" fillId="0" borderId="22" xfId="0" applyNumberFormat="1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10" borderId="24" xfId="0" applyFont="1" applyFill="1" applyBorder="1" applyAlignment="1">
      <alignment horizontal="left" vertical="center" wrapText="1"/>
    </xf>
    <xf numFmtId="0" fontId="12" fillId="10" borderId="25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left" vertical="center" wrapText="1"/>
    </xf>
    <xf numFmtId="43" fontId="12" fillId="10" borderId="25" xfId="1" applyFont="1" applyFill="1" applyBorder="1" applyAlignment="1">
      <alignment horizontal="right" vertical="center" wrapText="1"/>
    </xf>
    <xf numFmtId="0" fontId="12" fillId="10" borderId="25" xfId="0" applyFont="1" applyFill="1" applyBorder="1" applyAlignment="1">
      <alignment horizontal="right" vertical="center" wrapText="1"/>
    </xf>
    <xf numFmtId="43" fontId="12" fillId="10" borderId="25" xfId="0" applyNumberFormat="1" applyFont="1" applyFill="1" applyBorder="1" applyAlignment="1">
      <alignment vertical="center" wrapText="1"/>
    </xf>
    <xf numFmtId="169" fontId="12" fillId="10" borderId="2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43" fontId="16" fillId="5" borderId="0" xfId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3" fontId="16" fillId="0" borderId="0" xfId="0" applyNumberFormat="1" applyFont="1" applyAlignment="1">
      <alignment horizontal="center" vertical="center" wrapText="1"/>
    </xf>
    <xf numFmtId="0" fontId="22" fillId="5" borderId="0" xfId="0" applyFont="1" applyFill="1" applyAlignment="1">
      <alignment horizontal="left" vertical="center"/>
    </xf>
    <xf numFmtId="43" fontId="12" fillId="0" borderId="0" xfId="1" applyFont="1" applyFill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43" fontId="12" fillId="0" borderId="0" xfId="1" applyFont="1" applyFill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2" fontId="26" fillId="11" borderId="0" xfId="0" applyNumberFormat="1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4" fontId="27" fillId="0" borderId="0" xfId="0" applyNumberFormat="1" applyFont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25" fillId="11" borderId="0" xfId="0" applyFont="1" applyFill="1" applyAlignment="1">
      <alignment wrapText="1"/>
    </xf>
    <xf numFmtId="0" fontId="0" fillId="11" borderId="0" xfId="0" applyFill="1"/>
    <xf numFmtId="4" fontId="13" fillId="0" borderId="0" xfId="0" applyNumberFormat="1" applyFont="1" applyAlignment="1">
      <alignment horizontal="center" vertical="center"/>
    </xf>
    <xf numFmtId="0" fontId="16" fillId="0" borderId="0" xfId="2" applyAlignment="1">
      <alignment horizontal="right" vertical="center"/>
    </xf>
    <xf numFmtId="0" fontId="16" fillId="0" borderId="0" xfId="2" applyAlignment="1">
      <alignment vertical="center"/>
    </xf>
    <xf numFmtId="4" fontId="13" fillId="0" borderId="0" xfId="2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17" fillId="5" borderId="0" xfId="0" applyFont="1" applyFill="1" applyAlignment="1">
      <alignment horizontal="right" vertical="center" wrapText="1"/>
    </xf>
    <xf numFmtId="0" fontId="29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center" vertical="center" wrapText="1"/>
    </xf>
    <xf numFmtId="43" fontId="17" fillId="5" borderId="0" xfId="1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vertical="center"/>
    </xf>
    <xf numFmtId="49" fontId="30" fillId="5" borderId="0" xfId="0" applyNumberFormat="1" applyFont="1" applyFill="1" applyAlignment="1">
      <alignment horizontal="left" vertical="center"/>
    </xf>
    <xf numFmtId="49" fontId="22" fillId="5" borderId="0" xfId="0" applyNumberFormat="1" applyFont="1" applyFill="1" applyAlignment="1">
      <alignment horizontal="left" vertical="center"/>
    </xf>
    <xf numFmtId="43" fontId="0" fillId="0" borderId="0" xfId="0" applyNumberFormat="1" applyAlignment="1">
      <alignment vertical="center"/>
    </xf>
    <xf numFmtId="4" fontId="17" fillId="5" borderId="0" xfId="0" applyNumberFormat="1" applyFont="1" applyFill="1" applyAlignment="1">
      <alignment horizontal="right" vertical="center" wrapText="1"/>
    </xf>
    <xf numFmtId="0" fontId="17" fillId="5" borderId="0" xfId="0" applyFont="1" applyFill="1" applyAlignment="1">
      <alignment horizontal="right" vertical="center" wrapText="1"/>
    </xf>
    <xf numFmtId="0" fontId="17" fillId="5" borderId="0" xfId="0" applyFont="1" applyFill="1" applyAlignment="1">
      <alignment horizontal="left" vertical="center" wrapText="1"/>
    </xf>
    <xf numFmtId="0" fontId="25" fillId="0" borderId="10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9" fillId="4" borderId="13" xfId="0" applyFont="1" applyFill="1" applyBorder="1" applyAlignment="1">
      <alignment horizontal="center" vertical="center"/>
    </xf>
    <xf numFmtId="10" fontId="7" fillId="3" borderId="13" xfId="0" applyNumberFormat="1" applyFont="1" applyFill="1" applyBorder="1" applyAlignment="1">
      <alignment horizontal="center" vertical="center" wrapText="1"/>
    </xf>
    <xf numFmtId="10" fontId="7" fillId="3" borderId="11" xfId="0" applyNumberFormat="1" applyFont="1" applyFill="1" applyBorder="1" applyAlignment="1">
      <alignment horizontal="center" vertical="center" wrapText="1"/>
    </xf>
    <xf numFmtId="10" fontId="7" fillId="3" borderId="12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2" applyFont="1" applyAlignment="1">
      <alignment vertical="center"/>
    </xf>
    <xf numFmtId="10" fontId="7" fillId="3" borderId="1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0" fontId="7" fillId="3" borderId="30" xfId="0" applyNumberFormat="1" applyFont="1" applyFill="1" applyBorder="1" applyAlignment="1">
      <alignment horizontal="center" vertical="center" wrapText="1"/>
    </xf>
    <xf numFmtId="10" fontId="7" fillId="3" borderId="31" xfId="0" applyNumberFormat="1" applyFont="1" applyFill="1" applyBorder="1" applyAlignment="1">
      <alignment horizontal="center" vertical="center" wrapText="1"/>
    </xf>
    <xf numFmtId="10" fontId="7" fillId="3" borderId="32" xfId="0" applyNumberFormat="1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10" fontId="7" fillId="3" borderId="36" xfId="0" applyNumberFormat="1" applyFont="1" applyFill="1" applyBorder="1" applyAlignment="1">
      <alignment horizontal="center" vertical="center" wrapText="1"/>
    </xf>
    <xf numFmtId="10" fontId="7" fillId="3" borderId="37" xfId="0" applyNumberFormat="1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left" vertical="center" wrapText="1"/>
    </xf>
    <xf numFmtId="10" fontId="7" fillId="3" borderId="39" xfId="0" applyNumberFormat="1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left" vertical="center" wrapText="1"/>
    </xf>
    <xf numFmtId="10" fontId="7" fillId="3" borderId="43" xfId="0" applyNumberFormat="1" applyFont="1" applyFill="1" applyBorder="1" applyAlignment="1">
      <alignment horizontal="center" vertical="center" wrapText="1"/>
    </xf>
    <xf numFmtId="10" fontId="7" fillId="3" borderId="44" xfId="0" applyNumberFormat="1" applyFont="1" applyFill="1" applyBorder="1" applyAlignment="1">
      <alignment horizontal="center" vertical="center" wrapText="1"/>
    </xf>
    <xf numFmtId="10" fontId="7" fillId="3" borderId="45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left" vertical="center"/>
    </xf>
    <xf numFmtId="49" fontId="33" fillId="0" borderId="5" xfId="0" applyNumberFormat="1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5" fillId="12" borderId="13" xfId="0" applyFont="1" applyFill="1" applyBorder="1" applyAlignment="1" applyProtection="1">
      <alignment horizontal="center" wrapText="1"/>
      <protection locked="0"/>
    </xf>
    <xf numFmtId="0" fontId="10" fillId="13" borderId="13" xfId="0" applyFont="1" applyFill="1" applyBorder="1" applyAlignment="1">
      <alignment horizontal="center" vertical="center" wrapText="1"/>
    </xf>
    <xf numFmtId="43" fontId="10" fillId="13" borderId="13" xfId="1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/>
    </xf>
    <xf numFmtId="43" fontId="11" fillId="14" borderId="13" xfId="1" applyFont="1" applyFill="1" applyBorder="1" applyAlignment="1">
      <alignment horizontal="center" vertical="center"/>
    </xf>
    <xf numFmtId="0" fontId="24" fillId="12" borderId="10" xfId="0" applyFont="1" applyFill="1" applyBorder="1" applyAlignment="1" applyProtection="1">
      <alignment horizontal="center" wrapText="1"/>
      <protection locked="0"/>
    </xf>
    <xf numFmtId="0" fontId="24" fillId="12" borderId="12" xfId="0" applyFont="1" applyFill="1" applyBorder="1" applyAlignment="1" applyProtection="1">
      <alignment horizontal="center" wrapText="1"/>
      <protection locked="0"/>
    </xf>
    <xf numFmtId="0" fontId="24" fillId="12" borderId="13" xfId="0" applyFont="1" applyFill="1" applyBorder="1" applyAlignment="1" applyProtection="1">
      <alignment horizontal="center" wrapText="1"/>
      <protection locked="0"/>
    </xf>
    <xf numFmtId="0" fontId="24" fillId="11" borderId="28" xfId="0" applyFont="1" applyFill="1" applyBorder="1" applyAlignment="1">
      <alignment horizontal="center" vertical="top"/>
    </xf>
    <xf numFmtId="0" fontId="24" fillId="11" borderId="46" xfId="0" applyFont="1" applyFill="1" applyBorder="1" applyAlignment="1">
      <alignment horizontal="center" vertical="top"/>
    </xf>
    <xf numFmtId="0" fontId="24" fillId="11" borderId="29" xfId="0" applyFont="1" applyFill="1" applyBorder="1" applyAlignment="1">
      <alignment horizontal="center" vertical="center"/>
    </xf>
    <xf numFmtId="0" fontId="24" fillId="11" borderId="47" xfId="0" applyFont="1" applyFill="1" applyBorder="1" applyAlignment="1">
      <alignment horizontal="center" vertical="center"/>
    </xf>
    <xf numFmtId="0" fontId="24" fillId="11" borderId="27" xfId="0" applyFont="1" applyFill="1" applyBorder="1" applyAlignment="1">
      <alignment horizontal="center" vertical="center"/>
    </xf>
    <xf numFmtId="0" fontId="24" fillId="11" borderId="48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26E8B937-481E-4452-B044-DE8DF6D0293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66E4-D438-4275-9C86-BAE038A2ADD2}">
  <sheetPr>
    <tabColor rgb="FF002060"/>
    <outlinePr summaryBelow="0"/>
    <pageSetUpPr fitToPage="1"/>
  </sheetPr>
  <dimension ref="A1:O1241"/>
  <sheetViews>
    <sheetView showGridLines="0" tabSelected="1" view="pageBreakPreview" zoomScale="70" zoomScaleNormal="70" zoomScaleSheetLayoutView="70" workbookViewId="0"/>
  </sheetViews>
  <sheetFormatPr defaultColWidth="12.625" defaultRowHeight="14.25" outlineLevelRow="1" x14ac:dyDescent="0.2"/>
  <cols>
    <col min="1" max="1" width="4.75" style="149" customWidth="1"/>
    <col min="2" max="2" width="16" style="10" customWidth="1"/>
    <col min="3" max="3" width="15.25" style="26" customWidth="1"/>
    <col min="4" max="4" width="15" style="26" customWidth="1"/>
    <col min="5" max="5" width="73.25" style="10" customWidth="1"/>
    <col min="6" max="6" width="10.375" style="26" customWidth="1"/>
    <col min="7" max="7" width="11.75" style="11" bestFit="1" customWidth="1"/>
    <col min="8" max="9" width="17.5" style="10" customWidth="1"/>
    <col min="10" max="10" width="15" style="26" customWidth="1"/>
    <col min="11" max="11" width="17.5" style="10" customWidth="1"/>
    <col min="12" max="12" width="19.5" style="10" customWidth="1"/>
    <col min="13" max="13" width="10.5" style="10" customWidth="1"/>
    <col min="14" max="14" width="12.625" style="10"/>
    <col min="15" max="15" width="21.25" style="185" hidden="1" customWidth="1"/>
    <col min="16" max="16384" width="12.625" style="10"/>
  </cols>
  <sheetData>
    <row r="1" spans="1:15" ht="15" x14ac:dyDescent="0.2">
      <c r="A1" s="1"/>
      <c r="B1" s="2"/>
      <c r="C1" s="3"/>
      <c r="D1" s="4"/>
      <c r="E1" s="4"/>
      <c r="F1" s="5"/>
      <c r="G1" s="6"/>
      <c r="H1" s="5"/>
      <c r="I1" s="7"/>
      <c r="J1" s="7"/>
      <c r="K1" s="8"/>
      <c r="L1" s="9"/>
    </row>
    <row r="2" spans="1:15" ht="14.25" customHeight="1" x14ac:dyDescent="0.2">
      <c r="A2" s="1"/>
      <c r="B2" s="213" t="s">
        <v>2245</v>
      </c>
      <c r="C2" s="213"/>
      <c r="D2" s="213"/>
      <c r="F2" s="12"/>
      <c r="G2" s="12"/>
      <c r="H2" s="12"/>
      <c r="I2" s="12"/>
      <c r="J2" s="12"/>
      <c r="K2" s="12"/>
      <c r="L2" s="12"/>
      <c r="M2" s="13"/>
    </row>
    <row r="3" spans="1:15" ht="23.25" x14ac:dyDescent="0.2">
      <c r="A3" s="1"/>
      <c r="B3" s="213"/>
      <c r="C3" s="213"/>
      <c r="D3" s="213"/>
      <c r="E3" s="211" t="s">
        <v>2242</v>
      </c>
      <c r="F3" s="211"/>
      <c r="G3" s="211"/>
      <c r="H3" s="211"/>
      <c r="I3" s="211"/>
      <c r="J3" s="211"/>
      <c r="K3" s="211"/>
      <c r="L3" s="211"/>
      <c r="M3" s="212"/>
    </row>
    <row r="4" spans="1:15" x14ac:dyDescent="0.2">
      <c r="A4" s="1"/>
      <c r="B4" s="213"/>
      <c r="C4" s="213"/>
      <c r="D4" s="213"/>
      <c r="F4" s="10"/>
      <c r="G4" s="10"/>
      <c r="J4" s="10"/>
      <c r="M4" s="15"/>
    </row>
    <row r="5" spans="1:15" x14ac:dyDescent="0.2">
      <c r="A5" s="1"/>
      <c r="B5" s="213"/>
      <c r="C5" s="213"/>
      <c r="D5" s="213"/>
      <c r="F5" s="10"/>
      <c r="G5" s="10"/>
      <c r="J5" s="10"/>
      <c r="M5" s="15"/>
    </row>
    <row r="6" spans="1:15" x14ac:dyDescent="0.2">
      <c r="A6" s="1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5" ht="15.75" thickBot="1" x14ac:dyDescent="0.25">
      <c r="A7" s="1"/>
      <c r="B7" s="19"/>
      <c r="C7" s="3"/>
      <c r="D7" s="20"/>
      <c r="E7" s="4"/>
      <c r="F7" s="21"/>
      <c r="G7" s="22"/>
      <c r="H7" s="20"/>
      <c r="I7" s="23"/>
      <c r="J7" s="192"/>
      <c r="K7" s="193"/>
      <c r="L7" s="193"/>
      <c r="M7" s="24"/>
    </row>
    <row r="8" spans="1:15" ht="15.75" x14ac:dyDescent="0.2">
      <c r="A8" s="1"/>
      <c r="B8" s="25" t="s">
        <v>0</v>
      </c>
      <c r="C8" s="194"/>
      <c r="D8" s="195"/>
      <c r="E8" s="195"/>
      <c r="F8" s="195"/>
      <c r="G8" s="195"/>
      <c r="H8" s="195"/>
      <c r="I8" s="196"/>
      <c r="J8" s="197" t="s">
        <v>1</v>
      </c>
      <c r="K8" s="198"/>
      <c r="L8" s="199" t="s">
        <v>2</v>
      </c>
      <c r="M8" s="200"/>
    </row>
    <row r="9" spans="1:15" ht="15.75" x14ac:dyDescent="0.2">
      <c r="A9" s="1"/>
      <c r="B9" s="25" t="s">
        <v>3</v>
      </c>
      <c r="C9" s="201"/>
      <c r="D9" s="182"/>
      <c r="E9" s="182"/>
      <c r="F9" s="182"/>
      <c r="G9" s="182"/>
      <c r="H9" s="182"/>
      <c r="I9" s="183"/>
      <c r="J9" s="181"/>
      <c r="K9" s="181"/>
      <c r="L9" s="189"/>
      <c r="M9" s="202"/>
      <c r="O9" s="185" t="s">
        <v>2243</v>
      </c>
    </row>
    <row r="10" spans="1:15" ht="15.75" customHeight="1" x14ac:dyDescent="0.2">
      <c r="A10" s="1"/>
      <c r="B10" s="214" t="s">
        <v>4</v>
      </c>
      <c r="C10" s="203" t="s">
        <v>5</v>
      </c>
      <c r="D10" s="190"/>
      <c r="E10" s="190"/>
      <c r="F10" s="190"/>
      <c r="G10" s="190"/>
      <c r="H10" s="190"/>
      <c r="I10" s="191"/>
      <c r="J10" s="180" t="s">
        <v>6</v>
      </c>
      <c r="K10" s="180"/>
      <c r="L10" s="184"/>
      <c r="M10" s="204"/>
      <c r="O10" s="185" t="s">
        <v>2244</v>
      </c>
    </row>
    <row r="11" spans="1:15" ht="15.75" customHeight="1" thickBot="1" x14ac:dyDescent="0.25">
      <c r="A11" s="1"/>
      <c r="B11" s="214"/>
      <c r="C11" s="205"/>
      <c r="D11" s="206"/>
      <c r="E11" s="206"/>
      <c r="F11" s="206"/>
      <c r="G11" s="206"/>
      <c r="H11" s="206"/>
      <c r="I11" s="207"/>
      <c r="J11" s="208"/>
      <c r="K11" s="208"/>
      <c r="L11" s="209"/>
      <c r="M11" s="210"/>
    </row>
    <row r="12" spans="1:15" x14ac:dyDescent="0.2">
      <c r="A12" s="1"/>
      <c r="B12" s="28"/>
      <c r="C12" s="29"/>
      <c r="D12" s="30"/>
      <c r="E12" s="30"/>
      <c r="F12" s="31"/>
      <c r="G12" s="31"/>
      <c r="H12" s="32"/>
      <c r="I12" s="32"/>
      <c r="J12" s="33"/>
      <c r="K12" s="32"/>
      <c r="L12" s="32"/>
      <c r="M12" s="34"/>
    </row>
    <row r="13" spans="1:15" ht="15.75" x14ac:dyDescent="0.2">
      <c r="A13" s="1"/>
      <c r="B13" s="35"/>
      <c r="C13" s="36"/>
      <c r="D13" s="37"/>
      <c r="E13" s="38"/>
      <c r="F13" s="37"/>
      <c r="G13" s="39"/>
      <c r="H13" s="40"/>
      <c r="I13" s="41"/>
      <c r="J13" s="37"/>
      <c r="K13" s="40"/>
      <c r="L13" s="42"/>
      <c r="M13" s="43"/>
    </row>
    <row r="14" spans="1:15" s="26" customFormat="1" x14ac:dyDescent="0.2">
      <c r="A14" s="44"/>
      <c r="B14" s="216" t="s">
        <v>7</v>
      </c>
      <c r="C14" s="216" t="s">
        <v>8</v>
      </c>
      <c r="D14" s="216" t="s">
        <v>9</v>
      </c>
      <c r="E14" s="216" t="s">
        <v>10</v>
      </c>
      <c r="F14" s="216" t="s">
        <v>11</v>
      </c>
      <c r="G14" s="217" t="s">
        <v>12</v>
      </c>
      <c r="H14" s="216" t="s">
        <v>13</v>
      </c>
      <c r="I14" s="216" t="s">
        <v>14</v>
      </c>
      <c r="J14" s="216" t="s">
        <v>15</v>
      </c>
      <c r="K14" s="216" t="s">
        <v>16</v>
      </c>
      <c r="L14" s="216" t="s">
        <v>17</v>
      </c>
      <c r="M14" s="216" t="s">
        <v>18</v>
      </c>
      <c r="O14" s="186"/>
    </row>
    <row r="15" spans="1:15" s="26" customFormat="1" x14ac:dyDescent="0.2">
      <c r="A15" s="44"/>
      <c r="B15" s="218"/>
      <c r="C15" s="218"/>
      <c r="D15" s="218"/>
      <c r="E15" s="218"/>
      <c r="F15" s="218"/>
      <c r="G15" s="219"/>
      <c r="H15" s="218"/>
      <c r="I15" s="216"/>
      <c r="J15" s="216"/>
      <c r="K15" s="216"/>
      <c r="L15" s="216"/>
      <c r="M15" s="218"/>
      <c r="O15" s="186"/>
    </row>
    <row r="16" spans="1:15" ht="15.75" x14ac:dyDescent="0.2">
      <c r="A16" s="1"/>
      <c r="B16" s="45"/>
      <c r="C16" s="46"/>
      <c r="D16" s="46"/>
      <c r="E16" s="47"/>
      <c r="F16" s="48"/>
      <c r="G16" s="49"/>
      <c r="H16" s="46"/>
      <c r="I16" s="50"/>
      <c r="J16" s="50"/>
      <c r="K16" s="51"/>
      <c r="L16" s="52"/>
      <c r="M16" s="53"/>
    </row>
    <row r="17" spans="1:15" s="61" customFormat="1" ht="15" x14ac:dyDescent="0.2">
      <c r="A17" s="1"/>
      <c r="B17" s="54">
        <v>1</v>
      </c>
      <c r="C17" s="55"/>
      <c r="D17" s="55"/>
      <c r="E17" s="56" t="s">
        <v>19</v>
      </c>
      <c r="F17" s="55"/>
      <c r="G17" s="57"/>
      <c r="H17" s="58"/>
      <c r="I17" s="59">
        <f>IFERROR(ROUND(SUM($I18,$I37,$I40,$I42),2),"")</f>
        <v>0</v>
      </c>
      <c r="J17" s="55"/>
      <c r="K17" s="58"/>
      <c r="L17" s="59">
        <f>IFERROR(ROUND(SUM($L18,$L37,$L40,$L42),2)," ")</f>
        <v>0</v>
      </c>
      <c r="M17" s="60" t="e">
        <f>L17/$L$1215</f>
        <v>#DIV/0!</v>
      </c>
      <c r="O17" s="185"/>
    </row>
    <row r="18" spans="1:15" s="61" customFormat="1" ht="15" x14ac:dyDescent="0.2">
      <c r="A18" s="1"/>
      <c r="B18" s="62" t="s">
        <v>20</v>
      </c>
      <c r="C18" s="63"/>
      <c r="D18" s="63"/>
      <c r="E18" s="64" t="s">
        <v>21</v>
      </c>
      <c r="F18" s="63"/>
      <c r="G18" s="65"/>
      <c r="H18" s="66"/>
      <c r="I18" s="67">
        <f>IFERROR(ROUND(SUM($I19:$I36),2),"")</f>
        <v>0</v>
      </c>
      <c r="J18" s="63"/>
      <c r="K18" s="66"/>
      <c r="L18" s="67">
        <f>IFERROR(ROUND(SUM($L19:$L36),2)," ")</f>
        <v>0</v>
      </c>
      <c r="M18" s="68"/>
      <c r="O18" s="185"/>
    </row>
    <row r="19" spans="1:15" s="61" customFormat="1" outlineLevel="1" x14ac:dyDescent="0.2">
      <c r="A19" s="1"/>
      <c r="B19" s="69" t="s">
        <v>22</v>
      </c>
      <c r="C19" s="70" t="s">
        <v>23</v>
      </c>
      <c r="D19" s="70" t="s">
        <v>24</v>
      </c>
      <c r="E19" s="71" t="s">
        <v>25</v>
      </c>
      <c r="F19" s="72" t="s">
        <v>26</v>
      </c>
      <c r="G19" s="73">
        <v>32</v>
      </c>
      <c r="H19" s="74"/>
      <c r="I19" s="75">
        <f>IFERROR(ROUND($G19*$H19,2),"")</f>
        <v>0</v>
      </c>
      <c r="J19" s="76">
        <f t="shared" ref="J19:J36" si="0">IFERROR($J$9,"")</f>
        <v>0</v>
      </c>
      <c r="K19" s="77">
        <f>IFERROR(ROUND(H19*(1+$J19),2),"")</f>
        <v>0</v>
      </c>
      <c r="L19" s="75">
        <f>IFERROR(ROUND($K19*$G19,2)," ")</f>
        <v>0</v>
      </c>
      <c r="M19" s="78"/>
      <c r="O19" s="185"/>
    </row>
    <row r="20" spans="1:15" s="61" customFormat="1" outlineLevel="1" x14ac:dyDescent="0.2">
      <c r="A20" s="1"/>
      <c r="B20" s="69" t="s">
        <v>27</v>
      </c>
      <c r="C20" s="70" t="s">
        <v>28</v>
      </c>
      <c r="D20" s="70" t="s">
        <v>29</v>
      </c>
      <c r="E20" s="71" t="s">
        <v>30</v>
      </c>
      <c r="F20" s="72" t="s">
        <v>31</v>
      </c>
      <c r="G20" s="73">
        <v>14</v>
      </c>
      <c r="H20" s="74"/>
      <c r="I20" s="75">
        <f t="shared" ref="I20:I21" si="1">IFERROR(ROUND($G20*$H20,2),"")</f>
        <v>0</v>
      </c>
      <c r="J20" s="76">
        <f t="shared" si="0"/>
        <v>0</v>
      </c>
      <c r="K20" s="77">
        <f t="shared" ref="K20:K36" si="2">IFERROR(ROUND(H20*(1+$J20),2),"")</f>
        <v>0</v>
      </c>
      <c r="L20" s="75">
        <f t="shared" ref="L19:L36" si="3">IFERROR(ROUND($K20*$G20,2)," ")</f>
        <v>0</v>
      </c>
      <c r="M20" s="78"/>
      <c r="O20" s="185"/>
    </row>
    <row r="21" spans="1:15" s="61" customFormat="1" outlineLevel="1" x14ac:dyDescent="0.2">
      <c r="A21" s="1"/>
      <c r="B21" s="69" t="s">
        <v>32</v>
      </c>
      <c r="C21" s="70" t="s">
        <v>33</v>
      </c>
      <c r="D21" s="70" t="s">
        <v>29</v>
      </c>
      <c r="E21" s="71" t="s">
        <v>34</v>
      </c>
      <c r="F21" s="72" t="s">
        <v>31</v>
      </c>
      <c r="G21" s="73">
        <v>14</v>
      </c>
      <c r="H21" s="74"/>
      <c r="I21" s="75">
        <f t="shared" si="1"/>
        <v>0</v>
      </c>
      <c r="J21" s="76">
        <f t="shared" si="0"/>
        <v>0</v>
      </c>
      <c r="K21" s="77">
        <f t="shared" si="2"/>
        <v>0</v>
      </c>
      <c r="L21" s="75">
        <f t="shared" si="3"/>
        <v>0</v>
      </c>
      <c r="M21" s="78"/>
      <c r="O21" s="185"/>
    </row>
    <row r="22" spans="1:15" s="61" customFormat="1" ht="28.5" outlineLevel="1" x14ac:dyDescent="0.2">
      <c r="A22" s="1"/>
      <c r="B22" s="69" t="s">
        <v>35</v>
      </c>
      <c r="C22" s="70" t="s">
        <v>36</v>
      </c>
      <c r="D22" s="70" t="s">
        <v>24</v>
      </c>
      <c r="E22" s="71" t="s">
        <v>37</v>
      </c>
      <c r="F22" s="72" t="s">
        <v>26</v>
      </c>
      <c r="G22" s="73">
        <v>16</v>
      </c>
      <c r="H22" s="74"/>
      <c r="I22" s="75">
        <f>IFERROR(ROUND($G22*$H22,2),"")</f>
        <v>0</v>
      </c>
      <c r="J22" s="76">
        <f t="shared" si="0"/>
        <v>0</v>
      </c>
      <c r="K22" s="77">
        <f t="shared" si="2"/>
        <v>0</v>
      </c>
      <c r="L22" s="75">
        <f t="shared" si="3"/>
        <v>0</v>
      </c>
      <c r="M22" s="78"/>
      <c r="O22" s="185"/>
    </row>
    <row r="23" spans="1:15" s="61" customFormat="1" outlineLevel="1" x14ac:dyDescent="0.2">
      <c r="A23" s="1"/>
      <c r="B23" s="69" t="s">
        <v>38</v>
      </c>
      <c r="C23" s="70" t="s">
        <v>39</v>
      </c>
      <c r="D23" s="70" t="s">
        <v>24</v>
      </c>
      <c r="E23" s="71" t="s">
        <v>40</v>
      </c>
      <c r="F23" s="72" t="s">
        <v>26</v>
      </c>
      <c r="G23" s="73">
        <v>16</v>
      </c>
      <c r="H23" s="74"/>
      <c r="I23" s="75">
        <f t="shared" ref="I23:I36" si="4">IFERROR(ROUND($G23*$H23,2),"")</f>
        <v>0</v>
      </c>
      <c r="J23" s="76">
        <f t="shared" si="0"/>
        <v>0</v>
      </c>
      <c r="K23" s="77">
        <f t="shared" si="2"/>
        <v>0</v>
      </c>
      <c r="L23" s="75">
        <f t="shared" si="3"/>
        <v>0</v>
      </c>
      <c r="M23" s="78"/>
      <c r="O23" s="185"/>
    </row>
    <row r="24" spans="1:15" s="61" customFormat="1" ht="28.5" outlineLevel="1" x14ac:dyDescent="0.2">
      <c r="A24" s="1"/>
      <c r="B24" s="69" t="s">
        <v>41</v>
      </c>
      <c r="C24" s="70">
        <v>2010085</v>
      </c>
      <c r="D24" s="70" t="s">
        <v>42</v>
      </c>
      <c r="E24" s="71" t="s">
        <v>43</v>
      </c>
      <c r="F24" s="72" t="s">
        <v>31</v>
      </c>
      <c r="G24" s="73">
        <v>79.8</v>
      </c>
      <c r="H24" s="74"/>
      <c r="I24" s="75">
        <f t="shared" si="4"/>
        <v>0</v>
      </c>
      <c r="J24" s="76">
        <f t="shared" si="0"/>
        <v>0</v>
      </c>
      <c r="K24" s="77">
        <f t="shared" si="2"/>
        <v>0</v>
      </c>
      <c r="L24" s="75">
        <f t="shared" si="3"/>
        <v>0</v>
      </c>
      <c r="M24" s="78"/>
      <c r="O24" s="185"/>
    </row>
    <row r="25" spans="1:15" s="61" customFormat="1" ht="42.75" outlineLevel="1" x14ac:dyDescent="0.2">
      <c r="A25" s="1"/>
      <c r="B25" s="69" t="s">
        <v>44</v>
      </c>
      <c r="C25" s="70" t="s">
        <v>45</v>
      </c>
      <c r="D25" s="70" t="s">
        <v>24</v>
      </c>
      <c r="E25" s="71" t="s">
        <v>46</v>
      </c>
      <c r="F25" s="72" t="s">
        <v>26</v>
      </c>
      <c r="G25" s="73">
        <v>64</v>
      </c>
      <c r="H25" s="74"/>
      <c r="I25" s="75">
        <f t="shared" si="4"/>
        <v>0</v>
      </c>
      <c r="J25" s="76">
        <f t="shared" si="0"/>
        <v>0</v>
      </c>
      <c r="K25" s="77">
        <f t="shared" si="2"/>
        <v>0</v>
      </c>
      <c r="L25" s="75">
        <f t="shared" si="3"/>
        <v>0</v>
      </c>
      <c r="M25" s="78"/>
      <c r="O25" s="185"/>
    </row>
    <row r="26" spans="1:15" s="61" customFormat="1" ht="42.75" outlineLevel="1" x14ac:dyDescent="0.2">
      <c r="A26" s="1"/>
      <c r="B26" s="69" t="s">
        <v>47</v>
      </c>
      <c r="C26" s="70">
        <v>95648</v>
      </c>
      <c r="D26" s="70" t="s">
        <v>48</v>
      </c>
      <c r="E26" s="71" t="s">
        <v>49</v>
      </c>
      <c r="F26" s="72" t="s">
        <v>50</v>
      </c>
      <c r="G26" s="73">
        <v>1</v>
      </c>
      <c r="H26" s="74"/>
      <c r="I26" s="75">
        <f t="shared" si="4"/>
        <v>0</v>
      </c>
      <c r="J26" s="76">
        <f t="shared" si="0"/>
        <v>0</v>
      </c>
      <c r="K26" s="77">
        <f t="shared" si="2"/>
        <v>0</v>
      </c>
      <c r="L26" s="75">
        <f t="shared" si="3"/>
        <v>0</v>
      </c>
      <c r="M26" s="78"/>
      <c r="O26" s="185"/>
    </row>
    <row r="27" spans="1:15" s="61" customFormat="1" outlineLevel="1" x14ac:dyDescent="0.2">
      <c r="A27" s="1"/>
      <c r="B27" s="69" t="s">
        <v>51</v>
      </c>
      <c r="C27" s="70">
        <v>95673</v>
      </c>
      <c r="D27" s="70" t="s">
        <v>48</v>
      </c>
      <c r="E27" s="71" t="s">
        <v>52</v>
      </c>
      <c r="F27" s="72" t="s">
        <v>50</v>
      </c>
      <c r="G27" s="73">
        <v>1</v>
      </c>
      <c r="H27" s="74"/>
      <c r="I27" s="75">
        <f t="shared" si="4"/>
        <v>0</v>
      </c>
      <c r="J27" s="76">
        <f t="shared" si="0"/>
        <v>0</v>
      </c>
      <c r="K27" s="77">
        <f t="shared" si="2"/>
        <v>0</v>
      </c>
      <c r="L27" s="75">
        <f t="shared" si="3"/>
        <v>0</v>
      </c>
      <c r="M27" s="78"/>
      <c r="O27" s="185"/>
    </row>
    <row r="28" spans="1:15" s="61" customFormat="1" ht="42.75" outlineLevel="1" x14ac:dyDescent="0.2">
      <c r="A28" s="1"/>
      <c r="B28" s="69" t="s">
        <v>53</v>
      </c>
      <c r="C28" s="70">
        <v>101509</v>
      </c>
      <c r="D28" s="70" t="s">
        <v>48</v>
      </c>
      <c r="E28" s="71" t="s">
        <v>54</v>
      </c>
      <c r="F28" s="72" t="s">
        <v>50</v>
      </c>
      <c r="G28" s="73">
        <v>1</v>
      </c>
      <c r="H28" s="74"/>
      <c r="I28" s="75">
        <f t="shared" si="4"/>
        <v>0</v>
      </c>
      <c r="J28" s="76">
        <f t="shared" si="0"/>
        <v>0</v>
      </c>
      <c r="K28" s="77">
        <f t="shared" si="2"/>
        <v>0</v>
      </c>
      <c r="L28" s="75">
        <f t="shared" si="3"/>
        <v>0</v>
      </c>
      <c r="M28" s="78"/>
      <c r="O28" s="185"/>
    </row>
    <row r="29" spans="1:15" s="61" customFormat="1" ht="28.5" outlineLevel="1" x14ac:dyDescent="0.2">
      <c r="A29" s="1"/>
      <c r="B29" s="69" t="s">
        <v>55</v>
      </c>
      <c r="C29" s="70">
        <v>103689</v>
      </c>
      <c r="D29" s="70" t="s">
        <v>48</v>
      </c>
      <c r="E29" s="71" t="s">
        <v>56</v>
      </c>
      <c r="F29" s="72" t="s">
        <v>57</v>
      </c>
      <c r="G29" s="73">
        <v>36</v>
      </c>
      <c r="H29" s="74"/>
      <c r="I29" s="75">
        <f t="shared" si="4"/>
        <v>0</v>
      </c>
      <c r="J29" s="76">
        <f t="shared" si="0"/>
        <v>0</v>
      </c>
      <c r="K29" s="77">
        <f t="shared" si="2"/>
        <v>0</v>
      </c>
      <c r="L29" s="75">
        <f t="shared" si="3"/>
        <v>0</v>
      </c>
      <c r="M29" s="78"/>
      <c r="O29" s="185"/>
    </row>
    <row r="30" spans="1:15" s="61" customFormat="1" outlineLevel="1" x14ac:dyDescent="0.2">
      <c r="A30" s="1"/>
      <c r="B30" s="69" t="s">
        <v>58</v>
      </c>
      <c r="C30" s="70">
        <v>10002019</v>
      </c>
      <c r="D30" s="70" t="s">
        <v>59</v>
      </c>
      <c r="E30" s="71" t="s">
        <v>60</v>
      </c>
      <c r="F30" s="72" t="s">
        <v>50</v>
      </c>
      <c r="G30" s="73">
        <v>1</v>
      </c>
      <c r="H30" s="74"/>
      <c r="I30" s="75">
        <f t="shared" si="4"/>
        <v>0</v>
      </c>
      <c r="J30" s="76">
        <f t="shared" si="0"/>
        <v>0</v>
      </c>
      <c r="K30" s="77">
        <f t="shared" si="2"/>
        <v>0</v>
      </c>
      <c r="L30" s="75">
        <f t="shared" si="3"/>
        <v>0</v>
      </c>
      <c r="M30" s="78"/>
      <c r="O30" s="185"/>
    </row>
    <row r="31" spans="1:15" s="61" customFormat="1" ht="42.75" outlineLevel="1" x14ac:dyDescent="0.2">
      <c r="A31" s="1"/>
      <c r="B31" s="69" t="s">
        <v>61</v>
      </c>
      <c r="C31" s="70" t="s">
        <v>62</v>
      </c>
      <c r="D31" s="70" t="s">
        <v>24</v>
      </c>
      <c r="E31" s="71" t="s">
        <v>63</v>
      </c>
      <c r="F31" s="72" t="s">
        <v>64</v>
      </c>
      <c r="G31" s="73">
        <v>640</v>
      </c>
      <c r="H31" s="74"/>
      <c r="I31" s="75">
        <f t="shared" si="4"/>
        <v>0</v>
      </c>
      <c r="J31" s="76">
        <f t="shared" si="0"/>
        <v>0</v>
      </c>
      <c r="K31" s="77">
        <f t="shared" si="2"/>
        <v>0</v>
      </c>
      <c r="L31" s="75">
        <f t="shared" si="3"/>
        <v>0</v>
      </c>
      <c r="M31" s="78"/>
      <c r="O31" s="185"/>
    </row>
    <row r="32" spans="1:15" s="61" customFormat="1" outlineLevel="1" x14ac:dyDescent="0.2">
      <c r="A32" s="1"/>
      <c r="B32" s="69" t="s">
        <v>65</v>
      </c>
      <c r="C32" s="70">
        <v>98459</v>
      </c>
      <c r="D32" s="70" t="s">
        <v>48</v>
      </c>
      <c r="E32" s="71" t="s">
        <v>66</v>
      </c>
      <c r="F32" s="72" t="s">
        <v>57</v>
      </c>
      <c r="G32" s="73">
        <v>640</v>
      </c>
      <c r="H32" s="74"/>
      <c r="I32" s="75">
        <f t="shared" si="4"/>
        <v>0</v>
      </c>
      <c r="J32" s="76">
        <f t="shared" si="0"/>
        <v>0</v>
      </c>
      <c r="K32" s="77">
        <f t="shared" si="2"/>
        <v>0</v>
      </c>
      <c r="L32" s="75">
        <f t="shared" si="3"/>
        <v>0</v>
      </c>
      <c r="M32" s="78"/>
      <c r="O32" s="185"/>
    </row>
    <row r="33" spans="1:15" s="61" customFormat="1" ht="28.5" outlineLevel="1" x14ac:dyDescent="0.2">
      <c r="A33" s="1"/>
      <c r="B33" s="79" t="s">
        <v>67</v>
      </c>
      <c r="C33" s="80">
        <v>98530</v>
      </c>
      <c r="D33" s="80" t="s">
        <v>48</v>
      </c>
      <c r="E33" s="81" t="s">
        <v>68</v>
      </c>
      <c r="F33" s="82" t="s">
        <v>50</v>
      </c>
      <c r="G33" s="73">
        <v>3</v>
      </c>
      <c r="H33" s="74"/>
      <c r="I33" s="75">
        <f t="shared" si="4"/>
        <v>0</v>
      </c>
      <c r="J33" s="83">
        <f t="shared" si="0"/>
        <v>0</v>
      </c>
      <c r="K33" s="77">
        <f t="shared" si="2"/>
        <v>0</v>
      </c>
      <c r="L33" s="85">
        <f t="shared" si="3"/>
        <v>0</v>
      </c>
      <c r="M33" s="86"/>
      <c r="O33" s="185"/>
    </row>
    <row r="34" spans="1:15" s="61" customFormat="1" ht="28.5" outlineLevel="1" x14ac:dyDescent="0.2">
      <c r="A34" s="1"/>
      <c r="B34" s="79" t="s">
        <v>69</v>
      </c>
      <c r="C34" s="80">
        <v>98527</v>
      </c>
      <c r="D34" s="80" t="s">
        <v>48</v>
      </c>
      <c r="E34" s="81" t="s">
        <v>70</v>
      </c>
      <c r="F34" s="82" t="s">
        <v>50</v>
      </c>
      <c r="G34" s="73">
        <v>3</v>
      </c>
      <c r="H34" s="74"/>
      <c r="I34" s="75">
        <f t="shared" si="4"/>
        <v>0</v>
      </c>
      <c r="J34" s="83">
        <f t="shared" si="0"/>
        <v>0</v>
      </c>
      <c r="K34" s="77">
        <f t="shared" si="2"/>
        <v>0</v>
      </c>
      <c r="L34" s="85">
        <f t="shared" si="3"/>
        <v>0</v>
      </c>
      <c r="M34" s="86"/>
      <c r="O34" s="185"/>
    </row>
    <row r="35" spans="1:15" s="61" customFormat="1" outlineLevel="1" x14ac:dyDescent="0.2">
      <c r="A35" s="1"/>
      <c r="B35" s="79" t="s">
        <v>71</v>
      </c>
      <c r="C35" s="80">
        <v>44480</v>
      </c>
      <c r="D35" s="80" t="s">
        <v>72</v>
      </c>
      <c r="E35" s="81" t="s">
        <v>73</v>
      </c>
      <c r="F35" s="82" t="s">
        <v>74</v>
      </c>
      <c r="G35" s="73">
        <v>1600</v>
      </c>
      <c r="H35" s="74"/>
      <c r="I35" s="75">
        <f t="shared" si="4"/>
        <v>0</v>
      </c>
      <c r="J35" s="83">
        <f t="shared" si="0"/>
        <v>0</v>
      </c>
      <c r="K35" s="77">
        <f t="shared" si="2"/>
        <v>0</v>
      </c>
      <c r="L35" s="85">
        <f t="shared" si="3"/>
        <v>0</v>
      </c>
      <c r="M35" s="86"/>
      <c r="O35" s="185"/>
    </row>
    <row r="36" spans="1:15" s="61" customFormat="1" ht="28.5" outlineLevel="1" x14ac:dyDescent="0.2">
      <c r="A36" s="1"/>
      <c r="B36" s="79" t="s">
        <v>75</v>
      </c>
      <c r="C36" s="80">
        <v>14250</v>
      </c>
      <c r="D36" s="80" t="s">
        <v>72</v>
      </c>
      <c r="E36" s="81" t="s">
        <v>76</v>
      </c>
      <c r="F36" s="82" t="s">
        <v>77</v>
      </c>
      <c r="G36" s="73">
        <v>24000</v>
      </c>
      <c r="H36" s="74"/>
      <c r="I36" s="75">
        <f t="shared" si="4"/>
        <v>0</v>
      </c>
      <c r="J36" s="83">
        <f t="shared" si="0"/>
        <v>0</v>
      </c>
      <c r="K36" s="77">
        <f>IFERROR(ROUND(H36*(1+$J36),2),"")</f>
        <v>0</v>
      </c>
      <c r="L36" s="85">
        <f t="shared" si="3"/>
        <v>0</v>
      </c>
      <c r="M36" s="86"/>
      <c r="O36" s="185"/>
    </row>
    <row r="37" spans="1:15" s="61" customFormat="1" ht="15" x14ac:dyDescent="0.2">
      <c r="A37" s="1"/>
      <c r="B37" s="62" t="s">
        <v>78</v>
      </c>
      <c r="C37" s="63"/>
      <c r="D37" s="63"/>
      <c r="E37" s="64" t="s">
        <v>79</v>
      </c>
      <c r="F37" s="63"/>
      <c r="G37" s="65"/>
      <c r="H37" s="66"/>
      <c r="I37" s="67">
        <f>IFERROR(ROUND(SUM($I38:$I39),2),"")</f>
        <v>0</v>
      </c>
      <c r="J37" s="63"/>
      <c r="K37" s="66"/>
      <c r="L37" s="67">
        <f>IFERROR(ROUND(SUM($L38:$L39),2)," ")</f>
        <v>0</v>
      </c>
      <c r="M37" s="68"/>
      <c r="O37" s="185"/>
    </row>
    <row r="38" spans="1:15" s="61" customFormat="1" outlineLevel="1" x14ac:dyDescent="0.2">
      <c r="A38" s="1"/>
      <c r="B38" s="69" t="s">
        <v>80</v>
      </c>
      <c r="C38" s="70">
        <v>12689</v>
      </c>
      <c r="D38" s="70" t="s">
        <v>81</v>
      </c>
      <c r="E38" s="71" t="s">
        <v>82</v>
      </c>
      <c r="F38" s="72" t="s">
        <v>50</v>
      </c>
      <c r="G38" s="73">
        <v>1</v>
      </c>
      <c r="H38" s="74"/>
      <c r="I38" s="75">
        <f>IFERROR(ROUND($G38*$H38,2),"")</f>
        <v>0</v>
      </c>
      <c r="J38" s="76">
        <f>IFERROR($J$9,"")</f>
        <v>0</v>
      </c>
      <c r="K38" s="77">
        <f t="shared" ref="K38:K53" si="5">IFERROR(ROUND(H38*(1+$J38),2),"")</f>
        <v>0</v>
      </c>
      <c r="L38" s="75">
        <f>IFERROR(ROUND($K38*$G38,2)," ")</f>
        <v>0</v>
      </c>
      <c r="M38" s="78"/>
      <c r="O38" s="185"/>
    </row>
    <row r="39" spans="1:15" s="61" customFormat="1" outlineLevel="1" x14ac:dyDescent="0.2">
      <c r="A39" s="1"/>
      <c r="B39" s="69" t="s">
        <v>83</v>
      </c>
      <c r="C39" s="70">
        <v>21101</v>
      </c>
      <c r="D39" s="70" t="s">
        <v>81</v>
      </c>
      <c r="E39" s="71" t="s">
        <v>84</v>
      </c>
      <c r="F39" s="72" t="s">
        <v>50</v>
      </c>
      <c r="G39" s="73">
        <v>1</v>
      </c>
      <c r="H39" s="74"/>
      <c r="I39" s="75">
        <f>IFERROR(ROUND($G39*$H39,2),"")</f>
        <v>0</v>
      </c>
      <c r="J39" s="76">
        <f>IFERROR($J$9,"")</f>
        <v>0</v>
      </c>
      <c r="K39" s="77">
        <f t="shared" si="5"/>
        <v>0</v>
      </c>
      <c r="L39" s="75">
        <f>IFERROR(ROUND($K39*$G39,2)," ")</f>
        <v>0</v>
      </c>
      <c r="M39" s="78"/>
      <c r="O39" s="185"/>
    </row>
    <row r="40" spans="1:15" s="61" customFormat="1" ht="15" x14ac:dyDescent="0.2">
      <c r="A40" s="1"/>
      <c r="B40" s="62" t="s">
        <v>85</v>
      </c>
      <c r="C40" s="63"/>
      <c r="D40" s="63"/>
      <c r="E40" s="64" t="s">
        <v>86</v>
      </c>
      <c r="F40" s="63"/>
      <c r="G40" s="65"/>
      <c r="H40" s="66"/>
      <c r="I40" s="67">
        <f>IFERROR(ROUND(SUM($I41),2),"")</f>
        <v>0</v>
      </c>
      <c r="J40" s="63"/>
      <c r="K40" s="66"/>
      <c r="L40" s="67">
        <f>IFERROR(ROUND(SUM($L41),2)," ")</f>
        <v>0</v>
      </c>
      <c r="M40" s="68"/>
      <c r="O40" s="185"/>
    </row>
    <row r="41" spans="1:15" s="61" customFormat="1" ht="57" outlineLevel="1" x14ac:dyDescent="0.2">
      <c r="A41" s="1"/>
      <c r="B41" s="69" t="s">
        <v>87</v>
      </c>
      <c r="C41" s="70" t="s">
        <v>88</v>
      </c>
      <c r="D41" s="70" t="s">
        <v>89</v>
      </c>
      <c r="E41" s="71" t="s">
        <v>90</v>
      </c>
      <c r="F41" s="72" t="s">
        <v>91</v>
      </c>
      <c r="G41" s="73">
        <v>5019.3</v>
      </c>
      <c r="H41" s="74"/>
      <c r="I41" s="75">
        <f>IFERROR(ROUND($G41*$H41,2),"")</f>
        <v>0</v>
      </c>
      <c r="J41" s="76">
        <f>IFERROR($J$9,"")</f>
        <v>0</v>
      </c>
      <c r="K41" s="77">
        <f t="shared" si="5"/>
        <v>0</v>
      </c>
      <c r="L41" s="75">
        <f>IFERROR(ROUND($K41*$G41,2)," ")</f>
        <v>0</v>
      </c>
      <c r="M41" s="78"/>
      <c r="O41" s="185"/>
    </row>
    <row r="42" spans="1:15" s="61" customFormat="1" ht="15" x14ac:dyDescent="0.2">
      <c r="A42" s="1"/>
      <c r="B42" s="62" t="s">
        <v>92</v>
      </c>
      <c r="C42" s="63"/>
      <c r="D42" s="63"/>
      <c r="E42" s="64" t="s">
        <v>93</v>
      </c>
      <c r="F42" s="63"/>
      <c r="G42" s="65"/>
      <c r="H42" s="65"/>
      <c r="I42" s="67">
        <f>IFERROR(ROUND(SUM($I43:$I46),2),"")</f>
        <v>0</v>
      </c>
      <c r="J42" s="63"/>
      <c r="K42" s="66"/>
      <c r="L42" s="67">
        <f>IFERROR(ROUND(SUM($L43:$L46),2)," ")</f>
        <v>0</v>
      </c>
      <c r="M42" s="68"/>
      <c r="O42" s="185"/>
    </row>
    <row r="43" spans="1:15" s="61" customFormat="1" outlineLevel="1" x14ac:dyDescent="0.2">
      <c r="A43" s="1"/>
      <c r="B43" s="69" t="s">
        <v>94</v>
      </c>
      <c r="C43" s="70">
        <v>93565</v>
      </c>
      <c r="D43" s="70" t="s">
        <v>48</v>
      </c>
      <c r="E43" s="71" t="s">
        <v>95</v>
      </c>
      <c r="F43" s="72" t="s">
        <v>96</v>
      </c>
      <c r="G43" s="73">
        <v>20</v>
      </c>
      <c r="H43" s="74"/>
      <c r="I43" s="75">
        <f>IFERROR(ROUND($G43*$H43,2),"")</f>
        <v>0</v>
      </c>
      <c r="J43" s="76">
        <f>IFERROR($J$9,"")</f>
        <v>0</v>
      </c>
      <c r="K43" s="77">
        <f t="shared" si="5"/>
        <v>0</v>
      </c>
      <c r="L43" s="75">
        <f>IFERROR(ROUND($K43*$G43,2)," ")</f>
        <v>0</v>
      </c>
      <c r="M43" s="78"/>
      <c r="O43" s="185"/>
    </row>
    <row r="44" spans="1:15" s="61" customFormat="1" outlineLevel="1" x14ac:dyDescent="0.2">
      <c r="A44" s="1"/>
      <c r="B44" s="69" t="s">
        <v>97</v>
      </c>
      <c r="C44" s="70">
        <v>94295</v>
      </c>
      <c r="D44" s="70" t="s">
        <v>48</v>
      </c>
      <c r="E44" s="71" t="s">
        <v>98</v>
      </c>
      <c r="F44" s="72" t="s">
        <v>96</v>
      </c>
      <c r="G44" s="73">
        <v>20</v>
      </c>
      <c r="H44" s="74"/>
      <c r="I44" s="75">
        <f t="shared" ref="I44:I46" si="6">IFERROR(ROUND($G44*$H44,2),"")</f>
        <v>0</v>
      </c>
      <c r="J44" s="76">
        <f>IFERROR($J$9,"")</f>
        <v>0</v>
      </c>
      <c r="K44" s="77">
        <f t="shared" si="5"/>
        <v>0</v>
      </c>
      <c r="L44" s="75">
        <f>IFERROR(ROUND($K44*$G44,2)," ")</f>
        <v>0</v>
      </c>
      <c r="M44" s="78"/>
      <c r="O44" s="185"/>
    </row>
    <row r="45" spans="1:15" s="61" customFormat="1" outlineLevel="1" x14ac:dyDescent="0.2">
      <c r="A45" s="1"/>
      <c r="B45" s="69" t="s">
        <v>99</v>
      </c>
      <c r="C45" s="70">
        <v>101460</v>
      </c>
      <c r="D45" s="70" t="s">
        <v>48</v>
      </c>
      <c r="E45" s="71" t="s">
        <v>100</v>
      </c>
      <c r="F45" s="72" t="s">
        <v>96</v>
      </c>
      <c r="G45" s="73">
        <v>20</v>
      </c>
      <c r="H45" s="74"/>
      <c r="I45" s="75">
        <f t="shared" si="6"/>
        <v>0</v>
      </c>
      <c r="J45" s="76">
        <f>IFERROR($J$9,"")</f>
        <v>0</v>
      </c>
      <c r="K45" s="77">
        <f t="shared" si="5"/>
        <v>0</v>
      </c>
      <c r="L45" s="75">
        <f>IFERROR(ROUND($K45*$G45,2)," ")</f>
        <v>0</v>
      </c>
      <c r="M45" s="78"/>
      <c r="O45" s="185"/>
    </row>
    <row r="46" spans="1:15" s="61" customFormat="1" outlineLevel="1" x14ac:dyDescent="0.2">
      <c r="A46" s="1"/>
      <c r="B46" s="69" t="s">
        <v>101</v>
      </c>
      <c r="C46" s="70" t="s">
        <v>102</v>
      </c>
      <c r="D46" s="70" t="s">
        <v>89</v>
      </c>
      <c r="E46" s="71" t="s">
        <v>103</v>
      </c>
      <c r="F46" s="72" t="s">
        <v>50</v>
      </c>
      <c r="G46" s="73">
        <v>3520</v>
      </c>
      <c r="H46" s="74"/>
      <c r="I46" s="75">
        <f t="shared" si="6"/>
        <v>0</v>
      </c>
      <c r="J46" s="76">
        <f>IFERROR($J$9,"")</f>
        <v>0</v>
      </c>
      <c r="K46" s="77">
        <f t="shared" si="5"/>
        <v>0</v>
      </c>
      <c r="L46" s="75">
        <f>IFERROR(ROUND($K46*$G46,2)," ")</f>
        <v>0</v>
      </c>
      <c r="M46" s="78"/>
      <c r="O46" s="185"/>
    </row>
    <row r="47" spans="1:15" s="61" customFormat="1" ht="15" x14ac:dyDescent="0.2">
      <c r="A47" s="1"/>
      <c r="B47" s="87">
        <v>2</v>
      </c>
      <c r="C47" s="88"/>
      <c r="D47" s="88"/>
      <c r="E47" s="89" t="s">
        <v>104</v>
      </c>
      <c r="F47" s="88"/>
      <c r="G47" s="90"/>
      <c r="H47" s="90"/>
      <c r="I47" s="91">
        <f>IFERROR(ROUND(SUM(I48:I53),2),"")</f>
        <v>0</v>
      </c>
      <c r="J47" s="88"/>
      <c r="K47" s="92"/>
      <c r="L47" s="91">
        <f>IFERROR(ROUND(SUM(L48:L53),2)," ")</f>
        <v>0</v>
      </c>
      <c r="M47" s="93" t="e">
        <f>L47/$L$1215</f>
        <v>#DIV/0!</v>
      </c>
      <c r="O47" s="185"/>
    </row>
    <row r="48" spans="1:15" s="61" customFormat="1" ht="42.75" outlineLevel="1" x14ac:dyDescent="0.2">
      <c r="A48" s="1"/>
      <c r="B48" s="69" t="s">
        <v>105</v>
      </c>
      <c r="C48" s="70">
        <v>98525</v>
      </c>
      <c r="D48" s="70" t="s">
        <v>48</v>
      </c>
      <c r="E48" s="71" t="s">
        <v>106</v>
      </c>
      <c r="F48" s="72" t="s">
        <v>57</v>
      </c>
      <c r="G48" s="73">
        <v>6297.8</v>
      </c>
      <c r="H48" s="74"/>
      <c r="I48" s="75">
        <f>IFERROR(ROUND($G48*$H48,2),"")</f>
        <v>0</v>
      </c>
      <c r="J48" s="76">
        <f>IFERROR($J$9,"")</f>
        <v>0</v>
      </c>
      <c r="K48" s="77">
        <f t="shared" si="5"/>
        <v>0</v>
      </c>
      <c r="L48" s="75">
        <f t="shared" ref="L48:L53" si="7">IFERROR(ROUND($K48*$G48,2)," ")</f>
        <v>0</v>
      </c>
      <c r="M48" s="78"/>
      <c r="O48" s="185"/>
    </row>
    <row r="49" spans="1:15" s="61" customFormat="1" ht="42.75" outlineLevel="1" x14ac:dyDescent="0.2">
      <c r="A49" s="1"/>
      <c r="B49" s="69" t="s">
        <v>107</v>
      </c>
      <c r="C49" s="70">
        <v>101134</v>
      </c>
      <c r="D49" s="70" t="s">
        <v>48</v>
      </c>
      <c r="E49" s="71" t="s">
        <v>108</v>
      </c>
      <c r="F49" s="72" t="s">
        <v>74</v>
      </c>
      <c r="G49" s="73">
        <v>10738.91</v>
      </c>
      <c r="H49" s="74"/>
      <c r="I49" s="75">
        <f t="shared" ref="I49:I52" si="8">IFERROR(ROUND($G49*$H49,2),"")</f>
        <v>0</v>
      </c>
      <c r="J49" s="76">
        <f>IFERROR($J$9,"")</f>
        <v>0</v>
      </c>
      <c r="K49" s="77">
        <f t="shared" si="5"/>
        <v>0</v>
      </c>
      <c r="L49" s="75">
        <f t="shared" si="7"/>
        <v>0</v>
      </c>
      <c r="M49" s="78"/>
      <c r="O49" s="185"/>
    </row>
    <row r="50" spans="1:15" s="61" customFormat="1" ht="57" outlineLevel="1" x14ac:dyDescent="0.2">
      <c r="A50" s="1"/>
      <c r="B50" s="69" t="s">
        <v>109</v>
      </c>
      <c r="C50" s="70">
        <v>96385</v>
      </c>
      <c r="D50" s="70" t="s">
        <v>48</v>
      </c>
      <c r="E50" s="71" t="s">
        <v>110</v>
      </c>
      <c r="F50" s="72" t="s">
        <v>74</v>
      </c>
      <c r="G50" s="73">
        <v>488.54</v>
      </c>
      <c r="H50" s="74"/>
      <c r="I50" s="75">
        <f t="shared" si="8"/>
        <v>0</v>
      </c>
      <c r="J50" s="76">
        <f>IFERROR($J$9,"")</f>
        <v>0</v>
      </c>
      <c r="K50" s="77">
        <f t="shared" si="5"/>
        <v>0</v>
      </c>
      <c r="L50" s="75">
        <f t="shared" si="7"/>
        <v>0</v>
      </c>
      <c r="M50" s="78"/>
      <c r="O50" s="185"/>
    </row>
    <row r="51" spans="1:15" s="61" customFormat="1" ht="28.5" outlineLevel="1" x14ac:dyDescent="0.2">
      <c r="A51" s="1"/>
      <c r="B51" s="69" t="s">
        <v>111</v>
      </c>
      <c r="C51" s="80">
        <v>95876</v>
      </c>
      <c r="D51" s="80" t="s">
        <v>48</v>
      </c>
      <c r="E51" s="81" t="s">
        <v>112</v>
      </c>
      <c r="F51" s="82" t="s">
        <v>113</v>
      </c>
      <c r="G51" s="73">
        <v>419814</v>
      </c>
      <c r="H51" s="74"/>
      <c r="I51" s="75">
        <f t="shared" si="8"/>
        <v>0</v>
      </c>
      <c r="J51" s="83">
        <f>IFERROR($J$9,"")</f>
        <v>0</v>
      </c>
      <c r="K51" s="84">
        <f t="shared" si="5"/>
        <v>0</v>
      </c>
      <c r="L51" s="85">
        <f t="shared" si="7"/>
        <v>0</v>
      </c>
      <c r="M51" s="86"/>
      <c r="O51" s="185"/>
    </row>
    <row r="52" spans="1:15" s="61" customFormat="1" ht="42.75" outlineLevel="1" x14ac:dyDescent="0.2">
      <c r="A52" s="1"/>
      <c r="B52" s="69" t="s">
        <v>114</v>
      </c>
      <c r="C52" s="80">
        <v>93593</v>
      </c>
      <c r="D52" s="80" t="s">
        <v>48</v>
      </c>
      <c r="E52" s="81" t="s">
        <v>115</v>
      </c>
      <c r="F52" s="82" t="s">
        <v>113</v>
      </c>
      <c r="G52" s="73">
        <v>194513.82</v>
      </c>
      <c r="H52" s="74"/>
      <c r="I52" s="75">
        <f t="shared" si="8"/>
        <v>0</v>
      </c>
      <c r="J52" s="83">
        <f>IFERROR($J$9,"")</f>
        <v>0</v>
      </c>
      <c r="K52" s="84">
        <f t="shared" si="5"/>
        <v>0</v>
      </c>
      <c r="L52" s="85">
        <f t="shared" si="7"/>
        <v>0</v>
      </c>
      <c r="M52" s="86"/>
      <c r="O52" s="185"/>
    </row>
    <row r="53" spans="1:15" s="61" customFormat="1" outlineLevel="1" x14ac:dyDescent="0.2">
      <c r="A53" s="1"/>
      <c r="B53" s="69" t="s">
        <v>116</v>
      </c>
      <c r="C53" s="80" t="s">
        <v>117</v>
      </c>
      <c r="D53" s="80" t="s">
        <v>24</v>
      </c>
      <c r="E53" s="81" t="s">
        <v>118</v>
      </c>
      <c r="F53" s="82" t="s">
        <v>64</v>
      </c>
      <c r="G53" s="73">
        <v>11683.58</v>
      </c>
      <c r="H53" s="74"/>
      <c r="I53" s="75">
        <f>IFERROR(ROUND($G53*$H53,2),"")</f>
        <v>0</v>
      </c>
      <c r="J53" s="94">
        <f>IFERROR($J$11,"")</f>
        <v>0</v>
      </c>
      <c r="K53" s="84">
        <f t="shared" si="5"/>
        <v>0</v>
      </c>
      <c r="L53" s="85">
        <f t="shared" si="7"/>
        <v>0</v>
      </c>
      <c r="M53" s="86"/>
      <c r="O53" s="185"/>
    </row>
    <row r="54" spans="1:15" s="61" customFormat="1" ht="15" x14ac:dyDescent="0.2">
      <c r="A54" s="1"/>
      <c r="B54" s="87">
        <v>3</v>
      </c>
      <c r="C54" s="88"/>
      <c r="D54" s="88"/>
      <c r="E54" s="89" t="s">
        <v>119</v>
      </c>
      <c r="F54" s="88"/>
      <c r="G54" s="90"/>
      <c r="H54" s="90"/>
      <c r="I54" s="91">
        <f>IFERROR(ROUND(SUM(I55,I65,I73,I83,I94),2),"")</f>
        <v>0</v>
      </c>
      <c r="J54" s="88"/>
      <c r="K54" s="92"/>
      <c r="L54" s="91">
        <f>IFERROR(ROUND(SUM(L55,L65,L73,L83,L94),2)," ")</f>
        <v>0</v>
      </c>
      <c r="M54" s="93" t="e">
        <f>L54/$L$1215</f>
        <v>#DIV/0!</v>
      </c>
      <c r="O54" s="185"/>
    </row>
    <row r="55" spans="1:15" s="61" customFormat="1" ht="15" x14ac:dyDescent="0.2">
      <c r="A55" s="1"/>
      <c r="B55" s="62" t="s">
        <v>120</v>
      </c>
      <c r="C55" s="63"/>
      <c r="D55" s="63"/>
      <c r="E55" s="64" t="s">
        <v>121</v>
      </c>
      <c r="F55" s="63"/>
      <c r="G55" s="65"/>
      <c r="H55" s="65"/>
      <c r="I55" s="67">
        <f>IFERROR(ROUND(SUM($I56:$I64),2),"")</f>
        <v>0</v>
      </c>
      <c r="J55" s="63"/>
      <c r="K55" s="66"/>
      <c r="L55" s="67">
        <f>IFERROR(ROUND(SUM($L56:$L64),2)," ")</f>
        <v>0</v>
      </c>
      <c r="M55" s="68"/>
      <c r="O55" s="185"/>
    </row>
    <row r="56" spans="1:15" s="61" customFormat="1" ht="28.5" outlineLevel="1" x14ac:dyDescent="0.2">
      <c r="A56" s="1"/>
      <c r="B56" s="69" t="s">
        <v>122</v>
      </c>
      <c r="C56" s="70">
        <v>99059</v>
      </c>
      <c r="D56" s="70" t="s">
        <v>48</v>
      </c>
      <c r="E56" s="71" t="s">
        <v>123</v>
      </c>
      <c r="F56" s="72" t="s">
        <v>124</v>
      </c>
      <c r="G56" s="73">
        <v>224.5</v>
      </c>
      <c r="H56" s="74"/>
      <c r="I56" s="75">
        <f>IFERROR(ROUND($G56*$H56,2),"")</f>
        <v>0</v>
      </c>
      <c r="J56" s="76">
        <f t="shared" ref="J56:J63" si="9">IFERROR($J$9,"")</f>
        <v>0</v>
      </c>
      <c r="K56" s="77">
        <f t="shared" ref="K56:K64" si="10">IFERROR(ROUND(H56*(1+$J56),2),"")</f>
        <v>0</v>
      </c>
      <c r="L56" s="75">
        <f t="shared" ref="L56:L64" si="11">IFERROR(ROUND($K56*$G56,2)," ")</f>
        <v>0</v>
      </c>
      <c r="M56" s="78"/>
      <c r="O56" s="185"/>
    </row>
    <row r="57" spans="1:15" s="61" customFormat="1" ht="28.5" outlineLevel="1" x14ac:dyDescent="0.2">
      <c r="A57" s="1"/>
      <c r="B57" s="69" t="s">
        <v>125</v>
      </c>
      <c r="C57" s="70">
        <v>101617</v>
      </c>
      <c r="D57" s="70" t="s">
        <v>48</v>
      </c>
      <c r="E57" s="71" t="s">
        <v>126</v>
      </c>
      <c r="F57" s="72" t="s">
        <v>57</v>
      </c>
      <c r="G57" s="73">
        <v>896.62</v>
      </c>
      <c r="H57" s="74"/>
      <c r="I57" s="75">
        <f t="shared" ref="I57:I64" si="12">IFERROR(ROUND($G57*$H57,2),"")</f>
        <v>0</v>
      </c>
      <c r="J57" s="76">
        <f t="shared" si="9"/>
        <v>0</v>
      </c>
      <c r="K57" s="77">
        <f t="shared" si="10"/>
        <v>0</v>
      </c>
      <c r="L57" s="75">
        <f t="shared" si="11"/>
        <v>0</v>
      </c>
      <c r="M57" s="78"/>
      <c r="O57" s="185"/>
    </row>
    <row r="58" spans="1:15" s="61" customFormat="1" ht="57" outlineLevel="1" x14ac:dyDescent="0.2">
      <c r="A58" s="1"/>
      <c r="B58" s="69" t="s">
        <v>127</v>
      </c>
      <c r="C58" s="70">
        <v>93381</v>
      </c>
      <c r="D58" s="70" t="s">
        <v>48</v>
      </c>
      <c r="E58" s="71" t="s">
        <v>128</v>
      </c>
      <c r="F58" s="72" t="s">
        <v>74</v>
      </c>
      <c r="G58" s="73">
        <v>2032.08</v>
      </c>
      <c r="H58" s="74"/>
      <c r="I58" s="75">
        <f t="shared" si="12"/>
        <v>0</v>
      </c>
      <c r="J58" s="76">
        <f t="shared" si="9"/>
        <v>0</v>
      </c>
      <c r="K58" s="77">
        <f t="shared" si="10"/>
        <v>0</v>
      </c>
      <c r="L58" s="75">
        <f t="shared" si="11"/>
        <v>0</v>
      </c>
      <c r="M58" s="78"/>
      <c r="O58" s="185"/>
    </row>
    <row r="59" spans="1:15" s="61" customFormat="1" ht="42.75" outlineLevel="1" x14ac:dyDescent="0.2">
      <c r="A59" s="1"/>
      <c r="B59" s="69" t="s">
        <v>129</v>
      </c>
      <c r="C59" s="70">
        <v>96521</v>
      </c>
      <c r="D59" s="70" t="s">
        <v>48</v>
      </c>
      <c r="E59" s="71" t="s">
        <v>130</v>
      </c>
      <c r="F59" s="72" t="s">
        <v>74</v>
      </c>
      <c r="G59" s="73">
        <v>557.82000000000005</v>
      </c>
      <c r="H59" s="74"/>
      <c r="I59" s="75">
        <f t="shared" si="12"/>
        <v>0</v>
      </c>
      <c r="J59" s="76">
        <f t="shared" si="9"/>
        <v>0</v>
      </c>
      <c r="K59" s="77">
        <f t="shared" si="10"/>
        <v>0</v>
      </c>
      <c r="L59" s="75">
        <f t="shared" si="11"/>
        <v>0</v>
      </c>
      <c r="M59" s="78"/>
      <c r="O59" s="185"/>
    </row>
    <row r="60" spans="1:15" s="61" customFormat="1" ht="42.75" outlineLevel="1" x14ac:dyDescent="0.2">
      <c r="A60" s="1"/>
      <c r="B60" s="69" t="s">
        <v>131</v>
      </c>
      <c r="C60" s="70">
        <v>96525</v>
      </c>
      <c r="D60" s="70" t="s">
        <v>48</v>
      </c>
      <c r="E60" s="71" t="s">
        <v>132</v>
      </c>
      <c r="F60" s="72" t="s">
        <v>74</v>
      </c>
      <c r="G60" s="73">
        <v>1358.71</v>
      </c>
      <c r="H60" s="74"/>
      <c r="I60" s="75">
        <f t="shared" si="12"/>
        <v>0</v>
      </c>
      <c r="J60" s="76">
        <f t="shared" si="9"/>
        <v>0</v>
      </c>
      <c r="K60" s="77">
        <f t="shared" si="10"/>
        <v>0</v>
      </c>
      <c r="L60" s="75">
        <f t="shared" si="11"/>
        <v>0</v>
      </c>
      <c r="M60" s="78"/>
      <c r="O60" s="185"/>
    </row>
    <row r="61" spans="1:15" s="61" customFormat="1" ht="42.75" outlineLevel="1" x14ac:dyDescent="0.2">
      <c r="A61" s="1"/>
      <c r="B61" s="69" t="s">
        <v>133</v>
      </c>
      <c r="C61" s="70">
        <v>100975</v>
      </c>
      <c r="D61" s="70" t="s">
        <v>48</v>
      </c>
      <c r="E61" s="71" t="s">
        <v>134</v>
      </c>
      <c r="F61" s="72" t="s">
        <v>74</v>
      </c>
      <c r="G61" s="73">
        <v>266.91000000000003</v>
      </c>
      <c r="H61" s="74"/>
      <c r="I61" s="75">
        <f t="shared" si="12"/>
        <v>0</v>
      </c>
      <c r="J61" s="76">
        <f t="shared" si="9"/>
        <v>0</v>
      </c>
      <c r="K61" s="77">
        <f t="shared" si="10"/>
        <v>0</v>
      </c>
      <c r="L61" s="75">
        <f t="shared" si="11"/>
        <v>0</v>
      </c>
      <c r="M61" s="78"/>
      <c r="O61" s="185"/>
    </row>
    <row r="62" spans="1:15" s="61" customFormat="1" ht="28.5" outlineLevel="1" x14ac:dyDescent="0.2">
      <c r="A62" s="1"/>
      <c r="B62" s="69" t="s">
        <v>135</v>
      </c>
      <c r="C62" s="70">
        <v>95876</v>
      </c>
      <c r="D62" s="70" t="s">
        <v>48</v>
      </c>
      <c r="E62" s="71" t="s">
        <v>112</v>
      </c>
      <c r="F62" s="72" t="s">
        <v>113</v>
      </c>
      <c r="G62" s="73">
        <v>8007.3</v>
      </c>
      <c r="H62" s="74"/>
      <c r="I62" s="75">
        <f t="shared" si="12"/>
        <v>0</v>
      </c>
      <c r="J62" s="76">
        <f t="shared" si="9"/>
        <v>0</v>
      </c>
      <c r="K62" s="77">
        <f t="shared" si="10"/>
        <v>0</v>
      </c>
      <c r="L62" s="75">
        <f t="shared" si="11"/>
        <v>0</v>
      </c>
      <c r="M62" s="78"/>
      <c r="O62" s="185"/>
    </row>
    <row r="63" spans="1:15" s="61" customFormat="1" ht="42.75" outlineLevel="1" x14ac:dyDescent="0.2">
      <c r="A63" s="1"/>
      <c r="B63" s="69" t="s">
        <v>136</v>
      </c>
      <c r="C63" s="80">
        <v>93593</v>
      </c>
      <c r="D63" s="80" t="s">
        <v>48</v>
      </c>
      <c r="E63" s="71" t="s">
        <v>115</v>
      </c>
      <c r="F63" s="72" t="s">
        <v>113</v>
      </c>
      <c r="G63" s="73">
        <v>3710.05</v>
      </c>
      <c r="H63" s="74"/>
      <c r="I63" s="75">
        <f t="shared" si="12"/>
        <v>0</v>
      </c>
      <c r="J63" s="76">
        <f t="shared" si="9"/>
        <v>0</v>
      </c>
      <c r="K63" s="77">
        <f t="shared" si="10"/>
        <v>0</v>
      </c>
      <c r="L63" s="75">
        <f t="shared" si="11"/>
        <v>0</v>
      </c>
      <c r="M63" s="78"/>
      <c r="O63" s="185"/>
    </row>
    <row r="64" spans="1:15" s="61" customFormat="1" outlineLevel="1" x14ac:dyDescent="0.2">
      <c r="A64" s="1"/>
      <c r="B64" s="69" t="s">
        <v>137</v>
      </c>
      <c r="C64" s="80" t="s">
        <v>117</v>
      </c>
      <c r="D64" s="80" t="s">
        <v>24</v>
      </c>
      <c r="E64" s="81" t="s">
        <v>118</v>
      </c>
      <c r="F64" s="82" t="s">
        <v>64</v>
      </c>
      <c r="G64" s="73">
        <v>400.37</v>
      </c>
      <c r="H64" s="74"/>
      <c r="I64" s="75">
        <f t="shared" si="12"/>
        <v>0</v>
      </c>
      <c r="J64" s="94">
        <f>IFERROR($J$11,"")</f>
        <v>0</v>
      </c>
      <c r="K64" s="84">
        <f t="shared" si="10"/>
        <v>0</v>
      </c>
      <c r="L64" s="85">
        <f t="shared" si="11"/>
        <v>0</v>
      </c>
      <c r="M64" s="86"/>
      <c r="O64" s="185"/>
    </row>
    <row r="65" spans="1:15" s="61" customFormat="1" ht="15" x14ac:dyDescent="0.2">
      <c r="A65" s="1"/>
      <c r="B65" s="62" t="s">
        <v>138</v>
      </c>
      <c r="C65" s="63"/>
      <c r="D65" s="63"/>
      <c r="E65" s="64" t="s">
        <v>139</v>
      </c>
      <c r="F65" s="63"/>
      <c r="G65" s="65"/>
      <c r="H65" s="65"/>
      <c r="I65" s="67">
        <f>IFERROR(ROUND(SUM($I66:$I72),2),"")</f>
        <v>0</v>
      </c>
      <c r="J65" s="63"/>
      <c r="K65" s="66"/>
      <c r="L65" s="67">
        <f>IFERROR(ROUND(SUM($L66:$L72),2)," ")</f>
        <v>0</v>
      </c>
      <c r="M65" s="68"/>
      <c r="O65" s="185"/>
    </row>
    <row r="66" spans="1:15" s="61" customFormat="1" ht="42.75" outlineLevel="1" x14ac:dyDescent="0.2">
      <c r="A66" s="1"/>
      <c r="B66" s="69" t="s">
        <v>140</v>
      </c>
      <c r="C66" s="70">
        <v>100651</v>
      </c>
      <c r="D66" s="70" t="s">
        <v>48</v>
      </c>
      <c r="E66" s="71" t="s">
        <v>141</v>
      </c>
      <c r="F66" s="72" t="s">
        <v>124</v>
      </c>
      <c r="G66" s="73">
        <v>1573</v>
      </c>
      <c r="H66" s="74"/>
      <c r="I66" s="75">
        <f>IFERROR(ROUND($G66*$H66,2),"")</f>
        <v>0</v>
      </c>
      <c r="J66" s="76">
        <f t="shared" ref="J66:J72" si="13">IFERROR($J$9,"")</f>
        <v>0</v>
      </c>
      <c r="K66" s="77">
        <f t="shared" ref="K66:K72" si="14">IFERROR(ROUND(H66*(1+$J66),2),"")</f>
        <v>0</v>
      </c>
      <c r="L66" s="75">
        <f t="shared" ref="L66:L72" si="15">IFERROR(ROUND($K66*$G66,2)," ")</f>
        <v>0</v>
      </c>
      <c r="M66" s="78"/>
      <c r="O66" s="185"/>
    </row>
    <row r="67" spans="1:15" s="61" customFormat="1" ht="42.75" outlineLevel="1" x14ac:dyDescent="0.2">
      <c r="A67" s="1"/>
      <c r="B67" s="69" t="s">
        <v>142</v>
      </c>
      <c r="C67" s="70" t="s">
        <v>143</v>
      </c>
      <c r="D67" s="70" t="s">
        <v>144</v>
      </c>
      <c r="E67" s="71" t="s">
        <v>145</v>
      </c>
      <c r="F67" s="72" t="s">
        <v>50</v>
      </c>
      <c r="G67" s="73">
        <v>1991</v>
      </c>
      <c r="H67" s="74"/>
      <c r="I67" s="75">
        <f t="shared" ref="I67:I71" si="16">IFERROR(ROUND($G67*$H67,2),"")</f>
        <v>0</v>
      </c>
      <c r="J67" s="76">
        <f t="shared" si="13"/>
        <v>0</v>
      </c>
      <c r="K67" s="77">
        <f t="shared" si="14"/>
        <v>0</v>
      </c>
      <c r="L67" s="75">
        <f t="shared" si="15"/>
        <v>0</v>
      </c>
      <c r="M67" s="78"/>
      <c r="O67" s="185"/>
    </row>
    <row r="68" spans="1:15" s="61" customFormat="1" ht="28.5" outlineLevel="1" x14ac:dyDescent="0.2">
      <c r="A68" s="1"/>
      <c r="B68" s="69" t="s">
        <v>146</v>
      </c>
      <c r="C68" s="70">
        <v>95584</v>
      </c>
      <c r="D68" s="70" t="s">
        <v>48</v>
      </c>
      <c r="E68" s="71" t="s">
        <v>147</v>
      </c>
      <c r="F68" s="72" t="s">
        <v>148</v>
      </c>
      <c r="G68" s="73">
        <v>3583.67</v>
      </c>
      <c r="H68" s="74"/>
      <c r="I68" s="75">
        <f t="shared" si="16"/>
        <v>0</v>
      </c>
      <c r="J68" s="76">
        <f t="shared" si="13"/>
        <v>0</v>
      </c>
      <c r="K68" s="77">
        <f t="shared" si="14"/>
        <v>0</v>
      </c>
      <c r="L68" s="75">
        <f t="shared" si="15"/>
        <v>0</v>
      </c>
      <c r="M68" s="78"/>
      <c r="O68" s="185"/>
    </row>
    <row r="69" spans="1:15" s="61" customFormat="1" outlineLevel="1" x14ac:dyDescent="0.2">
      <c r="A69" s="1"/>
      <c r="B69" s="69" t="s">
        <v>149</v>
      </c>
      <c r="C69" s="70">
        <v>95577</v>
      </c>
      <c r="D69" s="70" t="s">
        <v>48</v>
      </c>
      <c r="E69" s="71" t="s">
        <v>150</v>
      </c>
      <c r="F69" s="72" t="s">
        <v>148</v>
      </c>
      <c r="G69" s="73">
        <v>16697.23</v>
      </c>
      <c r="H69" s="74"/>
      <c r="I69" s="75">
        <f t="shared" si="16"/>
        <v>0</v>
      </c>
      <c r="J69" s="76">
        <f t="shared" si="13"/>
        <v>0</v>
      </c>
      <c r="K69" s="77">
        <f t="shared" si="14"/>
        <v>0</v>
      </c>
      <c r="L69" s="75">
        <f t="shared" si="15"/>
        <v>0</v>
      </c>
      <c r="M69" s="78"/>
      <c r="O69" s="185"/>
    </row>
    <row r="70" spans="1:15" s="61" customFormat="1" ht="28.5" outlineLevel="1" x14ac:dyDescent="0.2">
      <c r="A70" s="1"/>
      <c r="B70" s="69" t="s">
        <v>151</v>
      </c>
      <c r="C70" s="70">
        <v>95601</v>
      </c>
      <c r="D70" s="70" t="s">
        <v>48</v>
      </c>
      <c r="E70" s="71" t="s">
        <v>152</v>
      </c>
      <c r="F70" s="72" t="s">
        <v>50</v>
      </c>
      <c r="G70" s="73">
        <v>324</v>
      </c>
      <c r="H70" s="74"/>
      <c r="I70" s="75">
        <f t="shared" si="16"/>
        <v>0</v>
      </c>
      <c r="J70" s="76">
        <f t="shared" si="13"/>
        <v>0</v>
      </c>
      <c r="K70" s="77">
        <f t="shared" si="14"/>
        <v>0</v>
      </c>
      <c r="L70" s="75">
        <f t="shared" si="15"/>
        <v>0</v>
      </c>
      <c r="M70" s="78"/>
      <c r="O70" s="185"/>
    </row>
    <row r="71" spans="1:15" s="61" customFormat="1" ht="28.5" outlineLevel="1" x14ac:dyDescent="0.2">
      <c r="A71" s="1"/>
      <c r="B71" s="69" t="s">
        <v>153</v>
      </c>
      <c r="C71" s="70" t="s">
        <v>154</v>
      </c>
      <c r="D71" s="70" t="s">
        <v>24</v>
      </c>
      <c r="E71" s="71" t="s">
        <v>155</v>
      </c>
      <c r="F71" s="72" t="s">
        <v>156</v>
      </c>
      <c r="G71" s="73">
        <v>1</v>
      </c>
      <c r="H71" s="74"/>
      <c r="I71" s="75">
        <f t="shared" si="16"/>
        <v>0</v>
      </c>
      <c r="J71" s="76">
        <f t="shared" si="13"/>
        <v>0</v>
      </c>
      <c r="K71" s="77">
        <f t="shared" si="14"/>
        <v>0</v>
      </c>
      <c r="L71" s="75">
        <f t="shared" si="15"/>
        <v>0</v>
      </c>
      <c r="M71" s="78"/>
      <c r="O71" s="185"/>
    </row>
    <row r="72" spans="1:15" s="61" customFormat="1" ht="28.5" outlineLevel="1" x14ac:dyDescent="0.2">
      <c r="A72" s="1"/>
      <c r="B72" s="69" t="s">
        <v>157</v>
      </c>
      <c r="C72" s="70">
        <v>103673</v>
      </c>
      <c r="D72" s="70" t="s">
        <v>48</v>
      </c>
      <c r="E72" s="71" t="s">
        <v>158</v>
      </c>
      <c r="F72" s="72" t="s">
        <v>74</v>
      </c>
      <c r="G72" s="73">
        <v>261.2</v>
      </c>
      <c r="H72" s="74"/>
      <c r="I72" s="75">
        <f>IFERROR(ROUND($G72*$H72,2),"")</f>
        <v>0</v>
      </c>
      <c r="J72" s="76">
        <f t="shared" si="13"/>
        <v>0</v>
      </c>
      <c r="K72" s="77">
        <f t="shared" si="14"/>
        <v>0</v>
      </c>
      <c r="L72" s="75">
        <f t="shared" si="15"/>
        <v>0</v>
      </c>
      <c r="M72" s="78"/>
      <c r="O72" s="185"/>
    </row>
    <row r="73" spans="1:15" s="61" customFormat="1" ht="15" x14ac:dyDescent="0.2">
      <c r="A73" s="1"/>
      <c r="B73" s="62" t="s">
        <v>159</v>
      </c>
      <c r="C73" s="63"/>
      <c r="D73" s="63"/>
      <c r="E73" s="64" t="s">
        <v>160</v>
      </c>
      <c r="F73" s="63"/>
      <c r="G73" s="65"/>
      <c r="H73" s="65"/>
      <c r="I73" s="67">
        <f>IFERROR(ROUND(SUM($I74:$I82),2),"")</f>
        <v>0</v>
      </c>
      <c r="J73" s="63"/>
      <c r="K73" s="66"/>
      <c r="L73" s="67">
        <f>IFERROR(ROUND(SUM($L74:$L82),2)," ")</f>
        <v>0</v>
      </c>
      <c r="M73" s="68"/>
      <c r="O73" s="185"/>
    </row>
    <row r="74" spans="1:15" s="61" customFormat="1" ht="28.5" outlineLevel="1" x14ac:dyDescent="0.2">
      <c r="A74" s="1"/>
      <c r="B74" s="69" t="s">
        <v>161</v>
      </c>
      <c r="C74" s="70">
        <v>96619</v>
      </c>
      <c r="D74" s="70" t="s">
        <v>48</v>
      </c>
      <c r="E74" s="71" t="s">
        <v>162</v>
      </c>
      <c r="F74" s="72" t="s">
        <v>57</v>
      </c>
      <c r="G74" s="73">
        <v>287.39</v>
      </c>
      <c r="H74" s="74"/>
      <c r="I74" s="75">
        <f>IFERROR(ROUND($G74*$H74,2),"")</f>
        <v>0</v>
      </c>
      <c r="J74" s="76">
        <f t="shared" ref="J74:J82" si="17">IFERROR($J$9,"")</f>
        <v>0</v>
      </c>
      <c r="K74" s="77">
        <f t="shared" ref="K74:K82" si="18">IFERROR(ROUND(H74*(1+$J74),2),"")</f>
        <v>0</v>
      </c>
      <c r="L74" s="75">
        <f t="shared" ref="L74:L82" si="19">IFERROR(ROUND($K74*$G74,2)," ")</f>
        <v>0</v>
      </c>
      <c r="M74" s="78"/>
      <c r="O74" s="185"/>
    </row>
    <row r="75" spans="1:15" s="61" customFormat="1" ht="28.5" outlineLevel="1" x14ac:dyDescent="0.2">
      <c r="A75" s="1"/>
      <c r="B75" s="69" t="s">
        <v>163</v>
      </c>
      <c r="C75" s="70" t="s">
        <v>164</v>
      </c>
      <c r="D75" s="70" t="s">
        <v>89</v>
      </c>
      <c r="E75" s="71" t="s">
        <v>165</v>
      </c>
      <c r="F75" s="72" t="s">
        <v>64</v>
      </c>
      <c r="G75" s="73">
        <v>101.46</v>
      </c>
      <c r="H75" s="74"/>
      <c r="I75" s="75">
        <f t="shared" ref="I75:I82" si="20">IFERROR(ROUND($G75*$H75,2),"")</f>
        <v>0</v>
      </c>
      <c r="J75" s="76">
        <f t="shared" si="17"/>
        <v>0</v>
      </c>
      <c r="K75" s="77">
        <f t="shared" si="18"/>
        <v>0</v>
      </c>
      <c r="L75" s="75">
        <f t="shared" si="19"/>
        <v>0</v>
      </c>
      <c r="M75" s="78"/>
      <c r="O75" s="185"/>
    </row>
    <row r="76" spans="1:15" s="61" customFormat="1" ht="28.5" outlineLevel="1" x14ac:dyDescent="0.2">
      <c r="A76" s="1"/>
      <c r="B76" s="69" t="s">
        <v>166</v>
      </c>
      <c r="C76" s="70">
        <v>96534</v>
      </c>
      <c r="D76" s="70" t="s">
        <v>48</v>
      </c>
      <c r="E76" s="71" t="s">
        <v>167</v>
      </c>
      <c r="F76" s="72" t="s">
        <v>57</v>
      </c>
      <c r="G76" s="73">
        <v>440.43</v>
      </c>
      <c r="H76" s="74"/>
      <c r="I76" s="75">
        <f t="shared" si="20"/>
        <v>0</v>
      </c>
      <c r="J76" s="76">
        <f t="shared" si="17"/>
        <v>0</v>
      </c>
      <c r="K76" s="77">
        <f t="shared" si="18"/>
        <v>0</v>
      </c>
      <c r="L76" s="75">
        <f t="shared" si="19"/>
        <v>0</v>
      </c>
      <c r="M76" s="78"/>
      <c r="O76" s="185"/>
    </row>
    <row r="77" spans="1:15" s="61" customFormat="1" ht="28.5" outlineLevel="1" x14ac:dyDescent="0.2">
      <c r="A77" s="1"/>
      <c r="B77" s="69" t="s">
        <v>168</v>
      </c>
      <c r="C77" s="70">
        <v>96544</v>
      </c>
      <c r="D77" s="70" t="s">
        <v>48</v>
      </c>
      <c r="E77" s="71" t="s">
        <v>169</v>
      </c>
      <c r="F77" s="72" t="s">
        <v>148</v>
      </c>
      <c r="G77" s="73">
        <v>704.33</v>
      </c>
      <c r="H77" s="74"/>
      <c r="I77" s="75">
        <f t="shared" si="20"/>
        <v>0</v>
      </c>
      <c r="J77" s="76">
        <f t="shared" si="17"/>
        <v>0</v>
      </c>
      <c r="K77" s="77">
        <f t="shared" si="18"/>
        <v>0</v>
      </c>
      <c r="L77" s="75">
        <f t="shared" si="19"/>
        <v>0</v>
      </c>
      <c r="M77" s="78"/>
      <c r="O77" s="185"/>
    </row>
    <row r="78" spans="1:15" s="61" customFormat="1" ht="28.5" outlineLevel="1" x14ac:dyDescent="0.2">
      <c r="A78" s="1"/>
      <c r="B78" s="69" t="s">
        <v>170</v>
      </c>
      <c r="C78" s="70">
        <v>96545</v>
      </c>
      <c r="D78" s="70" t="s">
        <v>48</v>
      </c>
      <c r="E78" s="71" t="s">
        <v>171</v>
      </c>
      <c r="F78" s="72" t="s">
        <v>148</v>
      </c>
      <c r="G78" s="73">
        <v>1027</v>
      </c>
      <c r="H78" s="74"/>
      <c r="I78" s="75">
        <f t="shared" si="20"/>
        <v>0</v>
      </c>
      <c r="J78" s="76">
        <f t="shared" si="17"/>
        <v>0</v>
      </c>
      <c r="K78" s="77">
        <f t="shared" si="18"/>
        <v>0</v>
      </c>
      <c r="L78" s="75">
        <f t="shared" si="19"/>
        <v>0</v>
      </c>
      <c r="M78" s="78"/>
      <c r="O78" s="185"/>
    </row>
    <row r="79" spans="1:15" s="61" customFormat="1" ht="28.5" outlineLevel="1" x14ac:dyDescent="0.2">
      <c r="A79" s="1"/>
      <c r="B79" s="69" t="s">
        <v>172</v>
      </c>
      <c r="C79" s="70">
        <v>96546</v>
      </c>
      <c r="D79" s="70" t="s">
        <v>48</v>
      </c>
      <c r="E79" s="71" t="s">
        <v>173</v>
      </c>
      <c r="F79" s="72" t="s">
        <v>148</v>
      </c>
      <c r="G79" s="73">
        <v>2327.77</v>
      </c>
      <c r="H79" s="74"/>
      <c r="I79" s="75">
        <f t="shared" si="20"/>
        <v>0</v>
      </c>
      <c r="J79" s="76">
        <f t="shared" si="17"/>
        <v>0</v>
      </c>
      <c r="K79" s="77">
        <f t="shared" si="18"/>
        <v>0</v>
      </c>
      <c r="L79" s="75">
        <f t="shared" si="19"/>
        <v>0</v>
      </c>
      <c r="M79" s="78"/>
      <c r="O79" s="185"/>
    </row>
    <row r="80" spans="1:15" s="61" customFormat="1" ht="28.5" outlineLevel="1" x14ac:dyDescent="0.2">
      <c r="A80" s="1"/>
      <c r="B80" s="69" t="s">
        <v>174</v>
      </c>
      <c r="C80" s="70">
        <v>104920</v>
      </c>
      <c r="D80" s="70" t="s">
        <v>48</v>
      </c>
      <c r="E80" s="71" t="s">
        <v>175</v>
      </c>
      <c r="F80" s="72" t="s">
        <v>148</v>
      </c>
      <c r="G80" s="73">
        <v>1070</v>
      </c>
      <c r="H80" s="74"/>
      <c r="I80" s="75">
        <f t="shared" si="20"/>
        <v>0</v>
      </c>
      <c r="J80" s="76">
        <f t="shared" si="17"/>
        <v>0</v>
      </c>
      <c r="K80" s="77">
        <f t="shared" si="18"/>
        <v>0</v>
      </c>
      <c r="L80" s="75">
        <f t="shared" si="19"/>
        <v>0</v>
      </c>
      <c r="M80" s="78"/>
      <c r="O80" s="185"/>
    </row>
    <row r="81" spans="1:15" s="61" customFormat="1" ht="28.5" outlineLevel="1" x14ac:dyDescent="0.2">
      <c r="A81" s="1"/>
      <c r="B81" s="69" t="s">
        <v>176</v>
      </c>
      <c r="C81" s="70">
        <v>96543</v>
      </c>
      <c r="D81" s="70" t="s">
        <v>48</v>
      </c>
      <c r="E81" s="71" t="s">
        <v>177</v>
      </c>
      <c r="F81" s="72" t="s">
        <v>148</v>
      </c>
      <c r="G81" s="73">
        <v>1657</v>
      </c>
      <c r="H81" s="74"/>
      <c r="I81" s="75">
        <f t="shared" si="20"/>
        <v>0</v>
      </c>
      <c r="J81" s="76">
        <f t="shared" si="17"/>
        <v>0</v>
      </c>
      <c r="K81" s="77">
        <f t="shared" si="18"/>
        <v>0</v>
      </c>
      <c r="L81" s="75">
        <f t="shared" si="19"/>
        <v>0</v>
      </c>
      <c r="M81" s="78"/>
      <c r="O81" s="185"/>
    </row>
    <row r="82" spans="1:15" s="61" customFormat="1" ht="28.5" outlineLevel="1" x14ac:dyDescent="0.2">
      <c r="A82" s="1"/>
      <c r="B82" s="69" t="s">
        <v>178</v>
      </c>
      <c r="C82" s="70">
        <v>98557</v>
      </c>
      <c r="D82" s="70" t="s">
        <v>48</v>
      </c>
      <c r="E82" s="71" t="s">
        <v>179</v>
      </c>
      <c r="F82" s="72" t="s">
        <v>57</v>
      </c>
      <c r="G82" s="73">
        <v>642.22</v>
      </c>
      <c r="H82" s="74"/>
      <c r="I82" s="75">
        <f t="shared" si="20"/>
        <v>0</v>
      </c>
      <c r="J82" s="76">
        <f t="shared" si="17"/>
        <v>0</v>
      </c>
      <c r="K82" s="77">
        <f t="shared" si="18"/>
        <v>0</v>
      </c>
      <c r="L82" s="75">
        <f t="shared" si="19"/>
        <v>0</v>
      </c>
      <c r="M82" s="78"/>
      <c r="O82" s="185"/>
    </row>
    <row r="83" spans="1:15" s="61" customFormat="1" ht="15" x14ac:dyDescent="0.2">
      <c r="A83" s="1"/>
      <c r="B83" s="62" t="s">
        <v>180</v>
      </c>
      <c r="C83" s="63"/>
      <c r="D83" s="63"/>
      <c r="E83" s="64" t="s">
        <v>181</v>
      </c>
      <c r="F83" s="63"/>
      <c r="G83" s="65"/>
      <c r="H83" s="65"/>
      <c r="I83" s="67">
        <f>IFERROR(ROUND(SUM($I84:$I93),2),"")</f>
        <v>0</v>
      </c>
      <c r="J83" s="63"/>
      <c r="K83" s="66"/>
      <c r="L83" s="67">
        <f>IFERROR(ROUND(SUM($L84:$L93),2)," ")</f>
        <v>0</v>
      </c>
      <c r="M83" s="68"/>
      <c r="O83" s="185"/>
    </row>
    <row r="84" spans="1:15" s="61" customFormat="1" ht="28.5" outlineLevel="1" x14ac:dyDescent="0.2">
      <c r="A84" s="1"/>
      <c r="B84" s="69" t="s">
        <v>182</v>
      </c>
      <c r="C84" s="70">
        <v>96619</v>
      </c>
      <c r="D84" s="70" t="s">
        <v>48</v>
      </c>
      <c r="E84" s="71" t="s">
        <v>162</v>
      </c>
      <c r="F84" s="72" t="s">
        <v>57</v>
      </c>
      <c r="G84" s="73">
        <v>539.16999999999996</v>
      </c>
      <c r="H84" s="74"/>
      <c r="I84" s="75">
        <f>IFERROR(ROUND($G84*$H84,2),"")</f>
        <v>0</v>
      </c>
      <c r="J84" s="76">
        <f t="shared" ref="J84:J93" si="21">IFERROR($J$9,"")</f>
        <v>0</v>
      </c>
      <c r="K84" s="77">
        <f t="shared" ref="K84:K93" si="22">IFERROR(ROUND(H84*(1+$J84),2),"")</f>
        <v>0</v>
      </c>
      <c r="L84" s="75">
        <f t="shared" ref="L84:L93" si="23">IFERROR(ROUND($K84*$G84,2)," ")</f>
        <v>0</v>
      </c>
      <c r="M84" s="78"/>
      <c r="O84" s="185"/>
    </row>
    <row r="85" spans="1:15" s="61" customFormat="1" ht="42.75" outlineLevel="1" x14ac:dyDescent="0.2">
      <c r="A85" s="1"/>
      <c r="B85" s="69" t="s">
        <v>183</v>
      </c>
      <c r="C85" s="70">
        <v>96542</v>
      </c>
      <c r="D85" s="70" t="s">
        <v>48</v>
      </c>
      <c r="E85" s="71" t="s">
        <v>184</v>
      </c>
      <c r="F85" s="72" t="s">
        <v>57</v>
      </c>
      <c r="G85" s="73">
        <v>808.76</v>
      </c>
      <c r="H85" s="74"/>
      <c r="I85" s="75">
        <f t="shared" ref="I85:I93" si="24">IFERROR(ROUND($G85*$H85,2),"")</f>
        <v>0</v>
      </c>
      <c r="J85" s="76">
        <f t="shared" si="21"/>
        <v>0</v>
      </c>
      <c r="K85" s="77">
        <f t="shared" si="22"/>
        <v>0</v>
      </c>
      <c r="L85" s="75">
        <f t="shared" si="23"/>
        <v>0</v>
      </c>
      <c r="M85" s="78"/>
      <c r="O85" s="185"/>
    </row>
    <row r="86" spans="1:15" s="61" customFormat="1" ht="28.5" outlineLevel="1" x14ac:dyDescent="0.2">
      <c r="A86" s="1"/>
      <c r="B86" s="69" t="s">
        <v>185</v>
      </c>
      <c r="C86" s="70" t="s">
        <v>164</v>
      </c>
      <c r="D86" s="70" t="s">
        <v>89</v>
      </c>
      <c r="E86" s="71" t="s">
        <v>165</v>
      </c>
      <c r="F86" s="72" t="s">
        <v>64</v>
      </c>
      <c r="G86" s="73">
        <v>80.88</v>
      </c>
      <c r="H86" s="74"/>
      <c r="I86" s="75">
        <f t="shared" si="24"/>
        <v>0</v>
      </c>
      <c r="J86" s="76">
        <f t="shared" si="21"/>
        <v>0</v>
      </c>
      <c r="K86" s="77">
        <f t="shared" si="22"/>
        <v>0</v>
      </c>
      <c r="L86" s="75">
        <f t="shared" si="23"/>
        <v>0</v>
      </c>
      <c r="M86" s="78"/>
      <c r="O86" s="185"/>
    </row>
    <row r="87" spans="1:15" s="61" customFormat="1" ht="28.5" outlineLevel="1" x14ac:dyDescent="0.2">
      <c r="A87" s="1"/>
      <c r="B87" s="69" t="s">
        <v>186</v>
      </c>
      <c r="C87" s="70">
        <v>104917</v>
      </c>
      <c r="D87" s="70" t="s">
        <v>48</v>
      </c>
      <c r="E87" s="71" t="s">
        <v>187</v>
      </c>
      <c r="F87" s="72" t="s">
        <v>148</v>
      </c>
      <c r="G87" s="73">
        <v>2</v>
      </c>
      <c r="H87" s="74"/>
      <c r="I87" s="75">
        <f t="shared" si="24"/>
        <v>0</v>
      </c>
      <c r="J87" s="76">
        <f t="shared" si="21"/>
        <v>0</v>
      </c>
      <c r="K87" s="77">
        <f t="shared" si="22"/>
        <v>0</v>
      </c>
      <c r="L87" s="75">
        <f t="shared" si="23"/>
        <v>0</v>
      </c>
      <c r="M87" s="78"/>
      <c r="O87" s="185"/>
    </row>
    <row r="88" spans="1:15" s="61" customFormat="1" ht="28.5" outlineLevel="1" x14ac:dyDescent="0.2">
      <c r="A88" s="1"/>
      <c r="B88" s="69" t="s">
        <v>188</v>
      </c>
      <c r="C88" s="70">
        <v>104918</v>
      </c>
      <c r="D88" s="70" t="s">
        <v>48</v>
      </c>
      <c r="E88" s="71" t="s">
        <v>189</v>
      </c>
      <c r="F88" s="72" t="s">
        <v>148</v>
      </c>
      <c r="G88" s="73">
        <v>1735</v>
      </c>
      <c r="H88" s="74"/>
      <c r="I88" s="75">
        <f t="shared" si="24"/>
        <v>0</v>
      </c>
      <c r="J88" s="76">
        <f t="shared" si="21"/>
        <v>0</v>
      </c>
      <c r="K88" s="77">
        <f t="shared" si="22"/>
        <v>0</v>
      </c>
      <c r="L88" s="75">
        <f t="shared" si="23"/>
        <v>0</v>
      </c>
      <c r="M88" s="78"/>
      <c r="O88" s="185"/>
    </row>
    <row r="89" spans="1:15" s="61" customFormat="1" ht="28.5" outlineLevel="1" x14ac:dyDescent="0.2">
      <c r="A89" s="1"/>
      <c r="B89" s="69" t="s">
        <v>190</v>
      </c>
      <c r="C89" s="70">
        <v>104919</v>
      </c>
      <c r="D89" s="70" t="s">
        <v>48</v>
      </c>
      <c r="E89" s="71" t="s">
        <v>191</v>
      </c>
      <c r="F89" s="72" t="s">
        <v>148</v>
      </c>
      <c r="G89" s="73">
        <v>1274</v>
      </c>
      <c r="H89" s="74"/>
      <c r="I89" s="75">
        <f t="shared" si="24"/>
        <v>0</v>
      </c>
      <c r="J89" s="76">
        <f t="shared" si="21"/>
        <v>0</v>
      </c>
      <c r="K89" s="77">
        <f t="shared" si="22"/>
        <v>0</v>
      </c>
      <c r="L89" s="75">
        <f t="shared" si="23"/>
        <v>0</v>
      </c>
      <c r="M89" s="78"/>
      <c r="O89" s="185"/>
    </row>
    <row r="90" spans="1:15" s="61" customFormat="1" ht="28.5" outlineLevel="1" x14ac:dyDescent="0.2">
      <c r="A90" s="1"/>
      <c r="B90" s="69" t="s">
        <v>192</v>
      </c>
      <c r="C90" s="70">
        <v>104920</v>
      </c>
      <c r="D90" s="70" t="s">
        <v>48</v>
      </c>
      <c r="E90" s="71" t="s">
        <v>175</v>
      </c>
      <c r="F90" s="72" t="s">
        <v>148</v>
      </c>
      <c r="G90" s="73">
        <v>261</v>
      </c>
      <c r="H90" s="74"/>
      <c r="I90" s="75">
        <f t="shared" si="24"/>
        <v>0</v>
      </c>
      <c r="J90" s="76">
        <f t="shared" si="21"/>
        <v>0</v>
      </c>
      <c r="K90" s="77">
        <f t="shared" si="22"/>
        <v>0</v>
      </c>
      <c r="L90" s="75">
        <f t="shared" si="23"/>
        <v>0</v>
      </c>
      <c r="M90" s="78"/>
      <c r="O90" s="185"/>
    </row>
    <row r="91" spans="1:15" s="61" customFormat="1" ht="28.5" outlineLevel="1" x14ac:dyDescent="0.2">
      <c r="A91" s="1"/>
      <c r="B91" s="69" t="s">
        <v>193</v>
      </c>
      <c r="C91" s="70">
        <v>104921</v>
      </c>
      <c r="D91" s="70" t="s">
        <v>48</v>
      </c>
      <c r="E91" s="71" t="s">
        <v>194</v>
      </c>
      <c r="F91" s="72" t="s">
        <v>148</v>
      </c>
      <c r="G91" s="73">
        <v>67</v>
      </c>
      <c r="H91" s="74"/>
      <c r="I91" s="75">
        <f t="shared" si="24"/>
        <v>0</v>
      </c>
      <c r="J91" s="76">
        <f t="shared" si="21"/>
        <v>0</v>
      </c>
      <c r="K91" s="77">
        <f t="shared" si="22"/>
        <v>0</v>
      </c>
      <c r="L91" s="75">
        <f t="shared" si="23"/>
        <v>0</v>
      </c>
      <c r="M91" s="78"/>
      <c r="O91" s="185"/>
    </row>
    <row r="92" spans="1:15" s="61" customFormat="1" ht="28.5" outlineLevel="1" x14ac:dyDescent="0.2">
      <c r="A92" s="1"/>
      <c r="B92" s="69" t="s">
        <v>195</v>
      </c>
      <c r="C92" s="70">
        <v>98557</v>
      </c>
      <c r="D92" s="70" t="s">
        <v>48</v>
      </c>
      <c r="E92" s="71" t="s">
        <v>179</v>
      </c>
      <c r="F92" s="72" t="s">
        <v>57</v>
      </c>
      <c r="G92" s="73">
        <v>1078.3399999999999</v>
      </c>
      <c r="H92" s="74"/>
      <c r="I92" s="75">
        <f t="shared" si="24"/>
        <v>0</v>
      </c>
      <c r="J92" s="76">
        <f t="shared" si="21"/>
        <v>0</v>
      </c>
      <c r="K92" s="77">
        <f t="shared" si="22"/>
        <v>0</v>
      </c>
      <c r="L92" s="75">
        <f t="shared" si="23"/>
        <v>0</v>
      </c>
      <c r="M92" s="78"/>
      <c r="O92" s="185"/>
    </row>
    <row r="93" spans="1:15" s="61" customFormat="1" ht="28.5" outlineLevel="1" x14ac:dyDescent="0.2">
      <c r="A93" s="1"/>
      <c r="B93" s="69" t="s">
        <v>196</v>
      </c>
      <c r="C93" s="70">
        <v>104916</v>
      </c>
      <c r="D93" s="70" t="s">
        <v>48</v>
      </c>
      <c r="E93" s="71" t="s">
        <v>197</v>
      </c>
      <c r="F93" s="72" t="s">
        <v>148</v>
      </c>
      <c r="G93" s="73">
        <v>1657</v>
      </c>
      <c r="H93" s="74"/>
      <c r="I93" s="75">
        <f t="shared" si="24"/>
        <v>0</v>
      </c>
      <c r="J93" s="76">
        <f t="shared" si="21"/>
        <v>0</v>
      </c>
      <c r="K93" s="77">
        <f t="shared" si="22"/>
        <v>0</v>
      </c>
      <c r="L93" s="75">
        <f t="shared" si="23"/>
        <v>0</v>
      </c>
      <c r="M93" s="78"/>
      <c r="O93" s="185"/>
    </row>
    <row r="94" spans="1:15" s="61" customFormat="1" ht="15" x14ac:dyDescent="0.2">
      <c r="A94" s="1"/>
      <c r="B94" s="62" t="s">
        <v>198</v>
      </c>
      <c r="C94" s="63"/>
      <c r="D94" s="63"/>
      <c r="E94" s="64" t="s">
        <v>199</v>
      </c>
      <c r="F94" s="63"/>
      <c r="G94" s="65"/>
      <c r="H94" s="65"/>
      <c r="I94" s="67" t="str">
        <f>IFERROR(ROUND(SUM(#REF!,$I104,$I111,$I116,$I126,$I133,$I138,$I143,$I149,$I153,$I161,$I167,$I169),2),"")</f>
        <v/>
      </c>
      <c r="J94" s="63"/>
      <c r="K94" s="66"/>
      <c r="L94" s="67">
        <f>IFERROR(ROUND(SUM($L95,$L104,$L111,$L116,$L126,$L133,$L138,$L143,$L149,$L153,$L161,$L167,$L169),2)," ")</f>
        <v>0</v>
      </c>
      <c r="M94" s="68"/>
      <c r="O94" s="185"/>
    </row>
    <row r="95" spans="1:15" s="61" customFormat="1" ht="15" outlineLevel="1" x14ac:dyDescent="0.2">
      <c r="A95" s="1"/>
      <c r="B95" s="95" t="s">
        <v>200</v>
      </c>
      <c r="C95" s="96"/>
      <c r="D95" s="96"/>
      <c r="E95" s="97" t="s">
        <v>201</v>
      </c>
      <c r="F95" s="96"/>
      <c r="G95" s="98"/>
      <c r="H95" s="98"/>
      <c r="I95" s="99">
        <f>IFERROR(ROUND(SUM($I96:$I103),2),"")</f>
        <v>0</v>
      </c>
      <c r="J95" s="96"/>
      <c r="K95" s="97"/>
      <c r="L95" s="99">
        <f>IFERROR(ROUND(SUM($L96:$L103),2)," ")</f>
        <v>0</v>
      </c>
      <c r="M95" s="100"/>
      <c r="O95" s="185"/>
    </row>
    <row r="96" spans="1:15" s="61" customFormat="1" ht="28.5" outlineLevel="1" x14ac:dyDescent="0.2">
      <c r="A96" s="1"/>
      <c r="B96" s="69" t="s">
        <v>202</v>
      </c>
      <c r="C96" s="70">
        <v>95241</v>
      </c>
      <c r="D96" s="70" t="s">
        <v>48</v>
      </c>
      <c r="E96" s="71" t="s">
        <v>203</v>
      </c>
      <c r="F96" s="72" t="s">
        <v>57</v>
      </c>
      <c r="G96" s="73">
        <v>114.49</v>
      </c>
      <c r="H96" s="74"/>
      <c r="I96" s="75">
        <f>IFERROR(ROUND($G96*$H96,2),"")</f>
        <v>0</v>
      </c>
      <c r="J96" s="76">
        <f t="shared" ref="J96:J103" si="25">IFERROR($J$9,"")</f>
        <v>0</v>
      </c>
      <c r="K96" s="77">
        <f t="shared" ref="K96:K103" si="26">IFERROR(ROUND(H96*(1+$J96),2),"")</f>
        <v>0</v>
      </c>
      <c r="L96" s="75">
        <f t="shared" ref="L96:L103" si="27">IFERROR(ROUND($K96*$G96,2)," ")</f>
        <v>0</v>
      </c>
      <c r="M96" s="78"/>
      <c r="O96" s="185"/>
    </row>
    <row r="97" spans="1:15" s="61" customFormat="1" ht="42.75" outlineLevel="1" x14ac:dyDescent="0.2">
      <c r="A97" s="1"/>
      <c r="B97" s="69" t="s">
        <v>204</v>
      </c>
      <c r="C97" s="70">
        <v>97084</v>
      </c>
      <c r="D97" s="70" t="s">
        <v>48</v>
      </c>
      <c r="E97" s="71" t="s">
        <v>205</v>
      </c>
      <c r="F97" s="72" t="s">
        <v>57</v>
      </c>
      <c r="G97" s="73">
        <v>114.49</v>
      </c>
      <c r="H97" s="74"/>
      <c r="I97" s="75">
        <f t="shared" ref="I97:I103" si="28">IFERROR(ROUND($G97*$H97,2),"")</f>
        <v>0</v>
      </c>
      <c r="J97" s="76">
        <f t="shared" si="25"/>
        <v>0</v>
      </c>
      <c r="K97" s="77">
        <f t="shared" si="26"/>
        <v>0</v>
      </c>
      <c r="L97" s="75">
        <f t="shared" si="27"/>
        <v>0</v>
      </c>
      <c r="M97" s="78"/>
      <c r="O97" s="185"/>
    </row>
    <row r="98" spans="1:15" s="61" customFormat="1" ht="42.75" outlineLevel="1" x14ac:dyDescent="0.2">
      <c r="A98" s="1"/>
      <c r="B98" s="69" t="s">
        <v>206</v>
      </c>
      <c r="C98" s="70">
        <v>97086</v>
      </c>
      <c r="D98" s="70" t="s">
        <v>48</v>
      </c>
      <c r="E98" s="71" t="s">
        <v>207</v>
      </c>
      <c r="F98" s="72" t="s">
        <v>57</v>
      </c>
      <c r="G98" s="73">
        <v>50.37</v>
      </c>
      <c r="H98" s="74"/>
      <c r="I98" s="75">
        <f t="shared" si="28"/>
        <v>0</v>
      </c>
      <c r="J98" s="76">
        <f t="shared" si="25"/>
        <v>0</v>
      </c>
      <c r="K98" s="77">
        <f t="shared" si="26"/>
        <v>0</v>
      </c>
      <c r="L98" s="75">
        <f t="shared" si="27"/>
        <v>0</v>
      </c>
      <c r="M98" s="78"/>
      <c r="O98" s="185"/>
    </row>
    <row r="99" spans="1:15" s="61" customFormat="1" ht="28.5" outlineLevel="1" x14ac:dyDescent="0.2">
      <c r="A99" s="1"/>
      <c r="B99" s="69" t="s">
        <v>208</v>
      </c>
      <c r="C99" s="70">
        <v>97087</v>
      </c>
      <c r="D99" s="70" t="s">
        <v>48</v>
      </c>
      <c r="E99" s="71" t="s">
        <v>209</v>
      </c>
      <c r="F99" s="72" t="s">
        <v>57</v>
      </c>
      <c r="G99" s="73">
        <v>114.49</v>
      </c>
      <c r="H99" s="74"/>
      <c r="I99" s="75">
        <f t="shared" si="28"/>
        <v>0</v>
      </c>
      <c r="J99" s="76">
        <f t="shared" si="25"/>
        <v>0</v>
      </c>
      <c r="K99" s="77">
        <f t="shared" si="26"/>
        <v>0</v>
      </c>
      <c r="L99" s="75">
        <f t="shared" si="27"/>
        <v>0</v>
      </c>
      <c r="M99" s="78"/>
      <c r="O99" s="185"/>
    </row>
    <row r="100" spans="1:15" s="61" customFormat="1" ht="28.5" outlineLevel="1" x14ac:dyDescent="0.2">
      <c r="A100" s="1"/>
      <c r="B100" s="69" t="s">
        <v>210</v>
      </c>
      <c r="C100" s="70" t="s">
        <v>211</v>
      </c>
      <c r="D100" s="70" t="s">
        <v>144</v>
      </c>
      <c r="E100" s="71" t="s">
        <v>212</v>
      </c>
      <c r="F100" s="72" t="s">
        <v>64</v>
      </c>
      <c r="G100" s="73">
        <v>63.63</v>
      </c>
      <c r="H100" s="74"/>
      <c r="I100" s="75">
        <f t="shared" si="28"/>
        <v>0</v>
      </c>
      <c r="J100" s="76">
        <f t="shared" si="25"/>
        <v>0</v>
      </c>
      <c r="K100" s="77">
        <f t="shared" si="26"/>
        <v>0</v>
      </c>
      <c r="L100" s="75">
        <f t="shared" si="27"/>
        <v>0</v>
      </c>
      <c r="M100" s="78"/>
      <c r="O100" s="185"/>
    </row>
    <row r="101" spans="1:15" s="61" customFormat="1" ht="28.5" outlineLevel="1" x14ac:dyDescent="0.2">
      <c r="A101" s="1"/>
      <c r="B101" s="69" t="s">
        <v>213</v>
      </c>
      <c r="C101" s="70">
        <v>92773</v>
      </c>
      <c r="D101" s="70" t="s">
        <v>48</v>
      </c>
      <c r="E101" s="71" t="s">
        <v>214</v>
      </c>
      <c r="F101" s="72" t="s">
        <v>148</v>
      </c>
      <c r="G101" s="73">
        <v>1568.45</v>
      </c>
      <c r="H101" s="74"/>
      <c r="I101" s="75">
        <f t="shared" si="28"/>
        <v>0</v>
      </c>
      <c r="J101" s="76">
        <f t="shared" si="25"/>
        <v>0</v>
      </c>
      <c r="K101" s="77">
        <f t="shared" si="26"/>
        <v>0</v>
      </c>
      <c r="L101" s="75">
        <f t="shared" si="27"/>
        <v>0</v>
      </c>
      <c r="M101" s="78"/>
      <c r="O101" s="185"/>
    </row>
    <row r="102" spans="1:15" s="61" customFormat="1" ht="28.5" outlineLevel="1" x14ac:dyDescent="0.2">
      <c r="A102" s="1"/>
      <c r="B102" s="69" t="s">
        <v>215</v>
      </c>
      <c r="C102" s="70">
        <v>92774</v>
      </c>
      <c r="D102" s="70" t="s">
        <v>48</v>
      </c>
      <c r="E102" s="71" t="s">
        <v>216</v>
      </c>
      <c r="F102" s="72" t="s">
        <v>148</v>
      </c>
      <c r="G102" s="73">
        <v>5328.68</v>
      </c>
      <c r="H102" s="74"/>
      <c r="I102" s="75">
        <f t="shared" si="28"/>
        <v>0</v>
      </c>
      <c r="J102" s="76">
        <f t="shared" si="25"/>
        <v>0</v>
      </c>
      <c r="K102" s="77">
        <f t="shared" si="26"/>
        <v>0</v>
      </c>
      <c r="L102" s="75">
        <f t="shared" si="27"/>
        <v>0</v>
      </c>
      <c r="M102" s="78"/>
      <c r="O102" s="185"/>
    </row>
    <row r="103" spans="1:15" s="61" customFormat="1" ht="28.5" outlineLevel="1" x14ac:dyDescent="0.2">
      <c r="A103" s="1"/>
      <c r="B103" s="69" t="s">
        <v>217</v>
      </c>
      <c r="C103" s="70">
        <v>98557</v>
      </c>
      <c r="D103" s="70" t="s">
        <v>48</v>
      </c>
      <c r="E103" s="71" t="s">
        <v>179</v>
      </c>
      <c r="F103" s="72" t="s">
        <v>57</v>
      </c>
      <c r="G103" s="73">
        <v>156.41999999999999</v>
      </c>
      <c r="H103" s="74"/>
      <c r="I103" s="75">
        <f t="shared" si="28"/>
        <v>0</v>
      </c>
      <c r="J103" s="76">
        <f t="shared" si="25"/>
        <v>0</v>
      </c>
      <c r="K103" s="77">
        <f t="shared" si="26"/>
        <v>0</v>
      </c>
      <c r="L103" s="75">
        <f t="shared" si="27"/>
        <v>0</v>
      </c>
      <c r="M103" s="78"/>
      <c r="O103" s="185"/>
    </row>
    <row r="104" spans="1:15" s="61" customFormat="1" ht="15" outlineLevel="1" x14ac:dyDescent="0.2">
      <c r="A104" s="1"/>
      <c r="B104" s="95" t="s">
        <v>218</v>
      </c>
      <c r="C104" s="96"/>
      <c r="D104" s="96"/>
      <c r="E104" s="97" t="s">
        <v>219</v>
      </c>
      <c r="F104" s="96"/>
      <c r="G104" s="98"/>
      <c r="H104" s="98"/>
      <c r="I104" s="99">
        <f>IFERROR(ROUND(SUM($I105:$I110),2),"")</f>
        <v>0</v>
      </c>
      <c r="J104" s="96"/>
      <c r="K104" s="97"/>
      <c r="L104" s="99">
        <f>IFERROR(ROUND(SUM($L105:$L110),2)," ")</f>
        <v>0</v>
      </c>
      <c r="M104" s="100"/>
      <c r="O104" s="185"/>
    </row>
    <row r="105" spans="1:15" s="61" customFormat="1" ht="42.75" outlineLevel="1" x14ac:dyDescent="0.2">
      <c r="A105" s="1"/>
      <c r="B105" s="69" t="s">
        <v>220</v>
      </c>
      <c r="C105" s="70">
        <v>92443</v>
      </c>
      <c r="D105" s="70" t="s">
        <v>48</v>
      </c>
      <c r="E105" s="71" t="s">
        <v>221</v>
      </c>
      <c r="F105" s="72" t="s">
        <v>57</v>
      </c>
      <c r="G105" s="73">
        <v>700.59</v>
      </c>
      <c r="H105" s="74"/>
      <c r="I105" s="75">
        <f>IFERROR(ROUND($G105*$H105,2),"")</f>
        <v>0</v>
      </c>
      <c r="J105" s="76">
        <f t="shared" ref="J105:J110" si="29">IFERROR($J$9,"")</f>
        <v>0</v>
      </c>
      <c r="K105" s="77">
        <f t="shared" ref="K105:K110" si="30">IFERROR(ROUND(H105*(1+$J105),2),"")</f>
        <v>0</v>
      </c>
      <c r="L105" s="75">
        <f t="shared" ref="L105:L110" si="31">IFERROR(ROUND($K105*$G105,2)," ")</f>
        <v>0</v>
      </c>
      <c r="M105" s="78"/>
      <c r="O105" s="185"/>
    </row>
    <row r="106" spans="1:15" s="61" customFormat="1" ht="42.75" outlineLevel="1" x14ac:dyDescent="0.2">
      <c r="A106" s="1"/>
      <c r="B106" s="69" t="s">
        <v>222</v>
      </c>
      <c r="C106" s="70" t="s">
        <v>164</v>
      </c>
      <c r="D106" s="70" t="s">
        <v>89</v>
      </c>
      <c r="E106" s="71" t="s">
        <v>223</v>
      </c>
      <c r="F106" s="72" t="s">
        <v>64</v>
      </c>
      <c r="G106" s="73">
        <v>104.38</v>
      </c>
      <c r="H106" s="74"/>
      <c r="I106" s="75">
        <f t="shared" ref="I106:I110" si="32">IFERROR(ROUND($G106*$H106,2),"")</f>
        <v>0</v>
      </c>
      <c r="J106" s="76">
        <f t="shared" si="29"/>
        <v>0</v>
      </c>
      <c r="K106" s="77">
        <f t="shared" si="30"/>
        <v>0</v>
      </c>
      <c r="L106" s="75">
        <f t="shared" si="31"/>
        <v>0</v>
      </c>
      <c r="M106" s="78"/>
      <c r="O106" s="185"/>
    </row>
    <row r="107" spans="1:15" s="61" customFormat="1" ht="42.75" outlineLevel="1" x14ac:dyDescent="0.2">
      <c r="A107" s="1"/>
      <c r="B107" s="69" t="s">
        <v>224</v>
      </c>
      <c r="C107" s="70">
        <v>92921</v>
      </c>
      <c r="D107" s="70" t="s">
        <v>48</v>
      </c>
      <c r="E107" s="71" t="s">
        <v>225</v>
      </c>
      <c r="F107" s="72" t="s">
        <v>148</v>
      </c>
      <c r="G107" s="73">
        <v>1693.34</v>
      </c>
      <c r="H107" s="74"/>
      <c r="I107" s="75">
        <f t="shared" si="32"/>
        <v>0</v>
      </c>
      <c r="J107" s="76">
        <f t="shared" si="29"/>
        <v>0</v>
      </c>
      <c r="K107" s="77">
        <f t="shared" si="30"/>
        <v>0</v>
      </c>
      <c r="L107" s="75">
        <f t="shared" si="31"/>
        <v>0</v>
      </c>
      <c r="M107" s="78"/>
      <c r="O107" s="185"/>
    </row>
    <row r="108" spans="1:15" s="61" customFormat="1" ht="42.75" outlineLevel="1" x14ac:dyDescent="0.2">
      <c r="A108" s="1"/>
      <c r="B108" s="69" t="s">
        <v>226</v>
      </c>
      <c r="C108" s="70">
        <v>92922</v>
      </c>
      <c r="D108" s="70" t="s">
        <v>48</v>
      </c>
      <c r="E108" s="71" t="s">
        <v>227</v>
      </c>
      <c r="F108" s="72" t="s">
        <v>148</v>
      </c>
      <c r="G108" s="73">
        <v>12369.75</v>
      </c>
      <c r="H108" s="74"/>
      <c r="I108" s="75">
        <f t="shared" si="32"/>
        <v>0</v>
      </c>
      <c r="J108" s="76">
        <f t="shared" si="29"/>
        <v>0</v>
      </c>
      <c r="K108" s="77">
        <f t="shared" si="30"/>
        <v>0</v>
      </c>
      <c r="L108" s="75">
        <f t="shared" si="31"/>
        <v>0</v>
      </c>
      <c r="M108" s="78"/>
      <c r="O108" s="185"/>
    </row>
    <row r="109" spans="1:15" s="61" customFormat="1" ht="28.5" outlineLevel="1" x14ac:dyDescent="0.2">
      <c r="A109" s="1"/>
      <c r="B109" s="69" t="s">
        <v>228</v>
      </c>
      <c r="C109" s="70">
        <v>98557</v>
      </c>
      <c r="D109" s="70" t="s">
        <v>48</v>
      </c>
      <c r="E109" s="71" t="s">
        <v>179</v>
      </c>
      <c r="F109" s="72" t="s">
        <v>57</v>
      </c>
      <c r="G109" s="73">
        <v>700.59</v>
      </c>
      <c r="H109" s="74"/>
      <c r="I109" s="75">
        <f t="shared" si="32"/>
        <v>0</v>
      </c>
      <c r="J109" s="76">
        <f t="shared" si="29"/>
        <v>0</v>
      </c>
      <c r="K109" s="77">
        <f t="shared" si="30"/>
        <v>0</v>
      </c>
      <c r="L109" s="75">
        <f t="shared" si="31"/>
        <v>0</v>
      </c>
      <c r="M109" s="78"/>
      <c r="O109" s="185"/>
    </row>
    <row r="110" spans="1:15" s="61" customFormat="1" ht="42.75" outlineLevel="1" x14ac:dyDescent="0.2">
      <c r="A110" s="1"/>
      <c r="B110" s="69" t="s">
        <v>229</v>
      </c>
      <c r="C110" s="70">
        <v>102722</v>
      </c>
      <c r="D110" s="70" t="s">
        <v>48</v>
      </c>
      <c r="E110" s="71" t="s">
        <v>230</v>
      </c>
      <c r="F110" s="72" t="s">
        <v>124</v>
      </c>
      <c r="G110" s="73">
        <v>44.21</v>
      </c>
      <c r="H110" s="74"/>
      <c r="I110" s="75">
        <f t="shared" si="32"/>
        <v>0</v>
      </c>
      <c r="J110" s="76">
        <f t="shared" si="29"/>
        <v>0</v>
      </c>
      <c r="K110" s="77">
        <f t="shared" si="30"/>
        <v>0</v>
      </c>
      <c r="L110" s="75">
        <f t="shared" si="31"/>
        <v>0</v>
      </c>
      <c r="M110" s="78"/>
      <c r="O110" s="185"/>
    </row>
    <row r="111" spans="1:15" s="61" customFormat="1" ht="15" outlineLevel="1" x14ac:dyDescent="0.2">
      <c r="A111" s="1"/>
      <c r="B111" s="95" t="s">
        <v>231</v>
      </c>
      <c r="C111" s="96"/>
      <c r="D111" s="96"/>
      <c r="E111" s="97" t="s">
        <v>232</v>
      </c>
      <c r="F111" s="96"/>
      <c r="G111" s="98"/>
      <c r="H111" s="98"/>
      <c r="I111" s="99">
        <f>IFERROR(ROUND(SUM($I112:$I115),2),"")</f>
        <v>0</v>
      </c>
      <c r="J111" s="96"/>
      <c r="K111" s="97"/>
      <c r="L111" s="99">
        <f>IFERROR(ROUND(SUM($L112:$L115),2)," ")</f>
        <v>0</v>
      </c>
      <c r="M111" s="100"/>
      <c r="O111" s="185"/>
    </row>
    <row r="112" spans="1:15" s="61" customFormat="1" ht="42.75" outlineLevel="1" x14ac:dyDescent="0.2">
      <c r="A112" s="1"/>
      <c r="B112" s="69" t="s">
        <v>233</v>
      </c>
      <c r="C112" s="70">
        <v>92443</v>
      </c>
      <c r="D112" s="70" t="s">
        <v>48</v>
      </c>
      <c r="E112" s="71" t="s">
        <v>221</v>
      </c>
      <c r="F112" s="72" t="s">
        <v>57</v>
      </c>
      <c r="G112" s="73">
        <v>11.97</v>
      </c>
      <c r="H112" s="74"/>
      <c r="I112" s="75">
        <f>IFERROR(ROUND($G112*$H112,2),"")</f>
        <v>0</v>
      </c>
      <c r="J112" s="76">
        <f>IFERROR($J$9,"")</f>
        <v>0</v>
      </c>
      <c r="K112" s="77">
        <f t="shared" ref="K112:K115" si="33">IFERROR(ROUND(H112*(1+$J112),2),"")</f>
        <v>0</v>
      </c>
      <c r="L112" s="75">
        <f>IFERROR(ROUND($K112*$G112,2)," ")</f>
        <v>0</v>
      </c>
      <c r="M112" s="78"/>
      <c r="O112" s="185"/>
    </row>
    <row r="113" spans="1:15" s="61" customFormat="1" ht="28.5" outlineLevel="1" x14ac:dyDescent="0.2">
      <c r="A113" s="1"/>
      <c r="B113" s="69" t="s">
        <v>234</v>
      </c>
      <c r="C113" s="70" t="s">
        <v>235</v>
      </c>
      <c r="D113" s="70" t="s">
        <v>89</v>
      </c>
      <c r="E113" s="71" t="s">
        <v>236</v>
      </c>
      <c r="F113" s="72" t="s">
        <v>64</v>
      </c>
      <c r="G113" s="73">
        <v>17.64</v>
      </c>
      <c r="H113" s="74"/>
      <c r="I113" s="75">
        <f t="shared" ref="I113:I115" si="34">IFERROR(ROUND($G113*$H113,2),"")</f>
        <v>0</v>
      </c>
      <c r="J113" s="76">
        <f>IFERROR($J$9,"")</f>
        <v>0</v>
      </c>
      <c r="K113" s="77">
        <f t="shared" si="33"/>
        <v>0</v>
      </c>
      <c r="L113" s="75">
        <f>IFERROR(ROUND($K113*$G113,2)," ")</f>
        <v>0</v>
      </c>
      <c r="M113" s="78"/>
      <c r="O113" s="185"/>
    </row>
    <row r="114" spans="1:15" s="61" customFormat="1" ht="28.5" outlineLevel="1" x14ac:dyDescent="0.2">
      <c r="A114" s="1"/>
      <c r="B114" s="69" t="s">
        <v>237</v>
      </c>
      <c r="C114" s="70">
        <v>92762</v>
      </c>
      <c r="D114" s="70" t="s">
        <v>48</v>
      </c>
      <c r="E114" s="71" t="s">
        <v>238</v>
      </c>
      <c r="F114" s="72" t="s">
        <v>148</v>
      </c>
      <c r="G114" s="73">
        <v>1547.93</v>
      </c>
      <c r="H114" s="74"/>
      <c r="I114" s="75">
        <f t="shared" si="34"/>
        <v>0</v>
      </c>
      <c r="J114" s="76">
        <f>IFERROR($J$9,"")</f>
        <v>0</v>
      </c>
      <c r="K114" s="77">
        <f t="shared" si="33"/>
        <v>0</v>
      </c>
      <c r="L114" s="75">
        <f>IFERROR(ROUND($K114*$G114,2)," ")</f>
        <v>0</v>
      </c>
      <c r="M114" s="78"/>
      <c r="O114" s="185"/>
    </row>
    <row r="115" spans="1:15" s="61" customFormat="1" ht="28.5" outlineLevel="1" x14ac:dyDescent="0.2">
      <c r="A115" s="1"/>
      <c r="B115" s="69" t="s">
        <v>239</v>
      </c>
      <c r="C115" s="70">
        <v>92763</v>
      </c>
      <c r="D115" s="70" t="s">
        <v>48</v>
      </c>
      <c r="E115" s="71" t="s">
        <v>240</v>
      </c>
      <c r="F115" s="72" t="s">
        <v>148</v>
      </c>
      <c r="G115" s="73">
        <v>1030.1199999999999</v>
      </c>
      <c r="H115" s="74"/>
      <c r="I115" s="75">
        <f t="shared" si="34"/>
        <v>0</v>
      </c>
      <c r="J115" s="76">
        <f>IFERROR($J$9,"")</f>
        <v>0</v>
      </c>
      <c r="K115" s="77">
        <f t="shared" si="33"/>
        <v>0</v>
      </c>
      <c r="L115" s="75">
        <f>IFERROR(ROUND($K115*$G115,2)," ")</f>
        <v>0</v>
      </c>
      <c r="M115" s="78"/>
      <c r="O115" s="185"/>
    </row>
    <row r="116" spans="1:15" s="61" customFormat="1" ht="15" outlineLevel="1" x14ac:dyDescent="0.2">
      <c r="A116" s="1"/>
      <c r="B116" s="95" t="s">
        <v>241</v>
      </c>
      <c r="C116" s="96"/>
      <c r="D116" s="96"/>
      <c r="E116" s="97" t="s">
        <v>242</v>
      </c>
      <c r="F116" s="96"/>
      <c r="G116" s="98"/>
      <c r="H116" s="98"/>
      <c r="I116" s="99">
        <f>IFERROR(ROUND(SUM($I117:$I125),2),"")</f>
        <v>0</v>
      </c>
      <c r="J116" s="96"/>
      <c r="K116" s="97"/>
      <c r="L116" s="99">
        <f>IFERROR(ROUND(SUM($L117:$L125),2)," ")</f>
        <v>0</v>
      </c>
      <c r="M116" s="100"/>
      <c r="O116" s="185"/>
    </row>
    <row r="117" spans="1:15" s="61" customFormat="1" ht="28.5" outlineLevel="1" x14ac:dyDescent="0.2">
      <c r="A117" s="1"/>
      <c r="B117" s="69" t="s">
        <v>243</v>
      </c>
      <c r="C117" s="70">
        <v>95241</v>
      </c>
      <c r="D117" s="70" t="s">
        <v>48</v>
      </c>
      <c r="E117" s="71" t="s">
        <v>203</v>
      </c>
      <c r="F117" s="72" t="s">
        <v>57</v>
      </c>
      <c r="G117" s="73">
        <v>407.08</v>
      </c>
      <c r="H117" s="74"/>
      <c r="I117" s="75">
        <f>IFERROR(ROUND($G117*$H117,2),"")</f>
        <v>0</v>
      </c>
      <c r="J117" s="76">
        <f t="shared" ref="J117:J125" si="35">IFERROR($J$9,"")</f>
        <v>0</v>
      </c>
      <c r="K117" s="77">
        <f t="shared" ref="K117:K125" si="36">IFERROR(ROUND(H117*(1+$J117),2),"")</f>
        <v>0</v>
      </c>
      <c r="L117" s="75">
        <f t="shared" ref="L117:L125" si="37">IFERROR(ROUND($K117*$G117,2)," ")</f>
        <v>0</v>
      </c>
      <c r="M117" s="78"/>
      <c r="O117" s="185"/>
    </row>
    <row r="118" spans="1:15" s="61" customFormat="1" ht="42.75" outlineLevel="1" x14ac:dyDescent="0.2">
      <c r="A118" s="1"/>
      <c r="B118" s="69" t="s">
        <v>244</v>
      </c>
      <c r="C118" s="70">
        <v>97084</v>
      </c>
      <c r="D118" s="70" t="s">
        <v>48</v>
      </c>
      <c r="E118" s="71" t="s">
        <v>205</v>
      </c>
      <c r="F118" s="72" t="s">
        <v>57</v>
      </c>
      <c r="G118" s="73">
        <v>407.08</v>
      </c>
      <c r="H118" s="74"/>
      <c r="I118" s="75">
        <f t="shared" ref="I118:I125" si="38">IFERROR(ROUND($G118*$H118,2),"")</f>
        <v>0</v>
      </c>
      <c r="J118" s="76">
        <f t="shared" si="35"/>
        <v>0</v>
      </c>
      <c r="K118" s="77">
        <f t="shared" si="36"/>
        <v>0</v>
      </c>
      <c r="L118" s="75">
        <f t="shared" si="37"/>
        <v>0</v>
      </c>
      <c r="M118" s="78"/>
      <c r="O118" s="185"/>
    </row>
    <row r="119" spans="1:15" s="61" customFormat="1" ht="42.75" outlineLevel="1" x14ac:dyDescent="0.2">
      <c r="A119" s="1"/>
      <c r="B119" s="69" t="s">
        <v>245</v>
      </c>
      <c r="C119" s="70">
        <v>97086</v>
      </c>
      <c r="D119" s="70" t="s">
        <v>48</v>
      </c>
      <c r="E119" s="71" t="s">
        <v>207</v>
      </c>
      <c r="F119" s="72" t="s">
        <v>57</v>
      </c>
      <c r="G119" s="73">
        <v>101.72</v>
      </c>
      <c r="H119" s="74"/>
      <c r="I119" s="75">
        <f t="shared" si="38"/>
        <v>0</v>
      </c>
      <c r="J119" s="76">
        <f t="shared" si="35"/>
        <v>0</v>
      </c>
      <c r="K119" s="77">
        <f t="shared" si="36"/>
        <v>0</v>
      </c>
      <c r="L119" s="75">
        <f t="shared" si="37"/>
        <v>0</v>
      </c>
      <c r="M119" s="78"/>
      <c r="O119" s="185"/>
    </row>
    <row r="120" spans="1:15" s="61" customFormat="1" ht="28.5" outlineLevel="1" x14ac:dyDescent="0.2">
      <c r="A120" s="1"/>
      <c r="B120" s="69" t="s">
        <v>246</v>
      </c>
      <c r="C120" s="70">
        <v>97087</v>
      </c>
      <c r="D120" s="70" t="s">
        <v>48</v>
      </c>
      <c r="E120" s="71" t="s">
        <v>209</v>
      </c>
      <c r="F120" s="72" t="s">
        <v>57</v>
      </c>
      <c r="G120" s="73">
        <v>407.08</v>
      </c>
      <c r="H120" s="74"/>
      <c r="I120" s="75">
        <f t="shared" si="38"/>
        <v>0</v>
      </c>
      <c r="J120" s="76">
        <f t="shared" si="35"/>
        <v>0</v>
      </c>
      <c r="K120" s="77">
        <f t="shared" si="36"/>
        <v>0</v>
      </c>
      <c r="L120" s="75">
        <f t="shared" si="37"/>
        <v>0</v>
      </c>
      <c r="M120" s="78"/>
      <c r="O120" s="185"/>
    </row>
    <row r="121" spans="1:15" s="61" customFormat="1" ht="28.5" outlineLevel="1" x14ac:dyDescent="0.2">
      <c r="A121" s="1"/>
      <c r="B121" s="69" t="s">
        <v>247</v>
      </c>
      <c r="C121" s="70" t="s">
        <v>211</v>
      </c>
      <c r="D121" s="70" t="s">
        <v>144</v>
      </c>
      <c r="E121" s="71" t="s">
        <v>212</v>
      </c>
      <c r="F121" s="72" t="s">
        <v>64</v>
      </c>
      <c r="G121" s="73">
        <v>183.22</v>
      </c>
      <c r="H121" s="74"/>
      <c r="I121" s="75">
        <f t="shared" si="38"/>
        <v>0</v>
      </c>
      <c r="J121" s="76">
        <f t="shared" si="35"/>
        <v>0</v>
      </c>
      <c r="K121" s="77">
        <f t="shared" si="36"/>
        <v>0</v>
      </c>
      <c r="L121" s="75">
        <f t="shared" si="37"/>
        <v>0</v>
      </c>
      <c r="M121" s="78"/>
      <c r="O121" s="185"/>
    </row>
    <row r="122" spans="1:15" s="61" customFormat="1" ht="28.5" outlineLevel="1" x14ac:dyDescent="0.2">
      <c r="A122" s="1"/>
      <c r="B122" s="69" t="s">
        <v>248</v>
      </c>
      <c r="C122" s="70">
        <v>92773</v>
      </c>
      <c r="D122" s="70" t="s">
        <v>48</v>
      </c>
      <c r="E122" s="71" t="s">
        <v>214</v>
      </c>
      <c r="F122" s="72" t="s">
        <v>148</v>
      </c>
      <c r="G122" s="73">
        <v>5876.26</v>
      </c>
      <c r="H122" s="74"/>
      <c r="I122" s="75">
        <f t="shared" si="38"/>
        <v>0</v>
      </c>
      <c r="J122" s="76">
        <f t="shared" si="35"/>
        <v>0</v>
      </c>
      <c r="K122" s="77">
        <f t="shared" si="36"/>
        <v>0</v>
      </c>
      <c r="L122" s="75">
        <f t="shared" si="37"/>
        <v>0</v>
      </c>
      <c r="M122" s="78"/>
      <c r="O122" s="185"/>
    </row>
    <row r="123" spans="1:15" s="61" customFormat="1" ht="28.5" outlineLevel="1" x14ac:dyDescent="0.2">
      <c r="A123" s="1"/>
      <c r="B123" s="69" t="s">
        <v>249</v>
      </c>
      <c r="C123" s="70">
        <v>92774</v>
      </c>
      <c r="D123" s="70" t="s">
        <v>48</v>
      </c>
      <c r="E123" s="71" t="s">
        <v>216</v>
      </c>
      <c r="F123" s="72" t="s">
        <v>148</v>
      </c>
      <c r="G123" s="73">
        <v>8786.98</v>
      </c>
      <c r="H123" s="74"/>
      <c r="I123" s="75">
        <f t="shared" si="38"/>
        <v>0</v>
      </c>
      <c r="J123" s="76">
        <f t="shared" si="35"/>
        <v>0</v>
      </c>
      <c r="K123" s="77">
        <f t="shared" si="36"/>
        <v>0</v>
      </c>
      <c r="L123" s="75">
        <f t="shared" si="37"/>
        <v>0</v>
      </c>
      <c r="M123" s="78"/>
      <c r="O123" s="185"/>
    </row>
    <row r="124" spans="1:15" s="61" customFormat="1" ht="28.5" outlineLevel="1" x14ac:dyDescent="0.2">
      <c r="A124" s="1"/>
      <c r="B124" s="69" t="s">
        <v>250</v>
      </c>
      <c r="C124" s="70" t="s">
        <v>251</v>
      </c>
      <c r="D124" s="70" t="s">
        <v>144</v>
      </c>
      <c r="E124" s="71" t="s">
        <v>252</v>
      </c>
      <c r="F124" s="72" t="s">
        <v>148</v>
      </c>
      <c r="G124" s="73">
        <v>2875.95</v>
      </c>
      <c r="H124" s="74"/>
      <c r="I124" s="75">
        <f t="shared" si="38"/>
        <v>0</v>
      </c>
      <c r="J124" s="76">
        <f t="shared" si="35"/>
        <v>0</v>
      </c>
      <c r="K124" s="77">
        <f t="shared" si="36"/>
        <v>0</v>
      </c>
      <c r="L124" s="75">
        <f t="shared" si="37"/>
        <v>0</v>
      </c>
      <c r="M124" s="78"/>
      <c r="O124" s="185"/>
    </row>
    <row r="125" spans="1:15" s="61" customFormat="1" ht="28.5" outlineLevel="1" x14ac:dyDescent="0.2">
      <c r="A125" s="1"/>
      <c r="B125" s="69" t="s">
        <v>253</v>
      </c>
      <c r="C125" s="70">
        <v>98557</v>
      </c>
      <c r="D125" s="70" t="s">
        <v>48</v>
      </c>
      <c r="E125" s="71" t="s">
        <v>179</v>
      </c>
      <c r="F125" s="72" t="s">
        <v>57</v>
      </c>
      <c r="G125" s="73">
        <v>407.08</v>
      </c>
      <c r="H125" s="74"/>
      <c r="I125" s="75">
        <f t="shared" si="38"/>
        <v>0</v>
      </c>
      <c r="J125" s="76">
        <f t="shared" si="35"/>
        <v>0</v>
      </c>
      <c r="K125" s="77">
        <f t="shared" si="36"/>
        <v>0</v>
      </c>
      <c r="L125" s="75">
        <f t="shared" si="37"/>
        <v>0</v>
      </c>
      <c r="M125" s="78"/>
      <c r="O125" s="185"/>
    </row>
    <row r="126" spans="1:15" s="61" customFormat="1" ht="15" outlineLevel="1" x14ac:dyDescent="0.2">
      <c r="A126" s="1"/>
      <c r="B126" s="95" t="s">
        <v>254</v>
      </c>
      <c r="C126" s="96"/>
      <c r="D126" s="96"/>
      <c r="E126" s="97" t="s">
        <v>255</v>
      </c>
      <c r="F126" s="96"/>
      <c r="G126" s="98"/>
      <c r="H126" s="98"/>
      <c r="I126" s="99">
        <f>IFERROR(ROUND(SUM($I127:$I132),2),"")</f>
        <v>0</v>
      </c>
      <c r="J126" s="96"/>
      <c r="K126" s="97"/>
      <c r="L126" s="99">
        <f>IFERROR(ROUND(SUM($L127:$L132),2)," ")</f>
        <v>0</v>
      </c>
      <c r="M126" s="100"/>
      <c r="O126" s="185"/>
    </row>
    <row r="127" spans="1:15" s="61" customFormat="1" ht="42.75" outlineLevel="1" x14ac:dyDescent="0.2">
      <c r="A127" s="1"/>
      <c r="B127" s="69" t="s">
        <v>256</v>
      </c>
      <c r="C127" s="70">
        <v>92443</v>
      </c>
      <c r="D127" s="70" t="s">
        <v>48</v>
      </c>
      <c r="E127" s="71" t="s">
        <v>221</v>
      </c>
      <c r="F127" s="72" t="s">
        <v>57</v>
      </c>
      <c r="G127" s="73">
        <v>1082.8599999999999</v>
      </c>
      <c r="H127" s="74"/>
      <c r="I127" s="75">
        <f>IFERROR(ROUND($G127*$H127,2),"")</f>
        <v>0</v>
      </c>
      <c r="J127" s="76">
        <f t="shared" ref="J127:J132" si="39">IFERROR($J$9,"")</f>
        <v>0</v>
      </c>
      <c r="K127" s="77">
        <f t="shared" ref="K127:K132" si="40">IFERROR(ROUND(H127*(1+$J127),2),"")</f>
        <v>0</v>
      </c>
      <c r="L127" s="75">
        <f t="shared" ref="L127:L132" si="41">IFERROR(ROUND($K127*$G127,2)," ")</f>
        <v>0</v>
      </c>
      <c r="M127" s="78"/>
      <c r="O127" s="185"/>
    </row>
    <row r="128" spans="1:15" s="61" customFormat="1" ht="42.75" outlineLevel="1" x14ac:dyDescent="0.2">
      <c r="A128" s="1"/>
      <c r="B128" s="69" t="s">
        <v>257</v>
      </c>
      <c r="C128" s="70" t="s">
        <v>164</v>
      </c>
      <c r="D128" s="70" t="s">
        <v>89</v>
      </c>
      <c r="E128" s="71" t="s">
        <v>223</v>
      </c>
      <c r="F128" s="72" t="s">
        <v>64</v>
      </c>
      <c r="G128" s="73">
        <v>161.80000000000001</v>
      </c>
      <c r="H128" s="74"/>
      <c r="I128" s="75">
        <f t="shared" ref="I128:I132" si="42">IFERROR(ROUND($G128*$H128,2),"")</f>
        <v>0</v>
      </c>
      <c r="J128" s="76">
        <f t="shared" si="39"/>
        <v>0</v>
      </c>
      <c r="K128" s="77">
        <f t="shared" si="40"/>
        <v>0</v>
      </c>
      <c r="L128" s="75">
        <f t="shared" si="41"/>
        <v>0</v>
      </c>
      <c r="M128" s="78"/>
      <c r="O128" s="185"/>
    </row>
    <row r="129" spans="1:15" s="61" customFormat="1" ht="42.75" outlineLevel="1" x14ac:dyDescent="0.2">
      <c r="A129" s="1"/>
      <c r="B129" s="69" t="s">
        <v>258</v>
      </c>
      <c r="C129" s="70">
        <v>92921</v>
      </c>
      <c r="D129" s="70" t="s">
        <v>48</v>
      </c>
      <c r="E129" s="71" t="s">
        <v>225</v>
      </c>
      <c r="F129" s="72" t="s">
        <v>148</v>
      </c>
      <c r="G129" s="73">
        <v>20385.099999999999</v>
      </c>
      <c r="H129" s="74"/>
      <c r="I129" s="75">
        <f t="shared" si="42"/>
        <v>0</v>
      </c>
      <c r="J129" s="76">
        <f t="shared" si="39"/>
        <v>0</v>
      </c>
      <c r="K129" s="77">
        <f t="shared" si="40"/>
        <v>0</v>
      </c>
      <c r="L129" s="75">
        <f t="shared" si="41"/>
        <v>0</v>
      </c>
      <c r="M129" s="78"/>
      <c r="O129" s="185"/>
    </row>
    <row r="130" spans="1:15" s="61" customFormat="1" ht="42.75" outlineLevel="1" x14ac:dyDescent="0.2">
      <c r="A130" s="1"/>
      <c r="B130" s="69" t="s">
        <v>259</v>
      </c>
      <c r="C130" s="70">
        <v>92922</v>
      </c>
      <c r="D130" s="70" t="s">
        <v>48</v>
      </c>
      <c r="E130" s="71" t="s">
        <v>227</v>
      </c>
      <c r="F130" s="72" t="s">
        <v>148</v>
      </c>
      <c r="G130" s="73">
        <v>9491.82</v>
      </c>
      <c r="H130" s="74"/>
      <c r="I130" s="75">
        <f t="shared" si="42"/>
        <v>0</v>
      </c>
      <c r="J130" s="76">
        <f t="shared" si="39"/>
        <v>0</v>
      </c>
      <c r="K130" s="77">
        <f t="shared" si="40"/>
        <v>0</v>
      </c>
      <c r="L130" s="75">
        <f t="shared" si="41"/>
        <v>0</v>
      </c>
      <c r="M130" s="78"/>
      <c r="O130" s="185"/>
    </row>
    <row r="131" spans="1:15" s="61" customFormat="1" ht="28.5" outlineLevel="1" x14ac:dyDescent="0.2">
      <c r="A131" s="1"/>
      <c r="B131" s="69" t="s">
        <v>260</v>
      </c>
      <c r="C131" s="70">
        <v>98557</v>
      </c>
      <c r="D131" s="70" t="s">
        <v>48</v>
      </c>
      <c r="E131" s="71" t="s">
        <v>179</v>
      </c>
      <c r="F131" s="72" t="s">
        <v>57</v>
      </c>
      <c r="G131" s="73">
        <v>1082.8599999999999</v>
      </c>
      <c r="H131" s="74"/>
      <c r="I131" s="75">
        <f t="shared" si="42"/>
        <v>0</v>
      </c>
      <c r="J131" s="76">
        <f t="shared" si="39"/>
        <v>0</v>
      </c>
      <c r="K131" s="77">
        <f t="shared" si="40"/>
        <v>0</v>
      </c>
      <c r="L131" s="75">
        <f t="shared" si="41"/>
        <v>0</v>
      </c>
      <c r="M131" s="78"/>
      <c r="O131" s="185"/>
    </row>
    <row r="132" spans="1:15" s="61" customFormat="1" ht="42.75" outlineLevel="1" x14ac:dyDescent="0.2">
      <c r="A132" s="1"/>
      <c r="B132" s="69" t="s">
        <v>261</v>
      </c>
      <c r="C132" s="70">
        <v>102722</v>
      </c>
      <c r="D132" s="70" t="s">
        <v>48</v>
      </c>
      <c r="E132" s="71" t="s">
        <v>230</v>
      </c>
      <c r="F132" s="72" t="s">
        <v>124</v>
      </c>
      <c r="G132" s="73">
        <v>77.38</v>
      </c>
      <c r="H132" s="74"/>
      <c r="I132" s="75">
        <f t="shared" si="42"/>
        <v>0</v>
      </c>
      <c r="J132" s="76">
        <f t="shared" si="39"/>
        <v>0</v>
      </c>
      <c r="K132" s="77">
        <f t="shared" si="40"/>
        <v>0</v>
      </c>
      <c r="L132" s="75">
        <f t="shared" si="41"/>
        <v>0</v>
      </c>
      <c r="M132" s="78"/>
      <c r="O132" s="185"/>
    </row>
    <row r="133" spans="1:15" s="61" customFormat="1" ht="15" outlineLevel="1" x14ac:dyDescent="0.2">
      <c r="A133" s="1"/>
      <c r="B133" s="95" t="s">
        <v>262</v>
      </c>
      <c r="C133" s="96"/>
      <c r="D133" s="96"/>
      <c r="E133" s="97" t="s">
        <v>263</v>
      </c>
      <c r="F133" s="96"/>
      <c r="G133" s="98"/>
      <c r="H133" s="98"/>
      <c r="I133" s="99">
        <f>IFERROR(ROUND(SUM($I134:$I137),2),"")</f>
        <v>0</v>
      </c>
      <c r="J133" s="96"/>
      <c r="K133" s="97"/>
      <c r="L133" s="99">
        <f>IFERROR(ROUND(SUM($L134:$L137),2)," ")</f>
        <v>0</v>
      </c>
      <c r="M133" s="100"/>
      <c r="O133" s="185"/>
    </row>
    <row r="134" spans="1:15" s="61" customFormat="1" ht="42.75" outlineLevel="1" x14ac:dyDescent="0.2">
      <c r="A134" s="1"/>
      <c r="B134" s="69" t="s">
        <v>264</v>
      </c>
      <c r="C134" s="70">
        <v>92443</v>
      </c>
      <c r="D134" s="70" t="s">
        <v>48</v>
      </c>
      <c r="E134" s="71" t="s">
        <v>221</v>
      </c>
      <c r="F134" s="72" t="s">
        <v>57</v>
      </c>
      <c r="G134" s="73">
        <v>34.880000000000003</v>
      </c>
      <c r="H134" s="74"/>
      <c r="I134" s="75">
        <f>IFERROR(ROUND($G134*$H134,2),"")</f>
        <v>0</v>
      </c>
      <c r="J134" s="76">
        <f>IFERROR($J$9,"")</f>
        <v>0</v>
      </c>
      <c r="K134" s="77">
        <f t="shared" ref="K134:K137" si="43">IFERROR(ROUND(H134*(1+$J134),2),"")</f>
        <v>0</v>
      </c>
      <c r="L134" s="75">
        <f>IFERROR(ROUND($K134*$G134,2)," ")</f>
        <v>0</v>
      </c>
      <c r="M134" s="78"/>
      <c r="O134" s="185"/>
    </row>
    <row r="135" spans="1:15" s="61" customFormat="1" ht="28.5" outlineLevel="1" x14ac:dyDescent="0.2">
      <c r="A135" s="1"/>
      <c r="B135" s="69" t="s">
        <v>265</v>
      </c>
      <c r="C135" s="70" t="s">
        <v>235</v>
      </c>
      <c r="D135" s="70" t="s">
        <v>89</v>
      </c>
      <c r="E135" s="71" t="s">
        <v>236</v>
      </c>
      <c r="F135" s="72" t="s">
        <v>64</v>
      </c>
      <c r="G135" s="73">
        <v>3.34</v>
      </c>
      <c r="H135" s="74"/>
      <c r="I135" s="75">
        <f t="shared" ref="I135:I137" si="44">IFERROR(ROUND($G135*$H135,2),"")</f>
        <v>0</v>
      </c>
      <c r="J135" s="76">
        <f>IFERROR($J$9,"")</f>
        <v>0</v>
      </c>
      <c r="K135" s="77">
        <f t="shared" si="43"/>
        <v>0</v>
      </c>
      <c r="L135" s="75">
        <f>IFERROR(ROUND($K135*$G135,2)," ")</f>
        <v>0</v>
      </c>
      <c r="M135" s="78"/>
      <c r="O135" s="185"/>
    </row>
    <row r="136" spans="1:15" s="61" customFormat="1" ht="28.5" outlineLevel="1" x14ac:dyDescent="0.2">
      <c r="A136" s="1"/>
      <c r="B136" s="69" t="s">
        <v>266</v>
      </c>
      <c r="C136" s="70">
        <v>92762</v>
      </c>
      <c r="D136" s="70" t="s">
        <v>48</v>
      </c>
      <c r="E136" s="71" t="s">
        <v>238</v>
      </c>
      <c r="F136" s="72" t="s">
        <v>148</v>
      </c>
      <c r="G136" s="73">
        <v>305.25</v>
      </c>
      <c r="H136" s="74"/>
      <c r="I136" s="75">
        <f t="shared" si="44"/>
        <v>0</v>
      </c>
      <c r="J136" s="76">
        <f>IFERROR($J$9,"")</f>
        <v>0</v>
      </c>
      <c r="K136" s="77">
        <f t="shared" si="43"/>
        <v>0</v>
      </c>
      <c r="L136" s="75">
        <f>IFERROR(ROUND($K136*$G136,2)," ")</f>
        <v>0</v>
      </c>
      <c r="M136" s="78"/>
      <c r="O136" s="185"/>
    </row>
    <row r="137" spans="1:15" s="61" customFormat="1" ht="28.5" outlineLevel="1" x14ac:dyDescent="0.2">
      <c r="A137" s="1"/>
      <c r="B137" s="69" t="s">
        <v>267</v>
      </c>
      <c r="C137" s="70">
        <v>92763</v>
      </c>
      <c r="D137" s="70" t="s">
        <v>48</v>
      </c>
      <c r="E137" s="71" t="s">
        <v>240</v>
      </c>
      <c r="F137" s="72" t="s">
        <v>148</v>
      </c>
      <c r="G137" s="73">
        <v>4971.72</v>
      </c>
      <c r="H137" s="74"/>
      <c r="I137" s="75">
        <f t="shared" si="44"/>
        <v>0</v>
      </c>
      <c r="J137" s="76">
        <f>IFERROR($J$9,"")</f>
        <v>0</v>
      </c>
      <c r="K137" s="77">
        <f t="shared" si="43"/>
        <v>0</v>
      </c>
      <c r="L137" s="75">
        <f>IFERROR(ROUND($K137*$G137,2)," ")</f>
        <v>0</v>
      </c>
      <c r="M137" s="78"/>
      <c r="O137" s="185"/>
    </row>
    <row r="138" spans="1:15" s="61" customFormat="1" ht="15" outlineLevel="1" x14ac:dyDescent="0.2">
      <c r="A138" s="1"/>
      <c r="B138" s="95" t="s">
        <v>268</v>
      </c>
      <c r="C138" s="96"/>
      <c r="D138" s="96"/>
      <c r="E138" s="97" t="s">
        <v>269</v>
      </c>
      <c r="F138" s="96"/>
      <c r="G138" s="98"/>
      <c r="H138" s="98"/>
      <c r="I138" s="99">
        <f>IFERROR(ROUND(SUM($I139:$I142),2),"")</f>
        <v>0</v>
      </c>
      <c r="J138" s="96"/>
      <c r="K138" s="97"/>
      <c r="L138" s="99">
        <f>IFERROR(ROUND(SUM($L139:$L142),2)," ")</f>
        <v>0</v>
      </c>
      <c r="M138" s="100"/>
      <c r="O138" s="185"/>
    </row>
    <row r="139" spans="1:15" s="61" customFormat="1" ht="42.75" outlineLevel="1" x14ac:dyDescent="0.2">
      <c r="A139" s="1"/>
      <c r="B139" s="69" t="s">
        <v>270</v>
      </c>
      <c r="C139" s="70">
        <v>92443</v>
      </c>
      <c r="D139" s="70" t="s">
        <v>48</v>
      </c>
      <c r="E139" s="71" t="s">
        <v>221</v>
      </c>
      <c r="F139" s="72" t="s">
        <v>57</v>
      </c>
      <c r="G139" s="73">
        <v>23.94</v>
      </c>
      <c r="H139" s="74"/>
      <c r="I139" s="75">
        <f>IFERROR(ROUND($G139*$H139,2),"")</f>
        <v>0</v>
      </c>
      <c r="J139" s="76">
        <f>IFERROR($J$9,"")</f>
        <v>0</v>
      </c>
      <c r="K139" s="77">
        <f t="shared" ref="K139:K142" si="45">IFERROR(ROUND(H139*(1+$J139),2),"")</f>
        <v>0</v>
      </c>
      <c r="L139" s="75">
        <f>IFERROR(ROUND($K139*$G139,2)," ")</f>
        <v>0</v>
      </c>
      <c r="M139" s="78"/>
      <c r="O139" s="185"/>
    </row>
    <row r="140" spans="1:15" s="61" customFormat="1" ht="28.5" outlineLevel="1" x14ac:dyDescent="0.2">
      <c r="A140" s="1"/>
      <c r="B140" s="69" t="s">
        <v>271</v>
      </c>
      <c r="C140" s="70" t="s">
        <v>235</v>
      </c>
      <c r="D140" s="70" t="s">
        <v>89</v>
      </c>
      <c r="E140" s="71" t="s">
        <v>236</v>
      </c>
      <c r="F140" s="72" t="s">
        <v>64</v>
      </c>
      <c r="G140" s="73">
        <v>1.39</v>
      </c>
      <c r="H140" s="74"/>
      <c r="I140" s="75">
        <f t="shared" ref="I140:I142" si="46">IFERROR(ROUND($G140*$H140,2),"")</f>
        <v>0</v>
      </c>
      <c r="J140" s="76">
        <f>IFERROR($J$9,"")</f>
        <v>0</v>
      </c>
      <c r="K140" s="77">
        <f t="shared" si="45"/>
        <v>0</v>
      </c>
      <c r="L140" s="75">
        <f>IFERROR(ROUND($K140*$G140,2)," ")</f>
        <v>0</v>
      </c>
      <c r="M140" s="78"/>
      <c r="O140" s="185"/>
    </row>
    <row r="141" spans="1:15" s="61" customFormat="1" ht="28.5" outlineLevel="1" x14ac:dyDescent="0.2">
      <c r="A141" s="1"/>
      <c r="B141" s="69" t="s">
        <v>272</v>
      </c>
      <c r="C141" s="70">
        <v>92760</v>
      </c>
      <c r="D141" s="70" t="s">
        <v>48</v>
      </c>
      <c r="E141" s="71" t="s">
        <v>273</v>
      </c>
      <c r="F141" s="72" t="s">
        <v>148</v>
      </c>
      <c r="G141" s="73">
        <v>22.16</v>
      </c>
      <c r="H141" s="74"/>
      <c r="I141" s="75">
        <f t="shared" si="46"/>
        <v>0</v>
      </c>
      <c r="J141" s="76">
        <f>IFERROR($J$9,"")</f>
        <v>0</v>
      </c>
      <c r="K141" s="77">
        <f t="shared" si="45"/>
        <v>0</v>
      </c>
      <c r="L141" s="75">
        <f>IFERROR(ROUND($K141*$G141,2)," ")</f>
        <v>0</v>
      </c>
      <c r="M141" s="78"/>
      <c r="O141" s="185"/>
    </row>
    <row r="142" spans="1:15" s="61" customFormat="1" ht="28.5" outlineLevel="1" x14ac:dyDescent="0.2">
      <c r="A142" s="1"/>
      <c r="B142" s="69" t="s">
        <v>274</v>
      </c>
      <c r="C142" s="70">
        <v>92762</v>
      </c>
      <c r="D142" s="70" t="s">
        <v>48</v>
      </c>
      <c r="E142" s="71" t="s">
        <v>238</v>
      </c>
      <c r="F142" s="72" t="s">
        <v>148</v>
      </c>
      <c r="G142" s="73">
        <v>166.49</v>
      </c>
      <c r="H142" s="74"/>
      <c r="I142" s="75">
        <f t="shared" si="46"/>
        <v>0</v>
      </c>
      <c r="J142" s="76">
        <f>IFERROR($J$9,"")</f>
        <v>0</v>
      </c>
      <c r="K142" s="77">
        <f t="shared" si="45"/>
        <v>0</v>
      </c>
      <c r="L142" s="75">
        <f>IFERROR(ROUND($K142*$G142,2)," ")</f>
        <v>0</v>
      </c>
      <c r="M142" s="78"/>
      <c r="O142" s="185"/>
    </row>
    <row r="143" spans="1:15" s="61" customFormat="1" ht="15" outlineLevel="1" x14ac:dyDescent="0.2">
      <c r="A143" s="1"/>
      <c r="B143" s="95" t="s">
        <v>275</v>
      </c>
      <c r="C143" s="96"/>
      <c r="D143" s="96"/>
      <c r="E143" s="97" t="s">
        <v>276</v>
      </c>
      <c r="F143" s="96"/>
      <c r="G143" s="98"/>
      <c r="H143" s="98"/>
      <c r="I143" s="99">
        <f>IFERROR(ROUND(SUM($I144:$I148),2),"")</f>
        <v>0</v>
      </c>
      <c r="J143" s="96"/>
      <c r="K143" s="97"/>
      <c r="L143" s="99">
        <f>IFERROR(ROUND(SUM($L144:$L148),2)," ")</f>
        <v>0</v>
      </c>
      <c r="M143" s="100"/>
      <c r="O143" s="185"/>
    </row>
    <row r="144" spans="1:15" s="61" customFormat="1" ht="42.75" outlineLevel="1" x14ac:dyDescent="0.2">
      <c r="A144" s="1"/>
      <c r="B144" s="69" t="s">
        <v>277</v>
      </c>
      <c r="C144" s="70">
        <v>92479</v>
      </c>
      <c r="D144" s="70" t="s">
        <v>48</v>
      </c>
      <c r="E144" s="71" t="s">
        <v>278</v>
      </c>
      <c r="F144" s="72" t="s">
        <v>57</v>
      </c>
      <c r="G144" s="73">
        <v>29.42</v>
      </c>
      <c r="H144" s="74"/>
      <c r="I144" s="75">
        <f>IFERROR(ROUND($G144*$H144,2),"")</f>
        <v>0</v>
      </c>
      <c r="J144" s="76">
        <f>IFERROR($J$9,"")</f>
        <v>0</v>
      </c>
      <c r="K144" s="77">
        <f t="shared" ref="K144:K148" si="47">IFERROR(ROUND(H144*(1+$J144),2),"")</f>
        <v>0</v>
      </c>
      <c r="L144" s="75">
        <f>IFERROR(ROUND($K144*$G144,2)," ")</f>
        <v>0</v>
      </c>
      <c r="M144" s="78"/>
      <c r="O144" s="185"/>
    </row>
    <row r="145" spans="1:15" s="61" customFormat="1" ht="28.5" outlineLevel="1" x14ac:dyDescent="0.2">
      <c r="A145" s="1"/>
      <c r="B145" s="69" t="s">
        <v>279</v>
      </c>
      <c r="C145" s="70" t="s">
        <v>235</v>
      </c>
      <c r="D145" s="70" t="s">
        <v>89</v>
      </c>
      <c r="E145" s="71" t="s">
        <v>236</v>
      </c>
      <c r="F145" s="72" t="s">
        <v>64</v>
      </c>
      <c r="G145" s="73">
        <v>2.94</v>
      </c>
      <c r="H145" s="74"/>
      <c r="I145" s="75">
        <f t="shared" ref="I145:I148" si="48">IFERROR(ROUND($G145*$H145,2),"")</f>
        <v>0</v>
      </c>
      <c r="J145" s="76">
        <f>IFERROR($J$9,"")</f>
        <v>0</v>
      </c>
      <c r="K145" s="77">
        <f t="shared" si="47"/>
        <v>0</v>
      </c>
      <c r="L145" s="75">
        <f>IFERROR(ROUND($K145*$G145,2)," ")</f>
        <v>0</v>
      </c>
      <c r="M145" s="78"/>
      <c r="O145" s="185"/>
    </row>
    <row r="146" spans="1:15" s="61" customFormat="1" ht="28.5" outlineLevel="1" x14ac:dyDescent="0.2">
      <c r="A146" s="1"/>
      <c r="B146" s="69" t="s">
        <v>280</v>
      </c>
      <c r="C146" s="70">
        <v>92761</v>
      </c>
      <c r="D146" s="70" t="s">
        <v>48</v>
      </c>
      <c r="E146" s="101" t="s">
        <v>281</v>
      </c>
      <c r="F146" s="72" t="s">
        <v>148</v>
      </c>
      <c r="G146" s="73">
        <v>96.38</v>
      </c>
      <c r="H146" s="74"/>
      <c r="I146" s="75">
        <f t="shared" si="48"/>
        <v>0</v>
      </c>
      <c r="J146" s="76">
        <f>IFERROR($J$9,"")</f>
        <v>0</v>
      </c>
      <c r="K146" s="77">
        <f t="shared" si="47"/>
        <v>0</v>
      </c>
      <c r="L146" s="75">
        <f>IFERROR(ROUND($K146*$G146,2)," ")</f>
        <v>0</v>
      </c>
      <c r="M146" s="78"/>
      <c r="O146" s="185"/>
    </row>
    <row r="147" spans="1:15" s="61" customFormat="1" ht="28.5" outlineLevel="1" x14ac:dyDescent="0.2">
      <c r="A147" s="1"/>
      <c r="B147" s="69" t="s">
        <v>282</v>
      </c>
      <c r="C147" s="70">
        <v>92763</v>
      </c>
      <c r="D147" s="70" t="s">
        <v>48</v>
      </c>
      <c r="E147" s="71" t="s">
        <v>240</v>
      </c>
      <c r="F147" s="72" t="s">
        <v>148</v>
      </c>
      <c r="G147" s="73">
        <v>196.26</v>
      </c>
      <c r="H147" s="74"/>
      <c r="I147" s="75">
        <f t="shared" si="48"/>
        <v>0</v>
      </c>
      <c r="J147" s="76">
        <f>IFERROR($J$9,"")</f>
        <v>0</v>
      </c>
      <c r="K147" s="77">
        <f t="shared" si="47"/>
        <v>0</v>
      </c>
      <c r="L147" s="75">
        <f>IFERROR(ROUND($K147*$G147,2)," ")</f>
        <v>0</v>
      </c>
      <c r="M147" s="78"/>
      <c r="O147" s="185"/>
    </row>
    <row r="148" spans="1:15" s="61" customFormat="1" ht="28.5" outlineLevel="1" x14ac:dyDescent="0.2">
      <c r="A148" s="1"/>
      <c r="B148" s="69" t="s">
        <v>283</v>
      </c>
      <c r="C148" s="70">
        <v>92762</v>
      </c>
      <c r="D148" s="70" t="s">
        <v>48</v>
      </c>
      <c r="E148" s="71" t="s">
        <v>238</v>
      </c>
      <c r="F148" s="72" t="s">
        <v>148</v>
      </c>
      <c r="G148" s="73">
        <v>40.33</v>
      </c>
      <c r="H148" s="74"/>
      <c r="I148" s="75">
        <f t="shared" si="48"/>
        <v>0</v>
      </c>
      <c r="J148" s="76">
        <f>IFERROR($J$9,"")</f>
        <v>0</v>
      </c>
      <c r="K148" s="77">
        <f t="shared" si="47"/>
        <v>0</v>
      </c>
      <c r="L148" s="75">
        <f>IFERROR(ROUND($K148*$G148,2)," ")</f>
        <v>0</v>
      </c>
      <c r="M148" s="78"/>
      <c r="O148" s="185"/>
    </row>
    <row r="149" spans="1:15" s="61" customFormat="1" ht="15" outlineLevel="1" x14ac:dyDescent="0.2">
      <c r="A149" s="1"/>
      <c r="B149" s="95" t="s">
        <v>284</v>
      </c>
      <c r="C149" s="96"/>
      <c r="D149" s="96"/>
      <c r="E149" s="97" t="s">
        <v>285</v>
      </c>
      <c r="F149" s="96"/>
      <c r="G149" s="98"/>
      <c r="H149" s="98"/>
      <c r="I149" s="99">
        <f>IFERROR(ROUND(SUM($I150:$I152),2),"")</f>
        <v>0</v>
      </c>
      <c r="J149" s="96"/>
      <c r="K149" s="97"/>
      <c r="L149" s="99">
        <f>IFERROR(ROUND(SUM($L150:$L152),2)," ")</f>
        <v>0</v>
      </c>
      <c r="M149" s="100"/>
      <c r="O149" s="185"/>
    </row>
    <row r="150" spans="1:15" s="61" customFormat="1" ht="42.75" outlineLevel="1" x14ac:dyDescent="0.2">
      <c r="A150" s="1"/>
      <c r="B150" s="69" t="s">
        <v>286</v>
      </c>
      <c r="C150" s="70">
        <v>92538</v>
      </c>
      <c r="D150" s="70" t="s">
        <v>48</v>
      </c>
      <c r="E150" s="71" t="s">
        <v>287</v>
      </c>
      <c r="F150" s="72" t="s">
        <v>57</v>
      </c>
      <c r="G150" s="73">
        <v>19.27</v>
      </c>
      <c r="H150" s="74"/>
      <c r="I150" s="75">
        <f>IFERROR(ROUND($G150*$H150,2),"")</f>
        <v>0</v>
      </c>
      <c r="J150" s="76">
        <f>IFERROR($J$9,"")</f>
        <v>0</v>
      </c>
      <c r="K150" s="77">
        <f t="shared" ref="K150:K152" si="49">IFERROR(ROUND(H150*(1+$J150),2),"")</f>
        <v>0</v>
      </c>
      <c r="L150" s="75">
        <f>IFERROR(ROUND($K150*$G150,2)," ")</f>
        <v>0</v>
      </c>
      <c r="M150" s="78"/>
      <c r="O150" s="185"/>
    </row>
    <row r="151" spans="1:15" s="61" customFormat="1" ht="42.75" outlineLevel="1" x14ac:dyDescent="0.2">
      <c r="A151" s="1"/>
      <c r="B151" s="69" t="s">
        <v>288</v>
      </c>
      <c r="C151" s="70">
        <v>99434</v>
      </c>
      <c r="D151" s="70" t="s">
        <v>48</v>
      </c>
      <c r="E151" s="71" t="s">
        <v>289</v>
      </c>
      <c r="F151" s="72" t="s">
        <v>74</v>
      </c>
      <c r="G151" s="73">
        <v>27.36</v>
      </c>
      <c r="H151" s="74"/>
      <c r="I151" s="75">
        <f t="shared" ref="I151:I152" si="50">IFERROR(ROUND($G151*$H151,2),"")</f>
        <v>0</v>
      </c>
      <c r="J151" s="76">
        <f>IFERROR($J$9,"")</f>
        <v>0</v>
      </c>
      <c r="K151" s="77">
        <f t="shared" si="49"/>
        <v>0</v>
      </c>
      <c r="L151" s="75">
        <f>IFERROR(ROUND($K151*$G151,2)," ")</f>
        <v>0</v>
      </c>
      <c r="M151" s="78"/>
      <c r="O151" s="185"/>
    </row>
    <row r="152" spans="1:15" s="61" customFormat="1" ht="28.5" outlineLevel="1" x14ac:dyDescent="0.2">
      <c r="A152" s="1"/>
      <c r="B152" s="69" t="s">
        <v>290</v>
      </c>
      <c r="C152" s="70">
        <v>92770</v>
      </c>
      <c r="D152" s="70" t="s">
        <v>48</v>
      </c>
      <c r="E152" s="71" t="s">
        <v>291</v>
      </c>
      <c r="F152" s="72" t="s">
        <v>148</v>
      </c>
      <c r="G152" s="73">
        <v>1649.21</v>
      </c>
      <c r="H152" s="74"/>
      <c r="I152" s="75">
        <f t="shared" si="50"/>
        <v>0</v>
      </c>
      <c r="J152" s="76">
        <f>IFERROR($J$9,"")</f>
        <v>0</v>
      </c>
      <c r="K152" s="77">
        <f t="shared" si="49"/>
        <v>0</v>
      </c>
      <c r="L152" s="75">
        <f>IFERROR(ROUND($K152*$G152,2)," ")</f>
        <v>0</v>
      </c>
      <c r="M152" s="78"/>
      <c r="O152" s="185"/>
    </row>
    <row r="153" spans="1:15" s="61" customFormat="1" ht="15" outlineLevel="1" x14ac:dyDescent="0.2">
      <c r="A153" s="1"/>
      <c r="B153" s="95" t="s">
        <v>292</v>
      </c>
      <c r="C153" s="96"/>
      <c r="D153" s="96"/>
      <c r="E153" s="97" t="s">
        <v>293</v>
      </c>
      <c r="F153" s="96"/>
      <c r="G153" s="98"/>
      <c r="H153" s="98"/>
      <c r="I153" s="99">
        <f>IFERROR(ROUND(SUM($I154:$I160),2),"")</f>
        <v>0</v>
      </c>
      <c r="J153" s="96"/>
      <c r="K153" s="97"/>
      <c r="L153" s="99">
        <f>IFERROR(ROUND(SUM($L154:$L160),2)," ")</f>
        <v>0</v>
      </c>
      <c r="M153" s="100"/>
      <c r="O153" s="185"/>
    </row>
    <row r="154" spans="1:15" s="61" customFormat="1" ht="28.5" outlineLevel="1" x14ac:dyDescent="0.2">
      <c r="A154" s="1"/>
      <c r="B154" s="69" t="s">
        <v>294</v>
      </c>
      <c r="C154" s="70">
        <v>95241</v>
      </c>
      <c r="D154" s="70" t="s">
        <v>48</v>
      </c>
      <c r="E154" s="71" t="s">
        <v>203</v>
      </c>
      <c r="F154" s="72" t="s">
        <v>57</v>
      </c>
      <c r="G154" s="73">
        <v>171.75</v>
      </c>
      <c r="H154" s="74"/>
      <c r="I154" s="75">
        <f>IFERROR(ROUND($G154*$H154,2),"")</f>
        <v>0</v>
      </c>
      <c r="J154" s="76">
        <f t="shared" ref="J154:J160" si="51">IFERROR($J$9,"")</f>
        <v>0</v>
      </c>
      <c r="K154" s="77">
        <f t="shared" ref="K154:K160" si="52">IFERROR(ROUND(H154*(1+$J154),2),"")</f>
        <v>0</v>
      </c>
      <c r="L154" s="75">
        <f t="shared" ref="L154:L160" si="53">IFERROR(ROUND($K154*$G154,2)," ")</f>
        <v>0</v>
      </c>
      <c r="M154" s="78"/>
      <c r="O154" s="185"/>
    </row>
    <row r="155" spans="1:15" s="61" customFormat="1" ht="42.75" outlineLevel="1" x14ac:dyDescent="0.2">
      <c r="A155" s="1"/>
      <c r="B155" s="69" t="s">
        <v>295</v>
      </c>
      <c r="C155" s="70">
        <v>97084</v>
      </c>
      <c r="D155" s="70" t="s">
        <v>48</v>
      </c>
      <c r="E155" s="71" t="s">
        <v>205</v>
      </c>
      <c r="F155" s="72" t="s">
        <v>57</v>
      </c>
      <c r="G155" s="73">
        <v>155.02000000000001</v>
      </c>
      <c r="H155" s="74"/>
      <c r="I155" s="75">
        <f t="shared" ref="I155:I160" si="54">IFERROR(ROUND($G155*$H155,2),"")</f>
        <v>0</v>
      </c>
      <c r="J155" s="76">
        <f t="shared" si="51"/>
        <v>0</v>
      </c>
      <c r="K155" s="77">
        <f t="shared" si="52"/>
        <v>0</v>
      </c>
      <c r="L155" s="75">
        <f t="shared" si="53"/>
        <v>0</v>
      </c>
      <c r="M155" s="78"/>
      <c r="O155" s="185"/>
    </row>
    <row r="156" spans="1:15" s="61" customFormat="1" ht="42.75" outlineLevel="1" x14ac:dyDescent="0.2">
      <c r="A156" s="1"/>
      <c r="B156" s="69" t="s">
        <v>296</v>
      </c>
      <c r="C156" s="70">
        <v>97086</v>
      </c>
      <c r="D156" s="70" t="s">
        <v>48</v>
      </c>
      <c r="E156" s="71" t="s">
        <v>207</v>
      </c>
      <c r="F156" s="72" t="s">
        <v>57</v>
      </c>
      <c r="G156" s="73">
        <v>25.16</v>
      </c>
      <c r="H156" s="74"/>
      <c r="I156" s="75">
        <f t="shared" si="54"/>
        <v>0</v>
      </c>
      <c r="J156" s="76">
        <f t="shared" si="51"/>
        <v>0</v>
      </c>
      <c r="K156" s="77">
        <f t="shared" si="52"/>
        <v>0</v>
      </c>
      <c r="L156" s="75">
        <f t="shared" si="53"/>
        <v>0</v>
      </c>
      <c r="M156" s="78"/>
      <c r="O156" s="185"/>
    </row>
    <row r="157" spans="1:15" s="61" customFormat="1" ht="28.5" outlineLevel="1" x14ac:dyDescent="0.2">
      <c r="A157" s="1"/>
      <c r="B157" s="69" t="s">
        <v>297</v>
      </c>
      <c r="C157" s="70">
        <v>97087</v>
      </c>
      <c r="D157" s="70" t="s">
        <v>48</v>
      </c>
      <c r="E157" s="71" t="s">
        <v>209</v>
      </c>
      <c r="F157" s="72" t="s">
        <v>57</v>
      </c>
      <c r="G157" s="73">
        <v>155.02000000000001</v>
      </c>
      <c r="H157" s="74"/>
      <c r="I157" s="75">
        <f t="shared" si="54"/>
        <v>0</v>
      </c>
      <c r="J157" s="76">
        <f t="shared" si="51"/>
        <v>0</v>
      </c>
      <c r="K157" s="77">
        <f t="shared" si="52"/>
        <v>0</v>
      </c>
      <c r="L157" s="75">
        <f t="shared" si="53"/>
        <v>0</v>
      </c>
      <c r="M157" s="78"/>
      <c r="O157" s="185"/>
    </row>
    <row r="158" spans="1:15" s="61" customFormat="1" ht="28.5" outlineLevel="1" x14ac:dyDescent="0.2">
      <c r="A158" s="1"/>
      <c r="B158" s="69" t="s">
        <v>298</v>
      </c>
      <c r="C158" s="70" t="s">
        <v>211</v>
      </c>
      <c r="D158" s="70" t="s">
        <v>144</v>
      </c>
      <c r="E158" s="71" t="s">
        <v>212</v>
      </c>
      <c r="F158" s="72" t="s">
        <v>64</v>
      </c>
      <c r="G158" s="73">
        <v>43.98</v>
      </c>
      <c r="H158" s="74"/>
      <c r="I158" s="75">
        <f t="shared" si="54"/>
        <v>0</v>
      </c>
      <c r="J158" s="76">
        <f t="shared" si="51"/>
        <v>0</v>
      </c>
      <c r="K158" s="77">
        <f t="shared" si="52"/>
        <v>0</v>
      </c>
      <c r="L158" s="75">
        <f t="shared" si="53"/>
        <v>0</v>
      </c>
      <c r="M158" s="78"/>
      <c r="O158" s="185"/>
    </row>
    <row r="159" spans="1:15" s="61" customFormat="1" ht="28.5" outlineLevel="1" x14ac:dyDescent="0.2">
      <c r="A159" s="1"/>
      <c r="B159" s="69" t="s">
        <v>299</v>
      </c>
      <c r="C159" s="70">
        <v>92772</v>
      </c>
      <c r="D159" s="70" t="s">
        <v>48</v>
      </c>
      <c r="E159" s="71" t="s">
        <v>300</v>
      </c>
      <c r="F159" s="72" t="s">
        <v>148</v>
      </c>
      <c r="G159" s="73">
        <v>4715.4399999999996</v>
      </c>
      <c r="H159" s="74"/>
      <c r="I159" s="75">
        <f t="shared" si="54"/>
        <v>0</v>
      </c>
      <c r="J159" s="76">
        <f t="shared" si="51"/>
        <v>0</v>
      </c>
      <c r="K159" s="77">
        <f t="shared" si="52"/>
        <v>0</v>
      </c>
      <c r="L159" s="75">
        <f t="shared" si="53"/>
        <v>0</v>
      </c>
      <c r="M159" s="78"/>
      <c r="O159" s="185"/>
    </row>
    <row r="160" spans="1:15" s="61" customFormat="1" ht="28.5" outlineLevel="1" x14ac:dyDescent="0.2">
      <c r="A160" s="1"/>
      <c r="B160" s="69" t="s">
        <v>301</v>
      </c>
      <c r="C160" s="70">
        <v>98557</v>
      </c>
      <c r="D160" s="70" t="s">
        <v>48</v>
      </c>
      <c r="E160" s="71" t="s">
        <v>179</v>
      </c>
      <c r="F160" s="72" t="s">
        <v>57</v>
      </c>
      <c r="G160" s="73">
        <v>171.75</v>
      </c>
      <c r="H160" s="74"/>
      <c r="I160" s="75">
        <f t="shared" si="54"/>
        <v>0</v>
      </c>
      <c r="J160" s="76">
        <f t="shared" si="51"/>
        <v>0</v>
      </c>
      <c r="K160" s="77">
        <f t="shared" si="52"/>
        <v>0</v>
      </c>
      <c r="L160" s="75">
        <f t="shared" si="53"/>
        <v>0</v>
      </c>
      <c r="M160" s="78"/>
      <c r="O160" s="185"/>
    </row>
    <row r="161" spans="1:15" s="61" customFormat="1" ht="15" outlineLevel="1" x14ac:dyDescent="0.2">
      <c r="A161" s="1"/>
      <c r="B161" s="95" t="s">
        <v>302</v>
      </c>
      <c r="C161" s="96"/>
      <c r="D161" s="96"/>
      <c r="E161" s="97" t="s">
        <v>303</v>
      </c>
      <c r="F161" s="96"/>
      <c r="G161" s="98"/>
      <c r="H161" s="98"/>
      <c r="I161" s="99">
        <f>IFERROR(ROUND(SUM($I162:$I166),2),"")</f>
        <v>0</v>
      </c>
      <c r="J161" s="96"/>
      <c r="K161" s="97"/>
      <c r="L161" s="99">
        <f>IFERROR(ROUND(SUM($L162:$L166),2)," ")</f>
        <v>0</v>
      </c>
      <c r="M161" s="100"/>
      <c r="O161" s="185"/>
    </row>
    <row r="162" spans="1:15" s="61" customFormat="1" ht="28.5" outlineLevel="1" x14ac:dyDescent="0.2">
      <c r="A162" s="1"/>
      <c r="B162" s="69" t="s">
        <v>304</v>
      </c>
      <c r="C162" s="70">
        <v>96534</v>
      </c>
      <c r="D162" s="70" t="s">
        <v>48</v>
      </c>
      <c r="E162" s="71" t="s">
        <v>167</v>
      </c>
      <c r="F162" s="72" t="s">
        <v>57</v>
      </c>
      <c r="G162" s="73">
        <v>470.81</v>
      </c>
      <c r="H162" s="74"/>
      <c r="I162" s="75">
        <f>IFERROR(ROUND($G162*$H162,2),"")</f>
        <v>0</v>
      </c>
      <c r="J162" s="76">
        <f>IFERROR($J$9,"")</f>
        <v>0</v>
      </c>
      <c r="K162" s="77">
        <f t="shared" ref="K162:K166" si="55">IFERROR(ROUND(H162*(1+$J162),2),"")</f>
        <v>0</v>
      </c>
      <c r="L162" s="75">
        <f>IFERROR(ROUND($K162*$G162,2)," ")</f>
        <v>0</v>
      </c>
      <c r="M162" s="78"/>
      <c r="O162" s="185"/>
    </row>
    <row r="163" spans="1:15" s="61" customFormat="1" ht="42.75" outlineLevel="1" x14ac:dyDescent="0.2">
      <c r="A163" s="1"/>
      <c r="B163" s="69" t="s">
        <v>305</v>
      </c>
      <c r="C163" s="70" t="s">
        <v>164</v>
      </c>
      <c r="D163" s="70" t="s">
        <v>89</v>
      </c>
      <c r="E163" s="71" t="s">
        <v>223</v>
      </c>
      <c r="F163" s="72" t="s">
        <v>64</v>
      </c>
      <c r="G163" s="73">
        <v>58.49</v>
      </c>
      <c r="H163" s="74"/>
      <c r="I163" s="75">
        <f t="shared" ref="I163:I166" si="56">IFERROR(ROUND($G163*$H163,2),"")</f>
        <v>0</v>
      </c>
      <c r="J163" s="76">
        <f>IFERROR($J$9,"")</f>
        <v>0</v>
      </c>
      <c r="K163" s="77">
        <f t="shared" si="55"/>
        <v>0</v>
      </c>
      <c r="L163" s="75">
        <f>IFERROR(ROUND($K163*$G163,2)," ")</f>
        <v>0</v>
      </c>
      <c r="M163" s="78"/>
      <c r="O163" s="185"/>
    </row>
    <row r="164" spans="1:15" s="61" customFormat="1" ht="42.75" outlineLevel="1" x14ac:dyDescent="0.2">
      <c r="A164" s="1"/>
      <c r="B164" s="69" t="s">
        <v>306</v>
      </c>
      <c r="C164" s="70">
        <v>92921</v>
      </c>
      <c r="D164" s="70" t="s">
        <v>48</v>
      </c>
      <c r="E164" s="71" t="s">
        <v>225</v>
      </c>
      <c r="F164" s="72" t="s">
        <v>148</v>
      </c>
      <c r="G164" s="73">
        <v>8153.62</v>
      </c>
      <c r="H164" s="74"/>
      <c r="I164" s="75">
        <f t="shared" si="56"/>
        <v>0</v>
      </c>
      <c r="J164" s="76">
        <f>IFERROR($J$9,"")</f>
        <v>0</v>
      </c>
      <c r="K164" s="77">
        <f t="shared" si="55"/>
        <v>0</v>
      </c>
      <c r="L164" s="75">
        <f>IFERROR(ROUND($K164*$G164,2)," ")</f>
        <v>0</v>
      </c>
      <c r="M164" s="78"/>
      <c r="O164" s="185"/>
    </row>
    <row r="165" spans="1:15" s="61" customFormat="1" ht="28.5" outlineLevel="1" x14ac:dyDescent="0.2">
      <c r="A165" s="1"/>
      <c r="B165" s="69" t="s">
        <v>307</v>
      </c>
      <c r="C165" s="70">
        <v>98557</v>
      </c>
      <c r="D165" s="70" t="s">
        <v>48</v>
      </c>
      <c r="E165" s="71" t="s">
        <v>179</v>
      </c>
      <c r="F165" s="72" t="s">
        <v>57</v>
      </c>
      <c r="G165" s="73">
        <v>470.81</v>
      </c>
      <c r="H165" s="74"/>
      <c r="I165" s="75">
        <f t="shared" si="56"/>
        <v>0</v>
      </c>
      <c r="J165" s="76">
        <f>IFERROR($J$9,"")</f>
        <v>0</v>
      </c>
      <c r="K165" s="77">
        <f t="shared" si="55"/>
        <v>0</v>
      </c>
      <c r="L165" s="75">
        <f>IFERROR(ROUND($K165*$G165,2)," ")</f>
        <v>0</v>
      </c>
      <c r="M165" s="78"/>
      <c r="O165" s="185"/>
    </row>
    <row r="166" spans="1:15" s="61" customFormat="1" ht="42.75" outlineLevel="1" x14ac:dyDescent="0.2">
      <c r="A166" s="1"/>
      <c r="B166" s="69" t="s">
        <v>308</v>
      </c>
      <c r="C166" s="70">
        <v>102722</v>
      </c>
      <c r="D166" s="70" t="s">
        <v>48</v>
      </c>
      <c r="E166" s="71" t="s">
        <v>230</v>
      </c>
      <c r="F166" s="72" t="s">
        <v>124</v>
      </c>
      <c r="G166" s="73">
        <v>40.69</v>
      </c>
      <c r="H166" s="74"/>
      <c r="I166" s="75">
        <f t="shared" si="56"/>
        <v>0</v>
      </c>
      <c r="J166" s="76">
        <f>IFERROR($J$9,"")</f>
        <v>0</v>
      </c>
      <c r="K166" s="77">
        <f t="shared" si="55"/>
        <v>0</v>
      </c>
      <c r="L166" s="75">
        <f>IFERROR(ROUND($K166*$G166,2)," ")</f>
        <v>0</v>
      </c>
      <c r="M166" s="78"/>
      <c r="O166" s="185"/>
    </row>
    <row r="167" spans="1:15" s="61" customFormat="1" ht="15" outlineLevel="1" x14ac:dyDescent="0.2">
      <c r="A167" s="1"/>
      <c r="B167" s="95" t="s">
        <v>309</v>
      </c>
      <c r="C167" s="96"/>
      <c r="D167" s="96"/>
      <c r="E167" s="97" t="s">
        <v>310</v>
      </c>
      <c r="F167" s="96"/>
      <c r="G167" s="98"/>
      <c r="H167" s="98"/>
      <c r="I167" s="99">
        <f>IFERROR(ROUND(SUM($I168),2),"")</f>
        <v>0</v>
      </c>
      <c r="J167" s="96"/>
      <c r="K167" s="97"/>
      <c r="L167" s="99">
        <f>IFERROR(ROUND(SUM($L168),2)," ")</f>
        <v>0</v>
      </c>
      <c r="M167" s="100"/>
      <c r="O167" s="185"/>
    </row>
    <row r="168" spans="1:15" s="61" customFormat="1" ht="42.75" outlineLevel="1" x14ac:dyDescent="0.2">
      <c r="A168" s="1"/>
      <c r="B168" s="69" t="s">
        <v>311</v>
      </c>
      <c r="C168" s="70">
        <v>87905</v>
      </c>
      <c r="D168" s="70" t="s">
        <v>48</v>
      </c>
      <c r="E168" s="71" t="s">
        <v>312</v>
      </c>
      <c r="F168" s="72" t="s">
        <v>57</v>
      </c>
      <c r="G168" s="73">
        <v>1188.01</v>
      </c>
      <c r="H168" s="74"/>
      <c r="I168" s="75">
        <f>IFERROR(ROUND($G168*$H168,2),"")</f>
        <v>0</v>
      </c>
      <c r="J168" s="76">
        <f>IFERROR($J$9,"")</f>
        <v>0</v>
      </c>
      <c r="K168" s="77">
        <f t="shared" ref="K168" si="57">IFERROR(ROUND(H168*(1+$J168),2),"")</f>
        <v>0</v>
      </c>
      <c r="L168" s="75">
        <f>IFERROR(ROUND($K168*$G168,2)," ")</f>
        <v>0</v>
      </c>
      <c r="M168" s="78"/>
      <c r="O168" s="185"/>
    </row>
    <row r="169" spans="1:15" s="61" customFormat="1" ht="15" outlineLevel="1" x14ac:dyDescent="0.2">
      <c r="A169" s="1"/>
      <c r="B169" s="95" t="s">
        <v>313</v>
      </c>
      <c r="C169" s="96"/>
      <c r="D169" s="96"/>
      <c r="E169" s="97" t="s">
        <v>314</v>
      </c>
      <c r="F169" s="96"/>
      <c r="G169" s="98"/>
      <c r="H169" s="98"/>
      <c r="I169" s="99">
        <f>IFERROR(ROUND(SUM($I170:$I172),2),"")</f>
        <v>0</v>
      </c>
      <c r="J169" s="96"/>
      <c r="K169" s="97"/>
      <c r="L169" s="99">
        <f>IFERROR(ROUND(SUM($L170:$L172),2)," ")</f>
        <v>0</v>
      </c>
      <c r="M169" s="100"/>
      <c r="O169" s="185"/>
    </row>
    <row r="170" spans="1:15" s="61" customFormat="1" ht="28.5" outlineLevel="1" x14ac:dyDescent="0.2">
      <c r="A170" s="1"/>
      <c r="B170" s="69" t="s">
        <v>315</v>
      </c>
      <c r="C170" s="70">
        <v>104641</v>
      </c>
      <c r="D170" s="70" t="s">
        <v>48</v>
      </c>
      <c r="E170" s="71" t="s">
        <v>316</v>
      </c>
      <c r="F170" s="72" t="s">
        <v>57</v>
      </c>
      <c r="G170" s="73">
        <v>1188.01</v>
      </c>
      <c r="H170" s="74"/>
      <c r="I170" s="75">
        <f>IFERROR(ROUND($G170*$H170,2),"")</f>
        <v>0</v>
      </c>
      <c r="J170" s="76">
        <f>IFERROR($J$9,"")</f>
        <v>0</v>
      </c>
      <c r="K170" s="77">
        <f t="shared" ref="K170:K172" si="58">IFERROR(ROUND(H170*(1+$J170),2),"")</f>
        <v>0</v>
      </c>
      <c r="L170" s="75">
        <f>IFERROR(ROUND($K170*$G170,2)," ")</f>
        <v>0</v>
      </c>
      <c r="M170" s="78"/>
      <c r="O170" s="185"/>
    </row>
    <row r="171" spans="1:15" s="61" customFormat="1" ht="28.5" outlineLevel="1" x14ac:dyDescent="0.2">
      <c r="A171" s="1"/>
      <c r="B171" s="69" t="s">
        <v>317</v>
      </c>
      <c r="C171" s="70">
        <v>88497</v>
      </c>
      <c r="D171" s="70" t="s">
        <v>48</v>
      </c>
      <c r="E171" s="71" t="s">
        <v>318</v>
      </c>
      <c r="F171" s="72" t="s">
        <v>57</v>
      </c>
      <c r="G171" s="73">
        <v>1188.01</v>
      </c>
      <c r="H171" s="74"/>
      <c r="I171" s="75">
        <f t="shared" ref="I171:I172" si="59">IFERROR(ROUND($G171*$H171,2),"")</f>
        <v>0</v>
      </c>
      <c r="J171" s="76">
        <f>IFERROR($J$9,"")</f>
        <v>0</v>
      </c>
      <c r="K171" s="77">
        <f t="shared" si="58"/>
        <v>0</v>
      </c>
      <c r="L171" s="75">
        <f>IFERROR(ROUND($K171*$G171,2)," ")</f>
        <v>0</v>
      </c>
      <c r="M171" s="78"/>
      <c r="O171" s="185"/>
    </row>
    <row r="172" spans="1:15" s="61" customFormat="1" ht="28.5" outlineLevel="1" x14ac:dyDescent="0.2">
      <c r="A172" s="1"/>
      <c r="B172" s="69" t="s">
        <v>319</v>
      </c>
      <c r="C172" s="70">
        <v>88485</v>
      </c>
      <c r="D172" s="70" t="s">
        <v>48</v>
      </c>
      <c r="E172" s="71" t="s">
        <v>320</v>
      </c>
      <c r="F172" s="72" t="s">
        <v>57</v>
      </c>
      <c r="G172" s="73">
        <v>1188.01</v>
      </c>
      <c r="H172" s="74"/>
      <c r="I172" s="75">
        <f t="shared" si="59"/>
        <v>0</v>
      </c>
      <c r="J172" s="76">
        <f>IFERROR($J$9,"")</f>
        <v>0</v>
      </c>
      <c r="K172" s="77">
        <f t="shared" si="58"/>
        <v>0</v>
      </c>
      <c r="L172" s="75">
        <f>IFERROR(ROUND($K172*$G172,2)," ")</f>
        <v>0</v>
      </c>
      <c r="M172" s="78"/>
      <c r="O172" s="185"/>
    </row>
    <row r="173" spans="1:15" s="61" customFormat="1" ht="15" x14ac:dyDescent="0.2">
      <c r="A173" s="1"/>
      <c r="B173" s="87">
        <v>4</v>
      </c>
      <c r="C173" s="88"/>
      <c r="D173" s="88"/>
      <c r="E173" s="89" t="s">
        <v>321</v>
      </c>
      <c r="F173" s="88"/>
      <c r="G173" s="90"/>
      <c r="H173" s="90"/>
      <c r="I173" s="91">
        <f>IFERROR(ROUND(SUM($I174,$I186,$I197,I209,I231,I220),2),"")</f>
        <v>0</v>
      </c>
      <c r="J173" s="88"/>
      <c r="K173" s="92"/>
      <c r="L173" s="91">
        <f>IFERROR(ROUND(SUM($L174,$L186,$L197,L209,L231,L220),2)," ")</f>
        <v>0</v>
      </c>
      <c r="M173" s="93" t="e">
        <f>L173/$L$1215</f>
        <v>#DIV/0!</v>
      </c>
      <c r="O173" s="185"/>
    </row>
    <row r="174" spans="1:15" s="61" customFormat="1" ht="15" x14ac:dyDescent="0.2">
      <c r="A174" s="1"/>
      <c r="B174" s="62" t="s">
        <v>322</v>
      </c>
      <c r="C174" s="63"/>
      <c r="D174" s="63"/>
      <c r="E174" s="64" t="s">
        <v>323</v>
      </c>
      <c r="F174" s="63"/>
      <c r="G174" s="65"/>
      <c r="H174" s="65"/>
      <c r="I174" s="67">
        <f>IFERROR(ROUND(SUM($I175:$I185),2),"")</f>
        <v>0</v>
      </c>
      <c r="J174" s="63"/>
      <c r="K174" s="66"/>
      <c r="L174" s="67">
        <f>IFERROR(ROUND(SUM($L175:$L185),2)," ")</f>
        <v>0</v>
      </c>
      <c r="M174" s="68"/>
      <c r="O174" s="185"/>
    </row>
    <row r="175" spans="1:15" s="61" customFormat="1" ht="42.75" outlineLevel="1" x14ac:dyDescent="0.2">
      <c r="A175" s="1"/>
      <c r="B175" s="69" t="s">
        <v>324</v>
      </c>
      <c r="C175" s="70">
        <v>92423</v>
      </c>
      <c r="D175" s="70" t="s">
        <v>48</v>
      </c>
      <c r="E175" s="71" t="s">
        <v>325</v>
      </c>
      <c r="F175" s="72" t="s">
        <v>57</v>
      </c>
      <c r="G175" s="73">
        <v>1660.15</v>
      </c>
      <c r="H175" s="74"/>
      <c r="I175" s="75">
        <f>IFERROR(ROUND($G175*$H175,2),"")</f>
        <v>0</v>
      </c>
      <c r="J175" s="76">
        <f t="shared" ref="J175:J185" si="60">IFERROR($J$9,"")</f>
        <v>0</v>
      </c>
      <c r="K175" s="77">
        <f t="shared" ref="K175:K185" si="61">IFERROR(ROUND(H175*(1+$J175),2),"")</f>
        <v>0</v>
      </c>
      <c r="L175" s="75">
        <f t="shared" ref="L175:L185" si="62">IFERROR(ROUND($K175*$G175,2)," ")</f>
        <v>0</v>
      </c>
      <c r="M175" s="78"/>
      <c r="O175" s="185"/>
    </row>
    <row r="176" spans="1:15" s="61" customFormat="1" ht="28.5" outlineLevel="1" x14ac:dyDescent="0.2">
      <c r="A176" s="1"/>
      <c r="B176" s="69" t="s">
        <v>326</v>
      </c>
      <c r="C176" s="70">
        <v>92760</v>
      </c>
      <c r="D176" s="70" t="s">
        <v>48</v>
      </c>
      <c r="E176" s="71" t="s">
        <v>273</v>
      </c>
      <c r="F176" s="72" t="s">
        <v>148</v>
      </c>
      <c r="G176" s="73">
        <v>2015.11</v>
      </c>
      <c r="H176" s="74"/>
      <c r="I176" s="75">
        <f t="shared" ref="I176:I185" si="63">IFERROR(ROUND($G176*$H176,2),"")</f>
        <v>0</v>
      </c>
      <c r="J176" s="76">
        <f t="shared" si="60"/>
        <v>0</v>
      </c>
      <c r="K176" s="77">
        <f t="shared" si="61"/>
        <v>0</v>
      </c>
      <c r="L176" s="75">
        <f t="shared" si="62"/>
        <v>0</v>
      </c>
      <c r="M176" s="78"/>
      <c r="O176" s="185"/>
    </row>
    <row r="177" spans="1:15" s="61" customFormat="1" ht="28.5" outlineLevel="1" x14ac:dyDescent="0.2">
      <c r="A177" s="1"/>
      <c r="B177" s="69" t="s">
        <v>327</v>
      </c>
      <c r="C177" s="70">
        <v>92762</v>
      </c>
      <c r="D177" s="70" t="s">
        <v>48</v>
      </c>
      <c r="E177" s="71" t="s">
        <v>238</v>
      </c>
      <c r="F177" s="72" t="s">
        <v>148</v>
      </c>
      <c r="G177" s="73">
        <v>5576.2</v>
      </c>
      <c r="H177" s="74"/>
      <c r="I177" s="75">
        <f t="shared" si="63"/>
        <v>0</v>
      </c>
      <c r="J177" s="76">
        <f t="shared" si="60"/>
        <v>0</v>
      </c>
      <c r="K177" s="77">
        <f t="shared" si="61"/>
        <v>0</v>
      </c>
      <c r="L177" s="75">
        <f t="shared" si="62"/>
        <v>0</v>
      </c>
      <c r="M177" s="78"/>
      <c r="O177" s="185"/>
    </row>
    <row r="178" spans="1:15" s="61" customFormat="1" ht="28.5" outlineLevel="1" x14ac:dyDescent="0.2">
      <c r="A178" s="1"/>
      <c r="B178" s="69" t="s">
        <v>328</v>
      </c>
      <c r="C178" s="70">
        <v>92763</v>
      </c>
      <c r="D178" s="70" t="s">
        <v>48</v>
      </c>
      <c r="E178" s="71" t="s">
        <v>240</v>
      </c>
      <c r="F178" s="72" t="s">
        <v>148</v>
      </c>
      <c r="G178" s="73">
        <v>1005.07</v>
      </c>
      <c r="H178" s="74"/>
      <c r="I178" s="75">
        <f t="shared" si="63"/>
        <v>0</v>
      </c>
      <c r="J178" s="76">
        <f t="shared" si="60"/>
        <v>0</v>
      </c>
      <c r="K178" s="77">
        <f t="shared" si="61"/>
        <v>0</v>
      </c>
      <c r="L178" s="75">
        <f t="shared" si="62"/>
        <v>0</v>
      </c>
      <c r="M178" s="78"/>
      <c r="O178" s="185"/>
    </row>
    <row r="179" spans="1:15" s="61" customFormat="1" ht="28.5" outlineLevel="1" x14ac:dyDescent="0.2">
      <c r="A179" s="1"/>
      <c r="B179" s="69" t="s">
        <v>329</v>
      </c>
      <c r="C179" s="70">
        <v>92764</v>
      </c>
      <c r="D179" s="70" t="s">
        <v>48</v>
      </c>
      <c r="E179" s="71" t="s">
        <v>330</v>
      </c>
      <c r="F179" s="72" t="s">
        <v>148</v>
      </c>
      <c r="G179" s="73">
        <v>604.95000000000005</v>
      </c>
      <c r="H179" s="74"/>
      <c r="I179" s="75">
        <f t="shared" si="63"/>
        <v>0</v>
      </c>
      <c r="J179" s="76">
        <f t="shared" si="60"/>
        <v>0</v>
      </c>
      <c r="K179" s="77">
        <f t="shared" si="61"/>
        <v>0</v>
      </c>
      <c r="L179" s="75">
        <f t="shared" si="62"/>
        <v>0</v>
      </c>
      <c r="M179" s="78"/>
      <c r="O179" s="185"/>
    </row>
    <row r="180" spans="1:15" s="61" customFormat="1" ht="28.5" outlineLevel="1" x14ac:dyDescent="0.2">
      <c r="A180" s="1"/>
      <c r="B180" s="69" t="s">
        <v>331</v>
      </c>
      <c r="C180" s="80">
        <v>92765</v>
      </c>
      <c r="D180" s="80" t="s">
        <v>48</v>
      </c>
      <c r="E180" s="81" t="s">
        <v>332</v>
      </c>
      <c r="F180" s="72" t="s">
        <v>148</v>
      </c>
      <c r="G180" s="73">
        <v>95.24</v>
      </c>
      <c r="H180" s="74"/>
      <c r="I180" s="75">
        <f t="shared" si="63"/>
        <v>0</v>
      </c>
      <c r="J180" s="76">
        <f t="shared" si="60"/>
        <v>0</v>
      </c>
      <c r="K180" s="77">
        <f t="shared" si="61"/>
        <v>0</v>
      </c>
      <c r="L180" s="85">
        <f t="shared" si="62"/>
        <v>0</v>
      </c>
      <c r="M180" s="86"/>
      <c r="O180" s="185"/>
    </row>
    <row r="181" spans="1:15" s="61" customFormat="1" ht="28.5" outlineLevel="1" x14ac:dyDescent="0.2">
      <c r="A181" s="1"/>
      <c r="B181" s="69" t="s">
        <v>333</v>
      </c>
      <c r="C181" s="70" t="s">
        <v>235</v>
      </c>
      <c r="D181" s="70" t="s">
        <v>89</v>
      </c>
      <c r="E181" s="71" t="s">
        <v>236</v>
      </c>
      <c r="F181" s="72" t="s">
        <v>64</v>
      </c>
      <c r="G181" s="73">
        <v>106.7</v>
      </c>
      <c r="H181" s="74"/>
      <c r="I181" s="75">
        <f t="shared" si="63"/>
        <v>0</v>
      </c>
      <c r="J181" s="76">
        <f t="shared" si="60"/>
        <v>0</v>
      </c>
      <c r="K181" s="77">
        <f t="shared" si="61"/>
        <v>0</v>
      </c>
      <c r="L181" s="75">
        <f t="shared" si="62"/>
        <v>0</v>
      </c>
      <c r="M181" s="78"/>
      <c r="O181" s="185"/>
    </row>
    <row r="182" spans="1:15" s="61" customFormat="1" outlineLevel="1" x14ac:dyDescent="0.2">
      <c r="A182" s="1"/>
      <c r="B182" s="69" t="s">
        <v>334</v>
      </c>
      <c r="C182" s="70">
        <v>128</v>
      </c>
      <c r="D182" s="70" t="s">
        <v>81</v>
      </c>
      <c r="E182" s="71" t="s">
        <v>335</v>
      </c>
      <c r="F182" s="72" t="s">
        <v>64</v>
      </c>
      <c r="G182" s="73">
        <v>106.7</v>
      </c>
      <c r="H182" s="74"/>
      <c r="I182" s="75">
        <f t="shared" si="63"/>
        <v>0</v>
      </c>
      <c r="J182" s="76">
        <f t="shared" si="60"/>
        <v>0</v>
      </c>
      <c r="K182" s="77">
        <f t="shared" si="61"/>
        <v>0</v>
      </c>
      <c r="L182" s="75">
        <f t="shared" si="62"/>
        <v>0</v>
      </c>
      <c r="M182" s="78"/>
      <c r="O182" s="185"/>
    </row>
    <row r="183" spans="1:15" s="61" customFormat="1" ht="28.5" outlineLevel="1" x14ac:dyDescent="0.2">
      <c r="A183" s="1"/>
      <c r="B183" s="69" t="s">
        <v>336</v>
      </c>
      <c r="C183" s="70">
        <v>92759</v>
      </c>
      <c r="D183" s="70" t="s">
        <v>48</v>
      </c>
      <c r="E183" s="71" t="s">
        <v>337</v>
      </c>
      <c r="F183" s="72" t="s">
        <v>148</v>
      </c>
      <c r="G183" s="73">
        <v>1877</v>
      </c>
      <c r="H183" s="74"/>
      <c r="I183" s="75">
        <f t="shared" si="63"/>
        <v>0</v>
      </c>
      <c r="J183" s="76">
        <f t="shared" si="60"/>
        <v>0</v>
      </c>
      <c r="K183" s="77">
        <f t="shared" si="61"/>
        <v>0</v>
      </c>
      <c r="L183" s="75">
        <f t="shared" si="62"/>
        <v>0</v>
      </c>
      <c r="M183" s="78"/>
      <c r="O183" s="185"/>
    </row>
    <row r="184" spans="1:15" s="61" customFormat="1" ht="28.5" outlineLevel="1" x14ac:dyDescent="0.2">
      <c r="A184" s="1"/>
      <c r="B184" s="69" t="s">
        <v>338</v>
      </c>
      <c r="C184" s="70">
        <v>92765</v>
      </c>
      <c r="D184" s="70" t="s">
        <v>48</v>
      </c>
      <c r="E184" s="71" t="s">
        <v>332</v>
      </c>
      <c r="F184" s="72" t="s">
        <v>148</v>
      </c>
      <c r="G184" s="73">
        <v>839</v>
      </c>
      <c r="H184" s="74"/>
      <c r="I184" s="75">
        <f t="shared" si="63"/>
        <v>0</v>
      </c>
      <c r="J184" s="76">
        <f t="shared" si="60"/>
        <v>0</v>
      </c>
      <c r="K184" s="77">
        <f t="shared" si="61"/>
        <v>0</v>
      </c>
      <c r="L184" s="75">
        <f t="shared" si="62"/>
        <v>0</v>
      </c>
      <c r="M184" s="78"/>
      <c r="O184" s="185"/>
    </row>
    <row r="185" spans="1:15" s="61" customFormat="1" ht="28.5" outlineLevel="1" x14ac:dyDescent="0.2">
      <c r="A185" s="1"/>
      <c r="B185" s="69" t="s">
        <v>339</v>
      </c>
      <c r="C185" s="70">
        <v>92766</v>
      </c>
      <c r="D185" s="70" t="s">
        <v>48</v>
      </c>
      <c r="E185" s="71" t="s">
        <v>340</v>
      </c>
      <c r="F185" s="72" t="s">
        <v>148</v>
      </c>
      <c r="G185" s="73">
        <v>329</v>
      </c>
      <c r="H185" s="74"/>
      <c r="I185" s="75">
        <f t="shared" si="63"/>
        <v>0</v>
      </c>
      <c r="J185" s="76">
        <f t="shared" si="60"/>
        <v>0</v>
      </c>
      <c r="K185" s="77">
        <f t="shared" si="61"/>
        <v>0</v>
      </c>
      <c r="L185" s="75">
        <f t="shared" si="62"/>
        <v>0</v>
      </c>
      <c r="M185" s="78"/>
      <c r="O185" s="185"/>
    </row>
    <row r="186" spans="1:15" s="61" customFormat="1" ht="15" x14ac:dyDescent="0.2">
      <c r="A186" s="1"/>
      <c r="B186" s="62" t="s">
        <v>341</v>
      </c>
      <c r="C186" s="63"/>
      <c r="D186" s="63"/>
      <c r="E186" s="64" t="s">
        <v>342</v>
      </c>
      <c r="F186" s="63"/>
      <c r="G186" s="65"/>
      <c r="H186" s="65"/>
      <c r="I186" s="67">
        <f>IFERROR(ROUND(SUM($I187:$I196),2),"")</f>
        <v>0</v>
      </c>
      <c r="J186" s="63"/>
      <c r="K186" s="66"/>
      <c r="L186" s="67">
        <f>IFERROR(ROUND(SUM($L187:$L196),2)," ")</f>
        <v>0</v>
      </c>
      <c r="M186" s="68"/>
      <c r="O186" s="185"/>
    </row>
    <row r="187" spans="1:15" s="61" customFormat="1" ht="44.45" customHeight="1" outlineLevel="1" x14ac:dyDescent="0.2">
      <c r="A187" s="1"/>
      <c r="B187" s="69" t="s">
        <v>343</v>
      </c>
      <c r="C187" s="70">
        <v>92460</v>
      </c>
      <c r="D187" s="70" t="s">
        <v>48</v>
      </c>
      <c r="E187" s="81" t="s">
        <v>344</v>
      </c>
      <c r="F187" s="72" t="s">
        <v>57</v>
      </c>
      <c r="G187" s="73">
        <v>2279.1999999999998</v>
      </c>
      <c r="H187" s="74"/>
      <c r="I187" s="75">
        <f>IFERROR(ROUND($G187*$H187,2),"")</f>
        <v>0</v>
      </c>
      <c r="J187" s="76">
        <f t="shared" ref="J187:J196" si="64">IFERROR($J$9,"")</f>
        <v>0</v>
      </c>
      <c r="K187" s="77">
        <f t="shared" ref="K187:K196" si="65">IFERROR(ROUND(H187*(1+$J187),2),"")</f>
        <v>0</v>
      </c>
      <c r="L187" s="75">
        <f t="shared" ref="L187:L196" si="66">IFERROR(ROUND($K187*$G187,2)," ")</f>
        <v>0</v>
      </c>
      <c r="M187" s="78"/>
      <c r="O187" s="185"/>
    </row>
    <row r="188" spans="1:15" s="61" customFormat="1" ht="28.5" outlineLevel="1" x14ac:dyDescent="0.2">
      <c r="A188" s="1"/>
      <c r="B188" s="69" t="s">
        <v>345</v>
      </c>
      <c r="C188" s="70">
        <v>92760</v>
      </c>
      <c r="D188" s="70" t="s">
        <v>48</v>
      </c>
      <c r="E188" s="71" t="s">
        <v>273</v>
      </c>
      <c r="F188" s="72" t="s">
        <v>148</v>
      </c>
      <c r="G188" s="73">
        <v>2963</v>
      </c>
      <c r="H188" s="74"/>
      <c r="I188" s="75">
        <f t="shared" ref="I188:I196" si="67">IFERROR(ROUND($G188*$H188,2),"")</f>
        <v>0</v>
      </c>
      <c r="J188" s="76">
        <f t="shared" si="64"/>
        <v>0</v>
      </c>
      <c r="K188" s="77">
        <f t="shared" si="65"/>
        <v>0</v>
      </c>
      <c r="L188" s="75">
        <f t="shared" si="66"/>
        <v>0</v>
      </c>
      <c r="M188" s="78"/>
      <c r="O188" s="185"/>
    </row>
    <row r="189" spans="1:15" s="61" customFormat="1" ht="28.5" outlineLevel="1" x14ac:dyDescent="0.2">
      <c r="A189" s="1"/>
      <c r="B189" s="69" t="s">
        <v>346</v>
      </c>
      <c r="C189" s="70">
        <v>92761</v>
      </c>
      <c r="D189" s="70" t="s">
        <v>48</v>
      </c>
      <c r="E189" s="71" t="s">
        <v>281</v>
      </c>
      <c r="F189" s="72" t="s">
        <v>148</v>
      </c>
      <c r="G189" s="73">
        <v>2836</v>
      </c>
      <c r="H189" s="74"/>
      <c r="I189" s="75">
        <f t="shared" si="67"/>
        <v>0</v>
      </c>
      <c r="J189" s="76">
        <f t="shared" si="64"/>
        <v>0</v>
      </c>
      <c r="K189" s="77">
        <f t="shared" si="65"/>
        <v>0</v>
      </c>
      <c r="L189" s="75">
        <f t="shared" si="66"/>
        <v>0</v>
      </c>
      <c r="M189" s="78"/>
      <c r="O189" s="185"/>
    </row>
    <row r="190" spans="1:15" s="61" customFormat="1" ht="28.5" outlineLevel="1" x14ac:dyDescent="0.2">
      <c r="A190" s="1"/>
      <c r="B190" s="69" t="s">
        <v>347</v>
      </c>
      <c r="C190" s="70">
        <v>92762</v>
      </c>
      <c r="D190" s="70" t="s">
        <v>48</v>
      </c>
      <c r="E190" s="71" t="s">
        <v>238</v>
      </c>
      <c r="F190" s="72" t="s">
        <v>148</v>
      </c>
      <c r="G190" s="73">
        <v>4500</v>
      </c>
      <c r="H190" s="74"/>
      <c r="I190" s="75">
        <f t="shared" si="67"/>
        <v>0</v>
      </c>
      <c r="J190" s="76">
        <f t="shared" si="64"/>
        <v>0</v>
      </c>
      <c r="K190" s="77">
        <f t="shared" si="65"/>
        <v>0</v>
      </c>
      <c r="L190" s="75">
        <f t="shared" si="66"/>
        <v>0</v>
      </c>
      <c r="M190" s="78"/>
      <c r="O190" s="185"/>
    </row>
    <row r="191" spans="1:15" s="61" customFormat="1" ht="28.5" outlineLevel="1" x14ac:dyDescent="0.2">
      <c r="A191" s="1"/>
      <c r="B191" s="69" t="s">
        <v>348</v>
      </c>
      <c r="C191" s="70">
        <v>92763</v>
      </c>
      <c r="D191" s="70" t="s">
        <v>48</v>
      </c>
      <c r="E191" s="71" t="s">
        <v>240</v>
      </c>
      <c r="F191" s="72" t="s">
        <v>148</v>
      </c>
      <c r="G191" s="73">
        <v>1749</v>
      </c>
      <c r="H191" s="74"/>
      <c r="I191" s="75">
        <f t="shared" si="67"/>
        <v>0</v>
      </c>
      <c r="J191" s="76">
        <f t="shared" si="64"/>
        <v>0</v>
      </c>
      <c r="K191" s="77">
        <f t="shared" si="65"/>
        <v>0</v>
      </c>
      <c r="L191" s="75">
        <f t="shared" si="66"/>
        <v>0</v>
      </c>
      <c r="M191" s="78"/>
      <c r="O191" s="185"/>
    </row>
    <row r="192" spans="1:15" s="61" customFormat="1" ht="28.5" outlineLevel="1" x14ac:dyDescent="0.2">
      <c r="A192" s="1"/>
      <c r="B192" s="69" t="s">
        <v>349</v>
      </c>
      <c r="C192" s="70">
        <v>92764</v>
      </c>
      <c r="D192" s="70" t="s">
        <v>48</v>
      </c>
      <c r="E192" s="71" t="s">
        <v>330</v>
      </c>
      <c r="F192" s="72" t="s">
        <v>148</v>
      </c>
      <c r="G192" s="73">
        <v>3021</v>
      </c>
      <c r="H192" s="74"/>
      <c r="I192" s="75">
        <f t="shared" si="67"/>
        <v>0</v>
      </c>
      <c r="J192" s="76">
        <f t="shared" si="64"/>
        <v>0</v>
      </c>
      <c r="K192" s="77">
        <f t="shared" si="65"/>
        <v>0</v>
      </c>
      <c r="L192" s="75">
        <f t="shared" si="66"/>
        <v>0</v>
      </c>
      <c r="M192" s="78"/>
      <c r="O192" s="185"/>
    </row>
    <row r="193" spans="1:15" s="61" customFormat="1" ht="42.75" outlineLevel="1" x14ac:dyDescent="0.2">
      <c r="A193" s="1"/>
      <c r="B193" s="69" t="s">
        <v>350</v>
      </c>
      <c r="C193" s="70" t="s">
        <v>351</v>
      </c>
      <c r="D193" s="70" t="s">
        <v>89</v>
      </c>
      <c r="E193" s="71" t="s">
        <v>352</v>
      </c>
      <c r="F193" s="72" t="s">
        <v>64</v>
      </c>
      <c r="G193" s="73">
        <v>238.23</v>
      </c>
      <c r="H193" s="74"/>
      <c r="I193" s="75">
        <f t="shared" si="67"/>
        <v>0</v>
      </c>
      <c r="J193" s="76">
        <f t="shared" si="64"/>
        <v>0</v>
      </c>
      <c r="K193" s="77">
        <f t="shared" si="65"/>
        <v>0</v>
      </c>
      <c r="L193" s="75">
        <f t="shared" si="66"/>
        <v>0</v>
      </c>
      <c r="M193" s="78"/>
      <c r="O193" s="185"/>
    </row>
    <row r="194" spans="1:15" s="61" customFormat="1" outlineLevel="1" x14ac:dyDescent="0.2">
      <c r="A194" s="1"/>
      <c r="B194" s="69" t="s">
        <v>353</v>
      </c>
      <c r="C194" s="70">
        <v>128</v>
      </c>
      <c r="D194" s="70" t="s">
        <v>81</v>
      </c>
      <c r="E194" s="71" t="s">
        <v>335</v>
      </c>
      <c r="F194" s="72" t="s">
        <v>64</v>
      </c>
      <c r="G194" s="73">
        <v>238.23</v>
      </c>
      <c r="H194" s="74"/>
      <c r="I194" s="75">
        <f t="shared" si="67"/>
        <v>0</v>
      </c>
      <c r="J194" s="76">
        <f t="shared" si="64"/>
        <v>0</v>
      </c>
      <c r="K194" s="77">
        <f t="shared" si="65"/>
        <v>0</v>
      </c>
      <c r="L194" s="75">
        <f t="shared" si="66"/>
        <v>0</v>
      </c>
      <c r="M194" s="78"/>
      <c r="O194" s="185"/>
    </row>
    <row r="195" spans="1:15" s="61" customFormat="1" ht="28.5" outlineLevel="1" x14ac:dyDescent="0.2">
      <c r="A195" s="1"/>
      <c r="B195" s="69" t="s">
        <v>354</v>
      </c>
      <c r="C195" s="70">
        <v>92759</v>
      </c>
      <c r="D195" s="70" t="s">
        <v>48</v>
      </c>
      <c r="E195" s="71" t="s">
        <v>337</v>
      </c>
      <c r="F195" s="72" t="s">
        <v>148</v>
      </c>
      <c r="G195" s="73">
        <v>1364</v>
      </c>
      <c r="H195" s="74"/>
      <c r="I195" s="75">
        <f t="shared" si="67"/>
        <v>0</v>
      </c>
      <c r="J195" s="76">
        <f t="shared" si="64"/>
        <v>0</v>
      </c>
      <c r="K195" s="77">
        <f t="shared" si="65"/>
        <v>0</v>
      </c>
      <c r="L195" s="75">
        <f t="shared" si="66"/>
        <v>0</v>
      </c>
      <c r="M195" s="78"/>
      <c r="O195" s="185"/>
    </row>
    <row r="196" spans="1:15" s="61" customFormat="1" ht="28.5" outlineLevel="1" x14ac:dyDescent="0.2">
      <c r="A196" s="1"/>
      <c r="B196" s="69" t="s">
        <v>355</v>
      </c>
      <c r="C196" s="70">
        <v>92765</v>
      </c>
      <c r="D196" s="70" t="s">
        <v>48</v>
      </c>
      <c r="E196" s="71" t="s">
        <v>332</v>
      </c>
      <c r="F196" s="72" t="s">
        <v>148</v>
      </c>
      <c r="G196" s="73">
        <v>1541</v>
      </c>
      <c r="H196" s="74"/>
      <c r="I196" s="75">
        <f t="shared" si="67"/>
        <v>0</v>
      </c>
      <c r="J196" s="76">
        <f t="shared" si="64"/>
        <v>0</v>
      </c>
      <c r="K196" s="77">
        <f t="shared" si="65"/>
        <v>0</v>
      </c>
      <c r="L196" s="75">
        <f t="shared" si="66"/>
        <v>0</v>
      </c>
      <c r="M196" s="78"/>
      <c r="O196" s="185"/>
    </row>
    <row r="197" spans="1:15" s="61" customFormat="1" ht="15" x14ac:dyDescent="0.2">
      <c r="A197" s="1"/>
      <c r="B197" s="62" t="s">
        <v>356</v>
      </c>
      <c r="C197" s="63"/>
      <c r="D197" s="63"/>
      <c r="E197" s="64" t="s">
        <v>357</v>
      </c>
      <c r="F197" s="63"/>
      <c r="G197" s="65"/>
      <c r="H197" s="65"/>
      <c r="I197" s="67">
        <f>IFERROR(ROUND(SUM($I198:$I208),2),"")</f>
        <v>0</v>
      </c>
      <c r="J197" s="63"/>
      <c r="K197" s="66"/>
      <c r="L197" s="67">
        <f>IFERROR(ROUND(SUM($L198:$L208),2)," ")</f>
        <v>0</v>
      </c>
      <c r="M197" s="68"/>
      <c r="O197" s="185"/>
    </row>
    <row r="198" spans="1:15" s="61" customFormat="1" ht="28.5" outlineLevel="1" x14ac:dyDescent="0.2">
      <c r="A198" s="1"/>
      <c r="B198" s="69" t="s">
        <v>358</v>
      </c>
      <c r="C198" s="70">
        <v>95241</v>
      </c>
      <c r="D198" s="70" t="s">
        <v>48</v>
      </c>
      <c r="E198" s="71" t="s">
        <v>203</v>
      </c>
      <c r="F198" s="72" t="s">
        <v>57</v>
      </c>
      <c r="G198" s="73">
        <v>170.23</v>
      </c>
      <c r="H198" s="74"/>
      <c r="I198" s="75">
        <f>IFERROR(ROUND($G198*$H198,2),"")</f>
        <v>0</v>
      </c>
      <c r="J198" s="76">
        <f t="shared" ref="J198:J208" si="68">IFERROR($J$9,"")</f>
        <v>0</v>
      </c>
      <c r="K198" s="77">
        <f t="shared" ref="K198:K208" si="69">IFERROR(ROUND(H198*(1+$J198),2),"")</f>
        <v>0</v>
      </c>
      <c r="L198" s="75">
        <f t="shared" ref="L198:L208" si="70">IFERROR(ROUND($K198*$G198,2)," ")</f>
        <v>0</v>
      </c>
      <c r="M198" s="78"/>
      <c r="O198" s="185"/>
    </row>
    <row r="199" spans="1:15" s="61" customFormat="1" ht="42.75" outlineLevel="1" x14ac:dyDescent="0.2">
      <c r="A199" s="1"/>
      <c r="B199" s="69" t="s">
        <v>359</v>
      </c>
      <c r="C199" s="70">
        <v>97084</v>
      </c>
      <c r="D199" s="70" t="s">
        <v>48</v>
      </c>
      <c r="E199" s="71" t="s">
        <v>205</v>
      </c>
      <c r="F199" s="72" t="s">
        <v>57</v>
      </c>
      <c r="G199" s="73">
        <v>170.23</v>
      </c>
      <c r="H199" s="74"/>
      <c r="I199" s="75">
        <f t="shared" ref="I199:I208" si="71">IFERROR(ROUND($G199*$H199,2),"")</f>
        <v>0</v>
      </c>
      <c r="J199" s="76">
        <f t="shared" si="68"/>
        <v>0</v>
      </c>
      <c r="K199" s="77">
        <f t="shared" si="69"/>
        <v>0</v>
      </c>
      <c r="L199" s="75">
        <f t="shared" si="70"/>
        <v>0</v>
      </c>
      <c r="M199" s="78"/>
      <c r="O199" s="185"/>
    </row>
    <row r="200" spans="1:15" s="61" customFormat="1" ht="42.75" outlineLevel="1" x14ac:dyDescent="0.2">
      <c r="A200" s="1"/>
      <c r="B200" s="69" t="s">
        <v>360</v>
      </c>
      <c r="C200" s="70">
        <v>97086</v>
      </c>
      <c r="D200" s="70" t="s">
        <v>48</v>
      </c>
      <c r="E200" s="71" t="s">
        <v>207</v>
      </c>
      <c r="F200" s="72" t="s">
        <v>57</v>
      </c>
      <c r="G200" s="73">
        <v>27.8</v>
      </c>
      <c r="H200" s="74"/>
      <c r="I200" s="75">
        <f t="shared" si="71"/>
        <v>0</v>
      </c>
      <c r="J200" s="76">
        <f t="shared" si="68"/>
        <v>0</v>
      </c>
      <c r="K200" s="77">
        <f t="shared" si="69"/>
        <v>0</v>
      </c>
      <c r="L200" s="75">
        <f t="shared" si="70"/>
        <v>0</v>
      </c>
      <c r="M200" s="78"/>
      <c r="O200" s="185"/>
    </row>
    <row r="201" spans="1:15" s="61" customFormat="1" ht="28.5" outlineLevel="1" x14ac:dyDescent="0.2">
      <c r="A201" s="1"/>
      <c r="B201" s="69" t="s">
        <v>361</v>
      </c>
      <c r="C201" s="70">
        <v>97087</v>
      </c>
      <c r="D201" s="70" t="s">
        <v>48</v>
      </c>
      <c r="E201" s="71" t="s">
        <v>209</v>
      </c>
      <c r="F201" s="72" t="s">
        <v>57</v>
      </c>
      <c r="G201" s="73">
        <v>170.23</v>
      </c>
      <c r="H201" s="74"/>
      <c r="I201" s="75">
        <f t="shared" si="71"/>
        <v>0</v>
      </c>
      <c r="J201" s="76">
        <f t="shared" si="68"/>
        <v>0</v>
      </c>
      <c r="K201" s="77">
        <f t="shared" si="69"/>
        <v>0</v>
      </c>
      <c r="L201" s="75">
        <f t="shared" si="70"/>
        <v>0</v>
      </c>
      <c r="M201" s="78"/>
      <c r="O201" s="185"/>
    </row>
    <row r="202" spans="1:15" s="61" customFormat="1" ht="42.75" outlineLevel="1" x14ac:dyDescent="0.2">
      <c r="A202" s="1"/>
      <c r="B202" s="69" t="s">
        <v>362</v>
      </c>
      <c r="C202" s="70" t="s">
        <v>351</v>
      </c>
      <c r="D202" s="70" t="s">
        <v>89</v>
      </c>
      <c r="E202" s="71" t="s">
        <v>352</v>
      </c>
      <c r="F202" s="72" t="s">
        <v>64</v>
      </c>
      <c r="G202" s="73">
        <v>31.2</v>
      </c>
      <c r="H202" s="74"/>
      <c r="I202" s="75">
        <f t="shared" si="71"/>
        <v>0</v>
      </c>
      <c r="J202" s="76">
        <f t="shared" si="68"/>
        <v>0</v>
      </c>
      <c r="K202" s="77">
        <f t="shared" si="69"/>
        <v>0</v>
      </c>
      <c r="L202" s="75">
        <f t="shared" si="70"/>
        <v>0</v>
      </c>
      <c r="M202" s="78"/>
      <c r="O202" s="185"/>
    </row>
    <row r="203" spans="1:15" s="61" customFormat="1" ht="28.5" outlineLevel="1" x14ac:dyDescent="0.2">
      <c r="A203" s="1"/>
      <c r="B203" s="69" t="s">
        <v>363</v>
      </c>
      <c r="C203" s="70">
        <v>92770</v>
      </c>
      <c r="D203" s="70" t="s">
        <v>48</v>
      </c>
      <c r="E203" s="71" t="s">
        <v>291</v>
      </c>
      <c r="F203" s="72" t="s">
        <v>148</v>
      </c>
      <c r="G203" s="73">
        <v>708</v>
      </c>
      <c r="H203" s="74"/>
      <c r="I203" s="75">
        <f t="shared" si="71"/>
        <v>0</v>
      </c>
      <c r="J203" s="76">
        <f t="shared" si="68"/>
        <v>0</v>
      </c>
      <c r="K203" s="77">
        <f t="shared" si="69"/>
        <v>0</v>
      </c>
      <c r="L203" s="75">
        <f t="shared" si="70"/>
        <v>0</v>
      </c>
      <c r="M203" s="78"/>
      <c r="O203" s="185"/>
    </row>
    <row r="204" spans="1:15" s="61" customFormat="1" ht="28.5" outlineLevel="1" x14ac:dyDescent="0.2">
      <c r="A204" s="1"/>
      <c r="B204" s="69" t="s">
        <v>364</v>
      </c>
      <c r="C204" s="70">
        <v>92771</v>
      </c>
      <c r="D204" s="70" t="s">
        <v>48</v>
      </c>
      <c r="E204" s="71" t="s">
        <v>365</v>
      </c>
      <c r="F204" s="72" t="s">
        <v>148</v>
      </c>
      <c r="G204" s="73">
        <v>629</v>
      </c>
      <c r="H204" s="74"/>
      <c r="I204" s="75">
        <f t="shared" si="71"/>
        <v>0</v>
      </c>
      <c r="J204" s="76">
        <f t="shared" si="68"/>
        <v>0</v>
      </c>
      <c r="K204" s="77">
        <f t="shared" si="69"/>
        <v>0</v>
      </c>
      <c r="L204" s="75">
        <f t="shared" si="70"/>
        <v>0</v>
      </c>
      <c r="M204" s="78"/>
      <c r="O204" s="185"/>
    </row>
    <row r="205" spans="1:15" s="61" customFormat="1" ht="28.5" outlineLevel="1" x14ac:dyDescent="0.2">
      <c r="A205" s="1"/>
      <c r="B205" s="69" t="s">
        <v>366</v>
      </c>
      <c r="C205" s="70">
        <v>92772</v>
      </c>
      <c r="D205" s="70" t="s">
        <v>48</v>
      </c>
      <c r="E205" s="71" t="s">
        <v>300</v>
      </c>
      <c r="F205" s="72" t="s">
        <v>148</v>
      </c>
      <c r="G205" s="73">
        <v>145</v>
      </c>
      <c r="H205" s="74"/>
      <c r="I205" s="75">
        <f t="shared" si="71"/>
        <v>0</v>
      </c>
      <c r="J205" s="76">
        <f t="shared" si="68"/>
        <v>0</v>
      </c>
      <c r="K205" s="77">
        <f t="shared" si="69"/>
        <v>0</v>
      </c>
      <c r="L205" s="75">
        <f t="shared" si="70"/>
        <v>0</v>
      </c>
      <c r="M205" s="78"/>
      <c r="O205" s="185"/>
    </row>
    <row r="206" spans="1:15" s="61" customFormat="1" ht="28.5" outlineLevel="1" x14ac:dyDescent="0.2">
      <c r="A206" s="1"/>
      <c r="B206" s="69" t="s">
        <v>367</v>
      </c>
      <c r="C206" s="70">
        <v>98557</v>
      </c>
      <c r="D206" s="70" t="s">
        <v>48</v>
      </c>
      <c r="E206" s="71" t="s">
        <v>179</v>
      </c>
      <c r="F206" s="72" t="s">
        <v>57</v>
      </c>
      <c r="G206" s="73">
        <v>182.09</v>
      </c>
      <c r="H206" s="74"/>
      <c r="I206" s="75">
        <f t="shared" si="71"/>
        <v>0</v>
      </c>
      <c r="J206" s="76">
        <f t="shared" si="68"/>
        <v>0</v>
      </c>
      <c r="K206" s="77">
        <f t="shared" si="69"/>
        <v>0</v>
      </c>
      <c r="L206" s="75">
        <f t="shared" si="70"/>
        <v>0</v>
      </c>
      <c r="M206" s="78"/>
      <c r="O206" s="185"/>
    </row>
    <row r="207" spans="1:15" s="61" customFormat="1" ht="28.5" outlineLevel="1" x14ac:dyDescent="0.2">
      <c r="A207" s="1"/>
      <c r="B207" s="69" t="s">
        <v>368</v>
      </c>
      <c r="C207" s="70">
        <v>92769</v>
      </c>
      <c r="D207" s="70" t="s">
        <v>48</v>
      </c>
      <c r="E207" s="71" t="s">
        <v>369</v>
      </c>
      <c r="F207" s="72" t="s">
        <v>148</v>
      </c>
      <c r="G207" s="73">
        <v>408</v>
      </c>
      <c r="H207" s="74"/>
      <c r="I207" s="75">
        <f t="shared" si="71"/>
        <v>0</v>
      </c>
      <c r="J207" s="76">
        <f t="shared" si="68"/>
        <v>0</v>
      </c>
      <c r="K207" s="77">
        <f t="shared" si="69"/>
        <v>0</v>
      </c>
      <c r="L207" s="75">
        <f t="shared" si="70"/>
        <v>0</v>
      </c>
      <c r="M207" s="78"/>
      <c r="O207" s="185"/>
    </row>
    <row r="208" spans="1:15" s="61" customFormat="1" ht="28.5" outlineLevel="1" x14ac:dyDescent="0.2">
      <c r="A208" s="1"/>
      <c r="B208" s="69" t="s">
        <v>370</v>
      </c>
      <c r="C208" s="70">
        <v>92768</v>
      </c>
      <c r="D208" s="70" t="s">
        <v>48</v>
      </c>
      <c r="E208" s="71" t="s">
        <v>371</v>
      </c>
      <c r="F208" s="72" t="s">
        <v>148</v>
      </c>
      <c r="G208" s="73">
        <v>97</v>
      </c>
      <c r="H208" s="74"/>
      <c r="I208" s="75">
        <f t="shared" si="71"/>
        <v>0</v>
      </c>
      <c r="J208" s="76">
        <f t="shared" si="68"/>
        <v>0</v>
      </c>
      <c r="K208" s="77">
        <f t="shared" si="69"/>
        <v>0</v>
      </c>
      <c r="L208" s="75">
        <f t="shared" si="70"/>
        <v>0</v>
      </c>
      <c r="M208" s="78"/>
      <c r="O208" s="185"/>
    </row>
    <row r="209" spans="1:15" s="61" customFormat="1" ht="15" x14ac:dyDescent="0.2">
      <c r="A209" s="1"/>
      <c r="B209" s="62" t="s">
        <v>372</v>
      </c>
      <c r="C209" s="63"/>
      <c r="D209" s="63"/>
      <c r="E209" s="64" t="s">
        <v>373</v>
      </c>
      <c r="F209" s="63"/>
      <c r="G209" s="65"/>
      <c r="H209" s="65"/>
      <c r="I209" s="67">
        <f>IFERROR(ROUND(SUM($I210:$I219),2),"")</f>
        <v>0</v>
      </c>
      <c r="J209" s="63"/>
      <c r="K209" s="66"/>
      <c r="L209" s="67">
        <f>IFERROR(ROUND(SUM($L210:$L219),2)," ")</f>
        <v>0</v>
      </c>
      <c r="M209" s="68"/>
      <c r="O209" s="185"/>
    </row>
    <row r="210" spans="1:15" s="61" customFormat="1" ht="42.75" outlineLevel="1" x14ac:dyDescent="0.2">
      <c r="A210" s="1"/>
      <c r="B210" s="69" t="s">
        <v>374</v>
      </c>
      <c r="C210" s="70" t="s">
        <v>351</v>
      </c>
      <c r="D210" s="70" t="s">
        <v>89</v>
      </c>
      <c r="E210" s="71" t="s">
        <v>352</v>
      </c>
      <c r="F210" s="72" t="s">
        <v>64</v>
      </c>
      <c r="G210" s="73">
        <v>271.60000000000002</v>
      </c>
      <c r="H210" s="74"/>
      <c r="I210" s="75">
        <f>IFERROR(ROUND($G210*$H210,2),"")</f>
        <v>0</v>
      </c>
      <c r="J210" s="76">
        <f t="shared" ref="J210:J219" si="72">IFERROR($J$9,"")</f>
        <v>0</v>
      </c>
      <c r="K210" s="77">
        <f t="shared" ref="K210:K219" si="73">IFERROR(ROUND(H210*(1+$J210),2),"")</f>
        <v>0</v>
      </c>
      <c r="L210" s="75">
        <f t="shared" ref="L210:L219" si="74">IFERROR(ROUND($K210*$G210,2)," ")</f>
        <v>0</v>
      </c>
      <c r="M210" s="78"/>
      <c r="O210" s="185"/>
    </row>
    <row r="211" spans="1:15" s="61" customFormat="1" ht="28.5" outlineLevel="1" x14ac:dyDescent="0.2">
      <c r="A211" s="1"/>
      <c r="B211" s="69" t="s">
        <v>375</v>
      </c>
      <c r="C211" s="70">
        <v>92768</v>
      </c>
      <c r="D211" s="70" t="s">
        <v>48</v>
      </c>
      <c r="E211" s="81" t="s">
        <v>371</v>
      </c>
      <c r="F211" s="72" t="s">
        <v>148</v>
      </c>
      <c r="G211" s="73">
        <v>1203</v>
      </c>
      <c r="H211" s="74"/>
      <c r="I211" s="75">
        <f t="shared" ref="I211:I219" si="75">IFERROR(ROUND($G211*$H211,2),"")</f>
        <v>0</v>
      </c>
      <c r="J211" s="76">
        <f t="shared" si="72"/>
        <v>0</v>
      </c>
      <c r="K211" s="77">
        <f t="shared" si="73"/>
        <v>0</v>
      </c>
      <c r="L211" s="75">
        <f t="shared" si="74"/>
        <v>0</v>
      </c>
      <c r="M211" s="78"/>
      <c r="O211" s="185"/>
    </row>
    <row r="212" spans="1:15" s="61" customFormat="1" ht="28.5" outlineLevel="1" x14ac:dyDescent="0.2">
      <c r="A212" s="1"/>
      <c r="B212" s="69" t="s">
        <v>376</v>
      </c>
      <c r="C212" s="70">
        <v>92769</v>
      </c>
      <c r="D212" s="70" t="s">
        <v>48</v>
      </c>
      <c r="E212" s="71" t="s">
        <v>369</v>
      </c>
      <c r="F212" s="72" t="s">
        <v>148</v>
      </c>
      <c r="G212" s="73">
        <v>3185</v>
      </c>
      <c r="H212" s="74"/>
      <c r="I212" s="75">
        <f t="shared" si="75"/>
        <v>0</v>
      </c>
      <c r="J212" s="76">
        <f t="shared" si="72"/>
        <v>0</v>
      </c>
      <c r="K212" s="77">
        <f t="shared" si="73"/>
        <v>0</v>
      </c>
      <c r="L212" s="75">
        <f t="shared" si="74"/>
        <v>0</v>
      </c>
      <c r="M212" s="78"/>
      <c r="O212" s="185"/>
    </row>
    <row r="213" spans="1:15" s="61" customFormat="1" ht="28.5" outlineLevel="1" x14ac:dyDescent="0.2">
      <c r="A213" s="1"/>
      <c r="B213" s="69" t="s">
        <v>377</v>
      </c>
      <c r="C213" s="70">
        <v>92770</v>
      </c>
      <c r="D213" s="70" t="s">
        <v>48</v>
      </c>
      <c r="E213" s="71" t="s">
        <v>291</v>
      </c>
      <c r="F213" s="72" t="s">
        <v>148</v>
      </c>
      <c r="G213" s="73">
        <v>657</v>
      </c>
      <c r="H213" s="74"/>
      <c r="I213" s="75">
        <f t="shared" si="75"/>
        <v>0</v>
      </c>
      <c r="J213" s="76">
        <f t="shared" si="72"/>
        <v>0</v>
      </c>
      <c r="K213" s="77">
        <f t="shared" si="73"/>
        <v>0</v>
      </c>
      <c r="L213" s="75">
        <f t="shared" si="74"/>
        <v>0</v>
      </c>
      <c r="M213" s="78"/>
      <c r="O213" s="185"/>
    </row>
    <row r="214" spans="1:15" s="61" customFormat="1" ht="28.5" outlineLevel="1" x14ac:dyDescent="0.2">
      <c r="A214" s="1"/>
      <c r="B214" s="69" t="s">
        <v>378</v>
      </c>
      <c r="C214" s="70">
        <v>92771</v>
      </c>
      <c r="D214" s="70" t="s">
        <v>48</v>
      </c>
      <c r="E214" s="71" t="s">
        <v>365</v>
      </c>
      <c r="F214" s="72" t="s">
        <v>148</v>
      </c>
      <c r="G214" s="73">
        <v>910</v>
      </c>
      <c r="H214" s="74"/>
      <c r="I214" s="75">
        <f t="shared" si="75"/>
        <v>0</v>
      </c>
      <c r="J214" s="76">
        <f t="shared" si="72"/>
        <v>0</v>
      </c>
      <c r="K214" s="77">
        <f t="shared" si="73"/>
        <v>0</v>
      </c>
      <c r="L214" s="75">
        <f t="shared" si="74"/>
        <v>0</v>
      </c>
      <c r="M214" s="78"/>
      <c r="O214" s="185"/>
    </row>
    <row r="215" spans="1:15" s="61" customFormat="1" ht="28.5" outlineLevel="1" x14ac:dyDescent="0.2">
      <c r="A215" s="1"/>
      <c r="B215" s="69" t="s">
        <v>379</v>
      </c>
      <c r="C215" s="70">
        <v>92772</v>
      </c>
      <c r="D215" s="70" t="s">
        <v>48</v>
      </c>
      <c r="E215" s="71" t="s">
        <v>300</v>
      </c>
      <c r="F215" s="72" t="s">
        <v>148</v>
      </c>
      <c r="G215" s="73">
        <v>1028</v>
      </c>
      <c r="H215" s="74"/>
      <c r="I215" s="75">
        <f t="shared" si="75"/>
        <v>0</v>
      </c>
      <c r="J215" s="76">
        <f t="shared" si="72"/>
        <v>0</v>
      </c>
      <c r="K215" s="77">
        <f t="shared" si="73"/>
        <v>0</v>
      </c>
      <c r="L215" s="75">
        <f t="shared" si="74"/>
        <v>0</v>
      </c>
      <c r="M215" s="78"/>
      <c r="O215" s="185"/>
    </row>
    <row r="216" spans="1:15" s="61" customFormat="1" ht="28.5" outlineLevel="1" x14ac:dyDescent="0.2">
      <c r="A216" s="1"/>
      <c r="B216" s="69" t="s">
        <v>380</v>
      </c>
      <c r="C216" s="70">
        <v>92773</v>
      </c>
      <c r="D216" s="70" t="s">
        <v>48</v>
      </c>
      <c r="E216" s="71" t="s">
        <v>214</v>
      </c>
      <c r="F216" s="72" t="s">
        <v>148</v>
      </c>
      <c r="G216" s="73">
        <v>215</v>
      </c>
      <c r="H216" s="74"/>
      <c r="I216" s="75">
        <f t="shared" si="75"/>
        <v>0</v>
      </c>
      <c r="J216" s="76">
        <f t="shared" si="72"/>
        <v>0</v>
      </c>
      <c r="K216" s="77">
        <f t="shared" si="73"/>
        <v>0</v>
      </c>
      <c r="L216" s="75">
        <f t="shared" si="74"/>
        <v>0</v>
      </c>
      <c r="M216" s="78"/>
      <c r="O216" s="185"/>
    </row>
    <row r="217" spans="1:15" s="61" customFormat="1" outlineLevel="1" x14ac:dyDescent="0.2">
      <c r="A217" s="1"/>
      <c r="B217" s="69" t="s">
        <v>381</v>
      </c>
      <c r="C217" s="70">
        <v>128</v>
      </c>
      <c r="D217" s="70" t="s">
        <v>81</v>
      </c>
      <c r="E217" s="71" t="s">
        <v>335</v>
      </c>
      <c r="F217" s="72" t="s">
        <v>64</v>
      </c>
      <c r="G217" s="73">
        <v>271.60000000000002</v>
      </c>
      <c r="H217" s="74"/>
      <c r="I217" s="75">
        <f t="shared" si="75"/>
        <v>0</v>
      </c>
      <c r="J217" s="76">
        <f t="shared" si="72"/>
        <v>0</v>
      </c>
      <c r="K217" s="77">
        <f t="shared" si="73"/>
        <v>0</v>
      </c>
      <c r="L217" s="75">
        <f t="shared" si="74"/>
        <v>0</v>
      </c>
      <c r="M217" s="78"/>
      <c r="O217" s="185"/>
    </row>
    <row r="218" spans="1:15" s="61" customFormat="1" ht="28.5" outlineLevel="1" x14ac:dyDescent="0.2">
      <c r="A218" s="1"/>
      <c r="B218" s="69" t="s">
        <v>382</v>
      </c>
      <c r="C218" s="70" t="s">
        <v>383</v>
      </c>
      <c r="D218" s="70" t="s">
        <v>89</v>
      </c>
      <c r="E218" s="71" t="s">
        <v>384</v>
      </c>
      <c r="F218" s="72" t="s">
        <v>31</v>
      </c>
      <c r="G218" s="73">
        <v>1711.4</v>
      </c>
      <c r="H218" s="74"/>
      <c r="I218" s="75">
        <f t="shared" si="75"/>
        <v>0</v>
      </c>
      <c r="J218" s="76">
        <f t="shared" si="72"/>
        <v>0</v>
      </c>
      <c r="K218" s="77">
        <f t="shared" si="73"/>
        <v>0</v>
      </c>
      <c r="L218" s="75">
        <f t="shared" si="74"/>
        <v>0</v>
      </c>
      <c r="M218" s="78"/>
      <c r="O218" s="185"/>
    </row>
    <row r="219" spans="1:15" s="61" customFormat="1" ht="28.5" outlineLevel="1" x14ac:dyDescent="0.2">
      <c r="A219" s="1"/>
      <c r="B219" s="69" t="s">
        <v>385</v>
      </c>
      <c r="C219" s="70">
        <v>101792</v>
      </c>
      <c r="D219" s="70" t="s">
        <v>48</v>
      </c>
      <c r="E219" s="71" t="s">
        <v>386</v>
      </c>
      <c r="F219" s="72" t="s">
        <v>74</v>
      </c>
      <c r="G219" s="73">
        <v>7018.02</v>
      </c>
      <c r="H219" s="74"/>
      <c r="I219" s="75">
        <f t="shared" si="75"/>
        <v>0</v>
      </c>
      <c r="J219" s="76">
        <f t="shared" si="72"/>
        <v>0</v>
      </c>
      <c r="K219" s="77">
        <f t="shared" si="73"/>
        <v>0</v>
      </c>
      <c r="L219" s="75">
        <f t="shared" si="74"/>
        <v>0</v>
      </c>
      <c r="M219" s="78"/>
      <c r="O219" s="185"/>
    </row>
    <row r="220" spans="1:15" s="61" customFormat="1" ht="15" outlineLevel="1" x14ac:dyDescent="0.2">
      <c r="A220" s="1"/>
      <c r="B220" s="62" t="s">
        <v>387</v>
      </c>
      <c r="C220" s="63"/>
      <c r="D220" s="63"/>
      <c r="E220" s="64" t="s">
        <v>388</v>
      </c>
      <c r="F220" s="63"/>
      <c r="G220" s="65"/>
      <c r="H220" s="65"/>
      <c r="I220" s="67">
        <f>IFERROR(ROUND(SUM($I221:$I230),2),"")</f>
        <v>0</v>
      </c>
      <c r="J220" s="63"/>
      <c r="K220" s="66"/>
      <c r="L220" s="67">
        <f>IFERROR(ROUND(SUM($L221:$L230),2)," ")</f>
        <v>0</v>
      </c>
      <c r="M220" s="68"/>
      <c r="O220" s="185"/>
    </row>
    <row r="221" spans="1:15" s="61" customFormat="1" ht="28.5" outlineLevel="1" x14ac:dyDescent="0.2">
      <c r="A221" s="1"/>
      <c r="B221" s="69" t="s">
        <v>389</v>
      </c>
      <c r="C221" s="70">
        <v>92484</v>
      </c>
      <c r="D221" s="70" t="s">
        <v>48</v>
      </c>
      <c r="E221" s="71" t="s">
        <v>390</v>
      </c>
      <c r="F221" s="72" t="s">
        <v>57</v>
      </c>
      <c r="G221" s="73">
        <v>26.51</v>
      </c>
      <c r="H221" s="74"/>
      <c r="I221" s="75">
        <f>IFERROR(ROUND($G221*$H221,2),"")</f>
        <v>0</v>
      </c>
      <c r="J221" s="76">
        <f t="shared" ref="J221:J230" si="76">IFERROR($J$9,"")</f>
        <v>0</v>
      </c>
      <c r="K221" s="77">
        <f t="shared" ref="K221:K230" si="77">IFERROR(ROUND(H221*(1+$J221),2),"")</f>
        <v>0</v>
      </c>
      <c r="L221" s="75">
        <f t="shared" ref="L221:L230" si="78">IFERROR(ROUND($K221*$G221,2)," ")</f>
        <v>0</v>
      </c>
      <c r="M221" s="78"/>
      <c r="O221" s="185"/>
    </row>
    <row r="222" spans="1:15" s="61" customFormat="1" ht="42.75" outlineLevel="1" x14ac:dyDescent="0.2">
      <c r="A222" s="1"/>
      <c r="B222" s="69" t="s">
        <v>391</v>
      </c>
      <c r="C222" s="70" t="s">
        <v>351</v>
      </c>
      <c r="D222" s="70" t="s">
        <v>89</v>
      </c>
      <c r="E222" s="71" t="s">
        <v>352</v>
      </c>
      <c r="F222" s="72" t="s">
        <v>64</v>
      </c>
      <c r="G222" s="73">
        <v>44.04</v>
      </c>
      <c r="H222" s="74"/>
      <c r="I222" s="75">
        <f t="shared" ref="I222:I230" si="79">IFERROR(ROUND($G222*$H222,2),"")</f>
        <v>0</v>
      </c>
      <c r="J222" s="76">
        <f t="shared" si="76"/>
        <v>0</v>
      </c>
      <c r="K222" s="77">
        <f t="shared" si="77"/>
        <v>0</v>
      </c>
      <c r="L222" s="75">
        <f t="shared" si="78"/>
        <v>0</v>
      </c>
      <c r="M222" s="78"/>
      <c r="O222" s="185"/>
    </row>
    <row r="223" spans="1:15" s="61" customFormat="1" ht="28.5" outlineLevel="1" x14ac:dyDescent="0.2">
      <c r="A223" s="1"/>
      <c r="B223" s="69" t="s">
        <v>392</v>
      </c>
      <c r="C223" s="70">
        <v>92768</v>
      </c>
      <c r="D223" s="70" t="s">
        <v>48</v>
      </c>
      <c r="E223" s="81" t="s">
        <v>371</v>
      </c>
      <c r="F223" s="72" t="s">
        <v>148</v>
      </c>
      <c r="G223" s="73">
        <v>153</v>
      </c>
      <c r="H223" s="74"/>
      <c r="I223" s="75">
        <f t="shared" si="79"/>
        <v>0</v>
      </c>
      <c r="J223" s="76">
        <f t="shared" si="76"/>
        <v>0</v>
      </c>
      <c r="K223" s="77">
        <f t="shared" si="77"/>
        <v>0</v>
      </c>
      <c r="L223" s="75">
        <f t="shared" si="78"/>
        <v>0</v>
      </c>
      <c r="M223" s="78"/>
      <c r="O223" s="185"/>
    </row>
    <row r="224" spans="1:15" s="61" customFormat="1" ht="28.5" outlineLevel="1" x14ac:dyDescent="0.2">
      <c r="A224" s="1"/>
      <c r="B224" s="69" t="s">
        <v>393</v>
      </c>
      <c r="C224" s="70">
        <v>92769</v>
      </c>
      <c r="D224" s="70" t="s">
        <v>48</v>
      </c>
      <c r="E224" s="71" t="s">
        <v>369</v>
      </c>
      <c r="F224" s="72" t="s">
        <v>148</v>
      </c>
      <c r="G224" s="73">
        <v>1141</v>
      </c>
      <c r="H224" s="74"/>
      <c r="I224" s="75">
        <f t="shared" si="79"/>
        <v>0</v>
      </c>
      <c r="J224" s="76">
        <f t="shared" si="76"/>
        <v>0</v>
      </c>
      <c r="K224" s="77">
        <f t="shared" si="77"/>
        <v>0</v>
      </c>
      <c r="L224" s="75">
        <f t="shared" si="78"/>
        <v>0</v>
      </c>
      <c r="M224" s="78"/>
      <c r="O224" s="185"/>
    </row>
    <row r="225" spans="1:15" s="61" customFormat="1" ht="28.5" outlineLevel="1" x14ac:dyDescent="0.2">
      <c r="A225" s="1"/>
      <c r="B225" s="69" t="s">
        <v>394</v>
      </c>
      <c r="C225" s="70">
        <v>92770</v>
      </c>
      <c r="D225" s="70" t="s">
        <v>48</v>
      </c>
      <c r="E225" s="71" t="s">
        <v>291</v>
      </c>
      <c r="F225" s="72" t="s">
        <v>148</v>
      </c>
      <c r="G225" s="73">
        <v>533</v>
      </c>
      <c r="H225" s="74"/>
      <c r="I225" s="75">
        <f t="shared" si="79"/>
        <v>0</v>
      </c>
      <c r="J225" s="76">
        <f t="shared" si="76"/>
        <v>0</v>
      </c>
      <c r="K225" s="77">
        <f t="shared" si="77"/>
        <v>0</v>
      </c>
      <c r="L225" s="75">
        <f t="shared" si="78"/>
        <v>0</v>
      </c>
      <c r="M225" s="78"/>
      <c r="O225" s="185"/>
    </row>
    <row r="226" spans="1:15" s="61" customFormat="1" ht="28.5" outlineLevel="1" x14ac:dyDescent="0.2">
      <c r="A226" s="1"/>
      <c r="B226" s="69" t="s">
        <v>395</v>
      </c>
      <c r="C226" s="70">
        <v>92771</v>
      </c>
      <c r="D226" s="70" t="s">
        <v>48</v>
      </c>
      <c r="E226" s="71" t="s">
        <v>365</v>
      </c>
      <c r="F226" s="72" t="s">
        <v>148</v>
      </c>
      <c r="G226" s="73">
        <v>484</v>
      </c>
      <c r="H226" s="74"/>
      <c r="I226" s="75">
        <f t="shared" si="79"/>
        <v>0</v>
      </c>
      <c r="J226" s="76">
        <f t="shared" si="76"/>
        <v>0</v>
      </c>
      <c r="K226" s="77">
        <f t="shared" si="77"/>
        <v>0</v>
      </c>
      <c r="L226" s="75">
        <f t="shared" si="78"/>
        <v>0</v>
      </c>
      <c r="M226" s="78"/>
      <c r="O226" s="185"/>
    </row>
    <row r="227" spans="1:15" s="61" customFormat="1" ht="28.5" outlineLevel="1" x14ac:dyDescent="0.2">
      <c r="A227" s="1"/>
      <c r="B227" s="69" t="s">
        <v>396</v>
      </c>
      <c r="C227" s="70">
        <v>92772</v>
      </c>
      <c r="D227" s="70" t="s">
        <v>48</v>
      </c>
      <c r="E227" s="71" t="s">
        <v>300</v>
      </c>
      <c r="F227" s="72" t="s">
        <v>148</v>
      </c>
      <c r="G227" s="73">
        <v>85</v>
      </c>
      <c r="H227" s="74"/>
      <c r="I227" s="75">
        <f t="shared" si="79"/>
        <v>0</v>
      </c>
      <c r="J227" s="76">
        <f t="shared" si="76"/>
        <v>0</v>
      </c>
      <c r="K227" s="77">
        <f t="shared" si="77"/>
        <v>0</v>
      </c>
      <c r="L227" s="75">
        <f t="shared" si="78"/>
        <v>0</v>
      </c>
      <c r="M227" s="78"/>
      <c r="O227" s="185"/>
    </row>
    <row r="228" spans="1:15" s="61" customFormat="1" ht="28.5" outlineLevel="1" x14ac:dyDescent="0.2">
      <c r="A228" s="1"/>
      <c r="B228" s="69" t="s">
        <v>397</v>
      </c>
      <c r="C228" s="70">
        <v>92773</v>
      </c>
      <c r="D228" s="70" t="s">
        <v>48</v>
      </c>
      <c r="E228" s="71" t="s">
        <v>214</v>
      </c>
      <c r="F228" s="72" t="s">
        <v>148</v>
      </c>
      <c r="G228" s="73">
        <v>65</v>
      </c>
      <c r="H228" s="74"/>
      <c r="I228" s="75">
        <f t="shared" si="79"/>
        <v>0</v>
      </c>
      <c r="J228" s="76">
        <f t="shared" si="76"/>
        <v>0</v>
      </c>
      <c r="K228" s="77">
        <f t="shared" si="77"/>
        <v>0</v>
      </c>
      <c r="L228" s="75">
        <f t="shared" si="78"/>
        <v>0</v>
      </c>
      <c r="M228" s="78"/>
      <c r="O228" s="185"/>
    </row>
    <row r="229" spans="1:15" s="61" customFormat="1" ht="28.5" outlineLevel="1" x14ac:dyDescent="0.2">
      <c r="A229" s="1"/>
      <c r="B229" s="69" t="s">
        <v>398</v>
      </c>
      <c r="C229" s="70">
        <v>92774</v>
      </c>
      <c r="D229" s="70" t="s">
        <v>48</v>
      </c>
      <c r="E229" s="71" t="s">
        <v>216</v>
      </c>
      <c r="F229" s="72" t="s">
        <v>148</v>
      </c>
      <c r="G229" s="73">
        <v>20</v>
      </c>
      <c r="H229" s="74"/>
      <c r="I229" s="75">
        <f t="shared" si="79"/>
        <v>0</v>
      </c>
      <c r="J229" s="76">
        <f t="shared" si="76"/>
        <v>0</v>
      </c>
      <c r="K229" s="77">
        <f t="shared" si="77"/>
        <v>0</v>
      </c>
      <c r="L229" s="75">
        <f t="shared" si="78"/>
        <v>0</v>
      </c>
      <c r="M229" s="78"/>
      <c r="O229" s="185"/>
    </row>
    <row r="230" spans="1:15" s="61" customFormat="1" outlineLevel="1" x14ac:dyDescent="0.2">
      <c r="A230" s="1"/>
      <c r="B230" s="69" t="s">
        <v>399</v>
      </c>
      <c r="C230" s="70">
        <v>128</v>
      </c>
      <c r="D230" s="70" t="s">
        <v>81</v>
      </c>
      <c r="E230" s="71" t="s">
        <v>335</v>
      </c>
      <c r="F230" s="72" t="s">
        <v>64</v>
      </c>
      <c r="G230" s="73">
        <v>44.04</v>
      </c>
      <c r="H230" s="74"/>
      <c r="I230" s="75">
        <f t="shared" si="79"/>
        <v>0</v>
      </c>
      <c r="J230" s="76">
        <f t="shared" si="76"/>
        <v>0</v>
      </c>
      <c r="K230" s="77">
        <f t="shared" si="77"/>
        <v>0</v>
      </c>
      <c r="L230" s="75">
        <f t="shared" si="78"/>
        <v>0</v>
      </c>
      <c r="M230" s="78"/>
      <c r="O230" s="185"/>
    </row>
    <row r="231" spans="1:15" s="61" customFormat="1" ht="15" x14ac:dyDescent="0.2">
      <c r="A231" s="1"/>
      <c r="B231" s="62" t="s">
        <v>400</v>
      </c>
      <c r="C231" s="63"/>
      <c r="D231" s="63"/>
      <c r="E231" s="64" t="s">
        <v>401</v>
      </c>
      <c r="F231" s="63"/>
      <c r="G231" s="65"/>
      <c r="H231" s="65"/>
      <c r="I231" s="67">
        <f>IFERROR(ROUND(SUM($I232:$I237),2),"")</f>
        <v>0</v>
      </c>
      <c r="J231" s="63"/>
      <c r="K231" s="66"/>
      <c r="L231" s="67">
        <f>IFERROR(ROUND(SUM($L232:$L237),2)," ")</f>
        <v>0</v>
      </c>
      <c r="M231" s="68"/>
      <c r="O231" s="185"/>
    </row>
    <row r="232" spans="1:15" s="61" customFormat="1" ht="28.5" outlineLevel="1" x14ac:dyDescent="0.2">
      <c r="A232" s="1"/>
      <c r="B232" s="69" t="s">
        <v>402</v>
      </c>
      <c r="C232" s="70">
        <v>92267</v>
      </c>
      <c r="D232" s="70" t="s">
        <v>48</v>
      </c>
      <c r="E232" s="71" t="s">
        <v>403</v>
      </c>
      <c r="F232" s="72" t="s">
        <v>57</v>
      </c>
      <c r="G232" s="73">
        <v>33.18</v>
      </c>
      <c r="H232" s="74"/>
      <c r="I232" s="75">
        <f>IFERROR(ROUND($G232*$H232,2),"")</f>
        <v>0</v>
      </c>
      <c r="J232" s="76">
        <f t="shared" ref="J232:J237" si="80">IFERROR($J$9,"")</f>
        <v>0</v>
      </c>
      <c r="K232" s="77">
        <f t="shared" ref="K232:K237" si="81">IFERROR(ROUND(H232*(1+$J232),2),"")</f>
        <v>0</v>
      </c>
      <c r="L232" s="75">
        <f t="shared" ref="L232:L237" si="82">IFERROR(ROUND($K232*$G232,2)," ")</f>
        <v>0</v>
      </c>
      <c r="M232" s="78"/>
      <c r="O232" s="185"/>
    </row>
    <row r="233" spans="1:15" s="61" customFormat="1" ht="28.5" outlineLevel="1" x14ac:dyDescent="0.2">
      <c r="A233" s="1"/>
      <c r="B233" s="69" t="s">
        <v>404</v>
      </c>
      <c r="C233" s="70">
        <v>102040</v>
      </c>
      <c r="D233" s="70" t="s">
        <v>48</v>
      </c>
      <c r="E233" s="71" t="s">
        <v>405</v>
      </c>
      <c r="F233" s="72" t="s">
        <v>57</v>
      </c>
      <c r="G233" s="73">
        <v>33.18</v>
      </c>
      <c r="H233" s="74"/>
      <c r="I233" s="75">
        <f t="shared" ref="I233:I237" si="83">IFERROR(ROUND($G233*$H233,2),"")</f>
        <v>0</v>
      </c>
      <c r="J233" s="76">
        <f t="shared" si="80"/>
        <v>0</v>
      </c>
      <c r="K233" s="77">
        <f t="shared" si="81"/>
        <v>0</v>
      </c>
      <c r="L233" s="75">
        <f t="shared" si="82"/>
        <v>0</v>
      </c>
      <c r="M233" s="78"/>
      <c r="O233" s="185"/>
    </row>
    <row r="234" spans="1:15" s="61" customFormat="1" ht="42.75" outlineLevel="1" x14ac:dyDescent="0.2">
      <c r="A234" s="1"/>
      <c r="B234" s="69" t="s">
        <v>406</v>
      </c>
      <c r="C234" s="70" t="s">
        <v>351</v>
      </c>
      <c r="D234" s="70" t="s">
        <v>89</v>
      </c>
      <c r="E234" s="71" t="s">
        <v>352</v>
      </c>
      <c r="F234" s="72" t="s">
        <v>64</v>
      </c>
      <c r="G234" s="73">
        <v>3.45</v>
      </c>
      <c r="H234" s="74"/>
      <c r="I234" s="75">
        <f t="shared" si="83"/>
        <v>0</v>
      </c>
      <c r="J234" s="76">
        <f t="shared" si="80"/>
        <v>0</v>
      </c>
      <c r="K234" s="77">
        <f t="shared" si="81"/>
        <v>0</v>
      </c>
      <c r="L234" s="75">
        <f t="shared" si="82"/>
        <v>0</v>
      </c>
      <c r="M234" s="78"/>
      <c r="O234" s="185"/>
    </row>
    <row r="235" spans="1:15" s="61" customFormat="1" ht="28.5" outlineLevel="1" x14ac:dyDescent="0.2">
      <c r="A235" s="1"/>
      <c r="B235" s="69" t="s">
        <v>407</v>
      </c>
      <c r="C235" s="70">
        <v>92768</v>
      </c>
      <c r="D235" s="70" t="s">
        <v>48</v>
      </c>
      <c r="E235" s="71" t="s">
        <v>371</v>
      </c>
      <c r="F235" s="72" t="s">
        <v>148</v>
      </c>
      <c r="G235" s="73">
        <v>25.1</v>
      </c>
      <c r="H235" s="74"/>
      <c r="I235" s="75">
        <f t="shared" si="83"/>
        <v>0</v>
      </c>
      <c r="J235" s="76">
        <f t="shared" si="80"/>
        <v>0</v>
      </c>
      <c r="K235" s="77">
        <f t="shared" si="81"/>
        <v>0</v>
      </c>
      <c r="L235" s="75">
        <f t="shared" si="82"/>
        <v>0</v>
      </c>
      <c r="M235" s="78"/>
      <c r="O235" s="185"/>
    </row>
    <row r="236" spans="1:15" s="61" customFormat="1" ht="28.5" outlineLevel="1" x14ac:dyDescent="0.2">
      <c r="A236" s="1"/>
      <c r="B236" s="69" t="s">
        <v>408</v>
      </c>
      <c r="C236" s="70">
        <v>92771</v>
      </c>
      <c r="D236" s="70" t="s">
        <v>48</v>
      </c>
      <c r="E236" s="71" t="s">
        <v>365</v>
      </c>
      <c r="F236" s="72" t="s">
        <v>148</v>
      </c>
      <c r="G236" s="73">
        <v>814.8</v>
      </c>
      <c r="H236" s="74"/>
      <c r="I236" s="75">
        <f t="shared" si="83"/>
        <v>0</v>
      </c>
      <c r="J236" s="76">
        <f t="shared" si="80"/>
        <v>0</v>
      </c>
      <c r="K236" s="77">
        <f t="shared" si="81"/>
        <v>0</v>
      </c>
      <c r="L236" s="75">
        <f t="shared" si="82"/>
        <v>0</v>
      </c>
      <c r="M236" s="78"/>
      <c r="O236" s="185"/>
    </row>
    <row r="237" spans="1:15" s="61" customFormat="1" outlineLevel="1" x14ac:dyDescent="0.2">
      <c r="A237" s="1"/>
      <c r="B237" s="69" t="s">
        <v>409</v>
      </c>
      <c r="C237" s="70">
        <v>128</v>
      </c>
      <c r="D237" s="70" t="s">
        <v>81</v>
      </c>
      <c r="E237" s="71" t="s">
        <v>335</v>
      </c>
      <c r="F237" s="72" t="s">
        <v>64</v>
      </c>
      <c r="G237" s="73">
        <v>3.45</v>
      </c>
      <c r="H237" s="74"/>
      <c r="I237" s="75">
        <f t="shared" si="83"/>
        <v>0</v>
      </c>
      <c r="J237" s="76">
        <f t="shared" si="80"/>
        <v>0</v>
      </c>
      <c r="K237" s="77">
        <f t="shared" si="81"/>
        <v>0</v>
      </c>
      <c r="L237" s="75">
        <f t="shared" si="82"/>
        <v>0</v>
      </c>
      <c r="M237" s="78"/>
      <c r="O237" s="185"/>
    </row>
    <row r="238" spans="1:15" s="61" customFormat="1" ht="15" outlineLevel="1" x14ac:dyDescent="0.2">
      <c r="A238" s="1"/>
      <c r="B238" s="87">
        <v>5</v>
      </c>
      <c r="C238" s="88"/>
      <c r="D238" s="88"/>
      <c r="E238" s="89" t="s">
        <v>410</v>
      </c>
      <c r="F238" s="88"/>
      <c r="G238" s="90"/>
      <c r="H238" s="102"/>
      <c r="I238" s="91">
        <f>IFERROR(ROUND(SUM($I239:$I241),2),"")</f>
        <v>0</v>
      </c>
      <c r="J238" s="88"/>
      <c r="K238" s="92"/>
      <c r="L238" s="91">
        <f>IFERROR(ROUND(SUM($L239:$L241),2)," ")</f>
        <v>0</v>
      </c>
      <c r="M238" s="93" t="e">
        <f>L238/$L$1215</f>
        <v>#DIV/0!</v>
      </c>
      <c r="O238" s="185"/>
    </row>
    <row r="239" spans="1:15" s="61" customFormat="1" outlineLevel="1" x14ac:dyDescent="0.2">
      <c r="A239" s="1"/>
      <c r="B239" s="69" t="s">
        <v>411</v>
      </c>
      <c r="C239" s="70">
        <v>6001030</v>
      </c>
      <c r="D239" s="70" t="s">
        <v>59</v>
      </c>
      <c r="E239" s="81" t="s">
        <v>412</v>
      </c>
      <c r="F239" s="72" t="s">
        <v>148</v>
      </c>
      <c r="G239" s="73">
        <v>30591.200000000001</v>
      </c>
      <c r="H239" s="74"/>
      <c r="I239" s="75">
        <f>IFERROR(ROUND($G239*$H239,2),"")</f>
        <v>0</v>
      </c>
      <c r="J239" s="76">
        <f>IFERROR($J$9,"")</f>
        <v>0</v>
      </c>
      <c r="K239" s="77">
        <f t="shared" ref="K239:K241" si="84">IFERROR(ROUND(H239*(1+$J239),2),"")</f>
        <v>0</v>
      </c>
      <c r="L239" s="75">
        <f>IFERROR(ROUND($K239*$G239,2)," ")</f>
        <v>0</v>
      </c>
      <c r="M239" s="78"/>
      <c r="O239" s="185"/>
    </row>
    <row r="240" spans="1:15" s="61" customFormat="1" outlineLevel="1" x14ac:dyDescent="0.2">
      <c r="A240" s="1"/>
      <c r="B240" s="69" t="s">
        <v>413</v>
      </c>
      <c r="C240" s="70">
        <v>6001031</v>
      </c>
      <c r="D240" s="70" t="s">
        <v>59</v>
      </c>
      <c r="E240" s="81" t="s">
        <v>414</v>
      </c>
      <c r="F240" s="72" t="s">
        <v>148</v>
      </c>
      <c r="G240" s="73">
        <v>30591.200000000001</v>
      </c>
      <c r="H240" s="74"/>
      <c r="I240" s="75">
        <f t="shared" ref="I240:I241" si="85">IFERROR(ROUND($G240*$H240,2),"")</f>
        <v>0</v>
      </c>
      <c r="J240" s="76">
        <f>IFERROR($J$9,"")</f>
        <v>0</v>
      </c>
      <c r="K240" s="77">
        <f t="shared" si="84"/>
        <v>0</v>
      </c>
      <c r="L240" s="75">
        <f>IFERROR(ROUND($K240*$G240,2)," ")</f>
        <v>0</v>
      </c>
      <c r="M240" s="78"/>
      <c r="O240" s="185"/>
    </row>
    <row r="241" spans="1:15" s="61" customFormat="1" outlineLevel="1" x14ac:dyDescent="0.2">
      <c r="A241" s="1"/>
      <c r="B241" s="69" t="s">
        <v>415</v>
      </c>
      <c r="C241" s="70" t="s">
        <v>416</v>
      </c>
      <c r="D241" s="70" t="s">
        <v>24</v>
      </c>
      <c r="E241" s="71" t="s">
        <v>417</v>
      </c>
      <c r="F241" s="72" t="s">
        <v>418</v>
      </c>
      <c r="G241" s="73">
        <v>30591.200000000001</v>
      </c>
      <c r="H241" s="74"/>
      <c r="I241" s="75">
        <f t="shared" si="85"/>
        <v>0</v>
      </c>
      <c r="J241" s="76">
        <f>IFERROR($J$9,"")</f>
        <v>0</v>
      </c>
      <c r="K241" s="77">
        <f t="shared" si="84"/>
        <v>0</v>
      </c>
      <c r="L241" s="75">
        <f>IFERROR(ROUND($K241*$G241,2)," ")</f>
        <v>0</v>
      </c>
      <c r="M241" s="78"/>
      <c r="O241" s="185"/>
    </row>
    <row r="242" spans="1:15" s="61" customFormat="1" ht="15" x14ac:dyDescent="0.2">
      <c r="A242" s="1"/>
      <c r="B242" s="87">
        <v>6</v>
      </c>
      <c r="C242" s="88"/>
      <c r="D242" s="88"/>
      <c r="E242" s="89" t="s">
        <v>419</v>
      </c>
      <c r="F242" s="88"/>
      <c r="G242" s="90"/>
      <c r="H242" s="90"/>
      <c r="I242" s="91">
        <f>IFERROR(ROUND(SUM(I243,I279,I404,I511,I556),2),"")</f>
        <v>0</v>
      </c>
      <c r="J242" s="88"/>
      <c r="K242" s="92"/>
      <c r="L242" s="91">
        <f>IFERROR(ROUND(SUM(L243,L279,L404,L511,L556),2)," ")</f>
        <v>0</v>
      </c>
      <c r="M242" s="93" t="e">
        <f>L242/$L$1215</f>
        <v>#DIV/0!</v>
      </c>
      <c r="O242" s="185"/>
    </row>
    <row r="243" spans="1:15" s="61" customFormat="1" ht="15" x14ac:dyDescent="0.2">
      <c r="A243" s="1"/>
      <c r="B243" s="62" t="s">
        <v>420</v>
      </c>
      <c r="C243" s="63"/>
      <c r="D243" s="63"/>
      <c r="E243" s="64" t="s">
        <v>321</v>
      </c>
      <c r="F243" s="63"/>
      <c r="G243" s="65"/>
      <c r="H243" s="65"/>
      <c r="I243" s="67">
        <f>IFERROR(ROUND(SUM($I244,I253,I259,I266,I274),2),"")</f>
        <v>0</v>
      </c>
      <c r="J243" s="103"/>
      <c r="K243" s="104"/>
      <c r="L243" s="67">
        <f>IFERROR(ROUND(SUM($L244,L253,L259,L266,L274),2)," ")</f>
        <v>0</v>
      </c>
      <c r="M243" s="68"/>
      <c r="O243" s="185"/>
    </row>
    <row r="244" spans="1:15" s="61" customFormat="1" ht="15" x14ac:dyDescent="0.2">
      <c r="A244" s="1"/>
      <c r="B244" s="95" t="s">
        <v>421</v>
      </c>
      <c r="C244" s="96"/>
      <c r="D244" s="96"/>
      <c r="E244" s="97" t="s">
        <v>422</v>
      </c>
      <c r="F244" s="96"/>
      <c r="G244" s="98"/>
      <c r="H244" s="98"/>
      <c r="I244" s="99">
        <f>IFERROR(ROUND(SUM($I245:$I252),2),"")</f>
        <v>0</v>
      </c>
      <c r="J244" s="96"/>
      <c r="K244" s="97"/>
      <c r="L244" s="99">
        <f>IFERROR(ROUND(SUM($L245:$L252),2)," ")</f>
        <v>0</v>
      </c>
      <c r="M244" s="100"/>
      <c r="O244" s="185"/>
    </row>
    <row r="245" spans="1:15" s="61" customFormat="1" ht="28.5" outlineLevel="1" x14ac:dyDescent="0.2">
      <c r="A245" s="1"/>
      <c r="B245" s="69" t="s">
        <v>423</v>
      </c>
      <c r="C245" s="70">
        <v>95241</v>
      </c>
      <c r="D245" s="70" t="s">
        <v>48</v>
      </c>
      <c r="E245" s="71" t="s">
        <v>203</v>
      </c>
      <c r="F245" s="72" t="s">
        <v>57</v>
      </c>
      <c r="G245" s="73">
        <v>42.38</v>
      </c>
      <c r="H245" s="74"/>
      <c r="I245" s="75">
        <f>IFERROR(ROUND($G245*$H245,2),"")</f>
        <v>0</v>
      </c>
      <c r="J245" s="76">
        <f t="shared" ref="J245:J252" si="86">IFERROR($J$9,"")</f>
        <v>0</v>
      </c>
      <c r="K245" s="77">
        <f t="shared" ref="K245:K252" si="87">IFERROR(ROUND(H245*(1+$J245),2),"")</f>
        <v>0</v>
      </c>
      <c r="L245" s="75">
        <f t="shared" ref="L245:L252" si="88">IFERROR(ROUND($K245*$G245,2)," ")</f>
        <v>0</v>
      </c>
      <c r="M245" s="78"/>
      <c r="O245" s="185"/>
    </row>
    <row r="246" spans="1:15" s="61" customFormat="1" ht="42.75" outlineLevel="1" x14ac:dyDescent="0.2">
      <c r="A246" s="1"/>
      <c r="B246" s="69" t="s">
        <v>424</v>
      </c>
      <c r="C246" s="70">
        <v>97084</v>
      </c>
      <c r="D246" s="70" t="s">
        <v>48</v>
      </c>
      <c r="E246" s="71" t="s">
        <v>205</v>
      </c>
      <c r="F246" s="72" t="s">
        <v>57</v>
      </c>
      <c r="G246" s="73">
        <v>847.55</v>
      </c>
      <c r="H246" s="74"/>
      <c r="I246" s="75">
        <f t="shared" ref="I246:I252" si="89">IFERROR(ROUND($G246*$H246,2),"")</f>
        <v>0</v>
      </c>
      <c r="J246" s="76">
        <f t="shared" si="86"/>
        <v>0</v>
      </c>
      <c r="K246" s="77">
        <f t="shared" si="87"/>
        <v>0</v>
      </c>
      <c r="L246" s="75">
        <f t="shared" si="88"/>
        <v>0</v>
      </c>
      <c r="M246" s="78"/>
      <c r="O246" s="185"/>
    </row>
    <row r="247" spans="1:15" s="61" customFormat="1" ht="42.75" outlineLevel="1" x14ac:dyDescent="0.2">
      <c r="A247" s="1"/>
      <c r="B247" s="69" t="s">
        <v>425</v>
      </c>
      <c r="C247" s="70">
        <v>97086</v>
      </c>
      <c r="D247" s="70" t="s">
        <v>48</v>
      </c>
      <c r="E247" s="71" t="s">
        <v>207</v>
      </c>
      <c r="F247" s="72" t="s">
        <v>57</v>
      </c>
      <c r="G247" s="73">
        <v>73.25</v>
      </c>
      <c r="H247" s="74"/>
      <c r="I247" s="75">
        <f t="shared" si="89"/>
        <v>0</v>
      </c>
      <c r="J247" s="76">
        <f t="shared" si="86"/>
        <v>0</v>
      </c>
      <c r="K247" s="77">
        <f t="shared" si="87"/>
        <v>0</v>
      </c>
      <c r="L247" s="75">
        <f t="shared" si="88"/>
        <v>0</v>
      </c>
      <c r="M247" s="78"/>
      <c r="O247" s="185"/>
    </row>
    <row r="248" spans="1:15" s="61" customFormat="1" ht="28.5" outlineLevel="1" x14ac:dyDescent="0.2">
      <c r="A248" s="1"/>
      <c r="B248" s="69" t="s">
        <v>426</v>
      </c>
      <c r="C248" s="70">
        <v>97087</v>
      </c>
      <c r="D248" s="70" t="s">
        <v>48</v>
      </c>
      <c r="E248" s="71" t="s">
        <v>209</v>
      </c>
      <c r="F248" s="72" t="s">
        <v>57</v>
      </c>
      <c r="G248" s="73">
        <v>847.55</v>
      </c>
      <c r="H248" s="74"/>
      <c r="I248" s="75">
        <f t="shared" si="89"/>
        <v>0</v>
      </c>
      <c r="J248" s="76">
        <f t="shared" si="86"/>
        <v>0</v>
      </c>
      <c r="K248" s="77">
        <f t="shared" si="87"/>
        <v>0</v>
      </c>
      <c r="L248" s="75">
        <f t="shared" si="88"/>
        <v>0</v>
      </c>
      <c r="M248" s="78"/>
      <c r="O248" s="185"/>
    </row>
    <row r="249" spans="1:15" s="61" customFormat="1" ht="28.5" outlineLevel="1" x14ac:dyDescent="0.2">
      <c r="A249" s="1"/>
      <c r="B249" s="69" t="s">
        <v>427</v>
      </c>
      <c r="C249" s="70" t="s">
        <v>211</v>
      </c>
      <c r="D249" s="70" t="s">
        <v>144</v>
      </c>
      <c r="E249" s="71" t="s">
        <v>212</v>
      </c>
      <c r="F249" s="72" t="s">
        <v>64</v>
      </c>
      <c r="G249" s="73">
        <v>326.14</v>
      </c>
      <c r="H249" s="74"/>
      <c r="I249" s="75">
        <f t="shared" si="89"/>
        <v>0</v>
      </c>
      <c r="J249" s="76">
        <f t="shared" si="86"/>
        <v>0</v>
      </c>
      <c r="K249" s="77">
        <f t="shared" si="87"/>
        <v>0</v>
      </c>
      <c r="L249" s="75">
        <f t="shared" si="88"/>
        <v>0</v>
      </c>
      <c r="M249" s="78"/>
      <c r="O249" s="185"/>
    </row>
    <row r="250" spans="1:15" s="61" customFormat="1" ht="28.5" outlineLevel="1" x14ac:dyDescent="0.2">
      <c r="A250" s="1"/>
      <c r="B250" s="69" t="s">
        <v>428</v>
      </c>
      <c r="C250" s="70">
        <v>92772</v>
      </c>
      <c r="D250" s="70" t="s">
        <v>48</v>
      </c>
      <c r="E250" s="71" t="s">
        <v>300</v>
      </c>
      <c r="F250" s="72" t="s">
        <v>148</v>
      </c>
      <c r="G250" s="73">
        <v>9333.4500000000007</v>
      </c>
      <c r="H250" s="74"/>
      <c r="I250" s="75">
        <f t="shared" si="89"/>
        <v>0</v>
      </c>
      <c r="J250" s="76">
        <f t="shared" si="86"/>
        <v>0</v>
      </c>
      <c r="K250" s="77">
        <f t="shared" si="87"/>
        <v>0</v>
      </c>
      <c r="L250" s="75">
        <f t="shared" si="88"/>
        <v>0</v>
      </c>
      <c r="M250" s="78"/>
      <c r="O250" s="185"/>
    </row>
    <row r="251" spans="1:15" s="61" customFormat="1" ht="28.5" outlineLevel="1" x14ac:dyDescent="0.2">
      <c r="A251" s="1"/>
      <c r="B251" s="69" t="s">
        <v>429</v>
      </c>
      <c r="C251" s="70">
        <v>92773</v>
      </c>
      <c r="D251" s="70" t="s">
        <v>48</v>
      </c>
      <c r="E251" s="71" t="s">
        <v>214</v>
      </c>
      <c r="F251" s="72" t="s">
        <v>148</v>
      </c>
      <c r="G251" s="73">
        <v>18189.97</v>
      </c>
      <c r="H251" s="74"/>
      <c r="I251" s="75">
        <f t="shared" si="89"/>
        <v>0</v>
      </c>
      <c r="J251" s="76">
        <f t="shared" si="86"/>
        <v>0</v>
      </c>
      <c r="K251" s="77">
        <f t="shared" si="87"/>
        <v>0</v>
      </c>
      <c r="L251" s="75">
        <f t="shared" si="88"/>
        <v>0</v>
      </c>
      <c r="M251" s="78"/>
      <c r="O251" s="185"/>
    </row>
    <row r="252" spans="1:15" s="61" customFormat="1" ht="28.5" outlineLevel="1" x14ac:dyDescent="0.2">
      <c r="A252" s="1"/>
      <c r="B252" s="69" t="s">
        <v>430</v>
      </c>
      <c r="C252" s="70">
        <v>98557</v>
      </c>
      <c r="D252" s="70" t="s">
        <v>48</v>
      </c>
      <c r="E252" s="71" t="s">
        <v>179</v>
      </c>
      <c r="F252" s="72" t="s">
        <v>57</v>
      </c>
      <c r="G252" s="73">
        <v>896.64</v>
      </c>
      <c r="H252" s="74"/>
      <c r="I252" s="75">
        <f t="shared" si="89"/>
        <v>0</v>
      </c>
      <c r="J252" s="76">
        <f t="shared" si="86"/>
        <v>0</v>
      </c>
      <c r="K252" s="77">
        <f t="shared" si="87"/>
        <v>0</v>
      </c>
      <c r="L252" s="75">
        <f t="shared" si="88"/>
        <v>0</v>
      </c>
      <c r="M252" s="78"/>
      <c r="O252" s="185"/>
    </row>
    <row r="253" spans="1:15" s="61" customFormat="1" ht="15" x14ac:dyDescent="0.2">
      <c r="A253" s="1"/>
      <c r="B253" s="95" t="s">
        <v>431</v>
      </c>
      <c r="C253" s="96"/>
      <c r="D253" s="96"/>
      <c r="E253" s="97" t="s">
        <v>432</v>
      </c>
      <c r="F253" s="96"/>
      <c r="G253" s="98"/>
      <c r="H253" s="98"/>
      <c r="I253" s="99">
        <f>IFERROR(ROUND(SUM($I254:$I258),2),"")</f>
        <v>0</v>
      </c>
      <c r="J253" s="96"/>
      <c r="K253" s="97"/>
      <c r="L253" s="99">
        <f>IFERROR(ROUND(SUM($L254:$L258),2)," ")</f>
        <v>0</v>
      </c>
      <c r="M253" s="100"/>
      <c r="O253" s="185"/>
    </row>
    <row r="254" spans="1:15" s="61" customFormat="1" ht="42.75" outlineLevel="1" x14ac:dyDescent="0.2">
      <c r="A254" s="1"/>
      <c r="B254" s="69" t="s">
        <v>433</v>
      </c>
      <c r="C254" s="70">
        <v>92443</v>
      </c>
      <c r="D254" s="70" t="s">
        <v>48</v>
      </c>
      <c r="E254" s="71" t="s">
        <v>221</v>
      </c>
      <c r="F254" s="72" t="s">
        <v>57</v>
      </c>
      <c r="G254" s="73">
        <v>1058.92</v>
      </c>
      <c r="H254" s="74"/>
      <c r="I254" s="75">
        <f>IFERROR(ROUND($G254*$H254,2),"")</f>
        <v>0</v>
      </c>
      <c r="J254" s="76">
        <f>IFERROR($J$9,"")</f>
        <v>0</v>
      </c>
      <c r="K254" s="77">
        <f t="shared" ref="K254:K258" si="90">IFERROR(ROUND(H254*(1+$J254),2),"")</f>
        <v>0</v>
      </c>
      <c r="L254" s="75">
        <f>IFERROR(ROUND($K254*$G254,2)," ")</f>
        <v>0</v>
      </c>
      <c r="M254" s="78"/>
      <c r="O254" s="185"/>
    </row>
    <row r="255" spans="1:15" s="61" customFormat="1" ht="42.75" outlineLevel="1" x14ac:dyDescent="0.2">
      <c r="A255" s="1"/>
      <c r="B255" s="69" t="s">
        <v>434</v>
      </c>
      <c r="C255" s="70" t="s">
        <v>164</v>
      </c>
      <c r="D255" s="70" t="s">
        <v>89</v>
      </c>
      <c r="E255" s="71" t="s">
        <v>223</v>
      </c>
      <c r="F255" s="72" t="s">
        <v>64</v>
      </c>
      <c r="G255" s="73">
        <v>261.05</v>
      </c>
      <c r="H255" s="74"/>
      <c r="I255" s="75">
        <f t="shared" ref="I255:I258" si="91">IFERROR(ROUND($G255*$H255,2),"")</f>
        <v>0</v>
      </c>
      <c r="J255" s="76">
        <f>IFERROR($J$9,"")</f>
        <v>0</v>
      </c>
      <c r="K255" s="77">
        <f t="shared" si="90"/>
        <v>0</v>
      </c>
      <c r="L255" s="75">
        <f>IFERROR(ROUND($K255*$G255,2)," ")</f>
        <v>0</v>
      </c>
      <c r="M255" s="78"/>
      <c r="O255" s="185"/>
    </row>
    <row r="256" spans="1:15" s="61" customFormat="1" ht="42.75" outlineLevel="1" x14ac:dyDescent="0.2">
      <c r="A256" s="1"/>
      <c r="B256" s="69" t="s">
        <v>435</v>
      </c>
      <c r="C256" s="70">
        <v>92922</v>
      </c>
      <c r="D256" s="70" t="s">
        <v>48</v>
      </c>
      <c r="E256" s="71" t="s">
        <v>227</v>
      </c>
      <c r="F256" s="72" t="s">
        <v>148</v>
      </c>
      <c r="G256" s="73">
        <v>21016.1</v>
      </c>
      <c r="H256" s="74"/>
      <c r="I256" s="75">
        <f t="shared" si="91"/>
        <v>0</v>
      </c>
      <c r="J256" s="76">
        <f>IFERROR($J$9,"")</f>
        <v>0</v>
      </c>
      <c r="K256" s="77">
        <f t="shared" si="90"/>
        <v>0</v>
      </c>
      <c r="L256" s="75">
        <f>IFERROR(ROUND($K256*$G256,2)," ")</f>
        <v>0</v>
      </c>
      <c r="M256" s="78"/>
      <c r="O256" s="185"/>
    </row>
    <row r="257" spans="1:15" s="61" customFormat="1" ht="28.5" outlineLevel="1" x14ac:dyDescent="0.2">
      <c r="A257" s="1"/>
      <c r="B257" s="69" t="s">
        <v>436</v>
      </c>
      <c r="C257" s="70">
        <v>98557</v>
      </c>
      <c r="D257" s="70" t="s">
        <v>48</v>
      </c>
      <c r="E257" s="71" t="s">
        <v>179</v>
      </c>
      <c r="F257" s="72" t="s">
        <v>57</v>
      </c>
      <c r="G257" s="73">
        <v>891.38</v>
      </c>
      <c r="H257" s="74"/>
      <c r="I257" s="75">
        <f t="shared" si="91"/>
        <v>0</v>
      </c>
      <c r="J257" s="76">
        <f>IFERROR($J$9,"")</f>
        <v>0</v>
      </c>
      <c r="K257" s="77">
        <f t="shared" si="90"/>
        <v>0</v>
      </c>
      <c r="L257" s="75">
        <f>IFERROR(ROUND($K257*$G257,2)," ")</f>
        <v>0</v>
      </c>
      <c r="M257" s="78"/>
      <c r="O257" s="185"/>
    </row>
    <row r="258" spans="1:15" s="61" customFormat="1" ht="42.75" outlineLevel="1" x14ac:dyDescent="0.2">
      <c r="A258" s="1"/>
      <c r="B258" s="69" t="s">
        <v>437</v>
      </c>
      <c r="C258" s="70">
        <v>102722</v>
      </c>
      <c r="D258" s="70" t="s">
        <v>48</v>
      </c>
      <c r="E258" s="71" t="s">
        <v>230</v>
      </c>
      <c r="F258" s="72" t="s">
        <v>124</v>
      </c>
      <c r="G258" s="73">
        <v>72.94</v>
      </c>
      <c r="H258" s="74"/>
      <c r="I258" s="75">
        <f t="shared" si="91"/>
        <v>0</v>
      </c>
      <c r="J258" s="76">
        <f>IFERROR($J$9,"")</f>
        <v>0</v>
      </c>
      <c r="K258" s="77">
        <f t="shared" si="90"/>
        <v>0</v>
      </c>
      <c r="L258" s="75">
        <f>IFERROR(ROUND($K258*$G258,2)," ")</f>
        <v>0</v>
      </c>
      <c r="M258" s="78"/>
      <c r="O258" s="185"/>
    </row>
    <row r="259" spans="1:15" s="61" customFormat="1" ht="15" outlineLevel="1" x14ac:dyDescent="0.2">
      <c r="A259" s="1"/>
      <c r="B259" s="95" t="s">
        <v>438</v>
      </c>
      <c r="C259" s="96"/>
      <c r="D259" s="96"/>
      <c r="E259" s="97" t="s">
        <v>323</v>
      </c>
      <c r="F259" s="96"/>
      <c r="G259" s="98"/>
      <c r="H259" s="98"/>
      <c r="I259" s="99">
        <f>IFERROR(ROUND(SUM($I260:$I265),2),"")</f>
        <v>0</v>
      </c>
      <c r="J259" s="96"/>
      <c r="K259" s="97"/>
      <c r="L259" s="99">
        <f>IFERROR(ROUND(SUM($L260:$L265),2)," ")</f>
        <v>0</v>
      </c>
      <c r="M259" s="100"/>
      <c r="O259" s="185"/>
    </row>
    <row r="260" spans="1:15" s="61" customFormat="1" ht="42.75" outlineLevel="1" x14ac:dyDescent="0.2">
      <c r="A260" s="1"/>
      <c r="B260" s="69" t="s">
        <v>439</v>
      </c>
      <c r="C260" s="70">
        <v>92443</v>
      </c>
      <c r="D260" s="70" t="s">
        <v>48</v>
      </c>
      <c r="E260" s="71" t="s">
        <v>221</v>
      </c>
      <c r="F260" s="72" t="s">
        <v>57</v>
      </c>
      <c r="G260" s="73">
        <v>168.5</v>
      </c>
      <c r="H260" s="74"/>
      <c r="I260" s="75">
        <f>IFERROR(ROUND($G260*$H260,2),"")</f>
        <v>0</v>
      </c>
      <c r="J260" s="76">
        <f t="shared" ref="J260:J265" si="92">IFERROR($J$9,"")</f>
        <v>0</v>
      </c>
      <c r="K260" s="77">
        <f t="shared" ref="K260:K265" si="93">IFERROR(ROUND(H260*(1+$J260),2),"")</f>
        <v>0</v>
      </c>
      <c r="L260" s="75">
        <f t="shared" ref="L260:L265" si="94">IFERROR(ROUND($K260*$G260,2)," ")</f>
        <v>0</v>
      </c>
      <c r="M260" s="78"/>
      <c r="O260" s="185"/>
    </row>
    <row r="261" spans="1:15" s="61" customFormat="1" ht="28.5" outlineLevel="1" x14ac:dyDescent="0.2">
      <c r="A261" s="1"/>
      <c r="B261" s="69" t="s">
        <v>440</v>
      </c>
      <c r="C261" s="70" t="s">
        <v>235</v>
      </c>
      <c r="D261" s="70" t="s">
        <v>89</v>
      </c>
      <c r="E261" s="71" t="s">
        <v>236</v>
      </c>
      <c r="F261" s="72" t="s">
        <v>64</v>
      </c>
      <c r="G261" s="73">
        <v>11.37</v>
      </c>
      <c r="H261" s="74"/>
      <c r="I261" s="75">
        <f t="shared" ref="I261:I265" si="95">IFERROR(ROUND($G261*$H261,2),"")</f>
        <v>0</v>
      </c>
      <c r="J261" s="76">
        <f t="shared" si="92"/>
        <v>0</v>
      </c>
      <c r="K261" s="77">
        <f t="shared" si="93"/>
        <v>0</v>
      </c>
      <c r="L261" s="75">
        <f t="shared" si="94"/>
        <v>0</v>
      </c>
      <c r="M261" s="78"/>
      <c r="O261" s="185"/>
    </row>
    <row r="262" spans="1:15" s="61" customFormat="1" ht="42.75" outlineLevel="1" x14ac:dyDescent="0.2">
      <c r="A262" s="1"/>
      <c r="B262" s="69" t="s">
        <v>441</v>
      </c>
      <c r="C262" s="70">
        <v>92915</v>
      </c>
      <c r="D262" s="70" t="s">
        <v>48</v>
      </c>
      <c r="E262" s="71" t="s">
        <v>442</v>
      </c>
      <c r="F262" s="72" t="s">
        <v>148</v>
      </c>
      <c r="G262" s="73">
        <v>13</v>
      </c>
      <c r="H262" s="74"/>
      <c r="I262" s="75">
        <f t="shared" si="95"/>
        <v>0</v>
      </c>
      <c r="J262" s="76">
        <f t="shared" si="92"/>
        <v>0</v>
      </c>
      <c r="K262" s="77">
        <f t="shared" si="93"/>
        <v>0</v>
      </c>
      <c r="L262" s="75">
        <f t="shared" si="94"/>
        <v>0</v>
      </c>
      <c r="M262" s="78"/>
      <c r="O262" s="185"/>
    </row>
    <row r="263" spans="1:15" s="61" customFormat="1" ht="28.5" outlineLevel="1" x14ac:dyDescent="0.2">
      <c r="A263" s="1"/>
      <c r="B263" s="69" t="s">
        <v>443</v>
      </c>
      <c r="C263" s="70">
        <v>92760</v>
      </c>
      <c r="D263" s="70" t="s">
        <v>48</v>
      </c>
      <c r="E263" s="71" t="s">
        <v>273</v>
      </c>
      <c r="F263" s="72" t="s">
        <v>148</v>
      </c>
      <c r="G263" s="73">
        <v>339</v>
      </c>
      <c r="H263" s="74"/>
      <c r="I263" s="75">
        <f t="shared" si="95"/>
        <v>0</v>
      </c>
      <c r="J263" s="76">
        <f t="shared" si="92"/>
        <v>0</v>
      </c>
      <c r="K263" s="77">
        <f t="shared" si="93"/>
        <v>0</v>
      </c>
      <c r="L263" s="75">
        <f t="shared" si="94"/>
        <v>0</v>
      </c>
      <c r="M263" s="78"/>
      <c r="O263" s="185"/>
    </row>
    <row r="264" spans="1:15" s="61" customFormat="1" ht="28.5" outlineLevel="1" x14ac:dyDescent="0.2">
      <c r="A264" s="1"/>
      <c r="B264" s="69" t="s">
        <v>444</v>
      </c>
      <c r="C264" s="70">
        <v>92762</v>
      </c>
      <c r="D264" s="70" t="s">
        <v>48</v>
      </c>
      <c r="E264" s="71" t="s">
        <v>238</v>
      </c>
      <c r="F264" s="72" t="s">
        <v>148</v>
      </c>
      <c r="G264" s="73">
        <v>11</v>
      </c>
      <c r="H264" s="74"/>
      <c r="I264" s="75">
        <f t="shared" si="95"/>
        <v>0</v>
      </c>
      <c r="J264" s="76">
        <f t="shared" si="92"/>
        <v>0</v>
      </c>
      <c r="K264" s="77">
        <f t="shared" si="93"/>
        <v>0</v>
      </c>
      <c r="L264" s="75">
        <f t="shared" si="94"/>
        <v>0</v>
      </c>
      <c r="M264" s="78"/>
      <c r="O264" s="185"/>
    </row>
    <row r="265" spans="1:15" s="61" customFormat="1" ht="28.5" outlineLevel="1" x14ac:dyDescent="0.2">
      <c r="A265" s="1"/>
      <c r="B265" s="69" t="s">
        <v>445</v>
      </c>
      <c r="C265" s="70">
        <v>92764</v>
      </c>
      <c r="D265" s="70" t="s">
        <v>48</v>
      </c>
      <c r="E265" s="71" t="s">
        <v>330</v>
      </c>
      <c r="F265" s="72" t="s">
        <v>148</v>
      </c>
      <c r="G265" s="73">
        <v>1809</v>
      </c>
      <c r="H265" s="74"/>
      <c r="I265" s="75">
        <f t="shared" si="95"/>
        <v>0</v>
      </c>
      <c r="J265" s="76">
        <f t="shared" si="92"/>
        <v>0</v>
      </c>
      <c r="K265" s="77">
        <f t="shared" si="93"/>
        <v>0</v>
      </c>
      <c r="L265" s="75">
        <f t="shared" si="94"/>
        <v>0</v>
      </c>
      <c r="M265" s="78"/>
      <c r="O265" s="185"/>
    </row>
    <row r="266" spans="1:15" s="61" customFormat="1" ht="15" outlineLevel="1" x14ac:dyDescent="0.2">
      <c r="A266" s="1"/>
      <c r="B266" s="95" t="s">
        <v>446</v>
      </c>
      <c r="C266" s="96"/>
      <c r="D266" s="96"/>
      <c r="E266" s="97" t="s">
        <v>342</v>
      </c>
      <c r="F266" s="96"/>
      <c r="G266" s="98"/>
      <c r="H266" s="98"/>
      <c r="I266" s="99">
        <f>IFERROR(ROUND(SUM($I267:$I273),2),"")</f>
        <v>0</v>
      </c>
      <c r="J266" s="96"/>
      <c r="K266" s="97"/>
      <c r="L266" s="99">
        <f>IFERROR(ROUND(SUM($L267:$L273),2)," ")</f>
        <v>0</v>
      </c>
      <c r="M266" s="100"/>
      <c r="O266" s="185"/>
    </row>
    <row r="267" spans="1:15" s="61" customFormat="1" ht="42.75" outlineLevel="1" x14ac:dyDescent="0.2">
      <c r="A267" s="1"/>
      <c r="B267" s="69" t="s">
        <v>447</v>
      </c>
      <c r="C267" s="70">
        <v>92479</v>
      </c>
      <c r="D267" s="70" t="s">
        <v>48</v>
      </c>
      <c r="E267" s="71" t="s">
        <v>278</v>
      </c>
      <c r="F267" s="72" t="s">
        <v>57</v>
      </c>
      <c r="G267" s="73">
        <v>451.88</v>
      </c>
      <c r="H267" s="74"/>
      <c r="I267" s="75">
        <f>IFERROR(ROUND($G267*$H267,2),"")</f>
        <v>0</v>
      </c>
      <c r="J267" s="76">
        <f t="shared" ref="J267:J273" si="96">IFERROR($J$9,"")</f>
        <v>0</v>
      </c>
      <c r="K267" s="77">
        <f t="shared" ref="K267:K273" si="97">IFERROR(ROUND(H267*(1+$J267),2),"")</f>
        <v>0</v>
      </c>
      <c r="L267" s="75">
        <f t="shared" ref="L267:L273" si="98">IFERROR(ROUND($K267*$G267,2)," ")</f>
        <v>0</v>
      </c>
      <c r="M267" s="78"/>
      <c r="O267" s="185"/>
    </row>
    <row r="268" spans="1:15" s="61" customFormat="1" ht="28.5" outlineLevel="1" x14ac:dyDescent="0.2">
      <c r="A268" s="1"/>
      <c r="B268" s="69" t="s">
        <v>448</v>
      </c>
      <c r="C268" s="70" t="s">
        <v>235</v>
      </c>
      <c r="D268" s="70" t="s">
        <v>89</v>
      </c>
      <c r="E268" s="71" t="s">
        <v>236</v>
      </c>
      <c r="F268" s="72" t="s">
        <v>64</v>
      </c>
      <c r="G268" s="73">
        <v>45.19</v>
      </c>
      <c r="H268" s="74"/>
      <c r="I268" s="75">
        <f t="shared" ref="I268:I273" si="99">IFERROR(ROUND($G268*$H268,2),"")</f>
        <v>0</v>
      </c>
      <c r="J268" s="76">
        <f t="shared" si="96"/>
        <v>0</v>
      </c>
      <c r="K268" s="77">
        <f t="shared" si="97"/>
        <v>0</v>
      </c>
      <c r="L268" s="75">
        <f t="shared" si="98"/>
        <v>0</v>
      </c>
      <c r="M268" s="78"/>
      <c r="O268" s="185"/>
    </row>
    <row r="269" spans="1:15" s="61" customFormat="1" ht="28.5" outlineLevel="1" x14ac:dyDescent="0.2">
      <c r="A269" s="1"/>
      <c r="B269" s="69" t="s">
        <v>449</v>
      </c>
      <c r="C269" s="70">
        <v>92760</v>
      </c>
      <c r="D269" s="70" t="s">
        <v>48</v>
      </c>
      <c r="E269" s="71" t="s">
        <v>273</v>
      </c>
      <c r="F269" s="72" t="s">
        <v>148</v>
      </c>
      <c r="G269" s="73">
        <v>860</v>
      </c>
      <c r="H269" s="74"/>
      <c r="I269" s="75">
        <f t="shared" si="99"/>
        <v>0</v>
      </c>
      <c r="J269" s="76">
        <f t="shared" si="96"/>
        <v>0</v>
      </c>
      <c r="K269" s="77">
        <f t="shared" si="97"/>
        <v>0</v>
      </c>
      <c r="L269" s="75">
        <f t="shared" si="98"/>
        <v>0</v>
      </c>
      <c r="M269" s="78"/>
      <c r="O269" s="185"/>
    </row>
    <row r="270" spans="1:15" s="61" customFormat="1" ht="28.5" outlineLevel="1" x14ac:dyDescent="0.2">
      <c r="A270" s="1"/>
      <c r="B270" s="69" t="s">
        <v>450</v>
      </c>
      <c r="C270" s="70">
        <v>92761</v>
      </c>
      <c r="D270" s="70" t="s">
        <v>48</v>
      </c>
      <c r="E270" s="71" t="s">
        <v>281</v>
      </c>
      <c r="F270" s="72" t="s">
        <v>148</v>
      </c>
      <c r="G270" s="73">
        <v>806</v>
      </c>
      <c r="H270" s="74"/>
      <c r="I270" s="75">
        <f t="shared" si="99"/>
        <v>0</v>
      </c>
      <c r="J270" s="76">
        <f t="shared" si="96"/>
        <v>0</v>
      </c>
      <c r="K270" s="77">
        <f t="shared" si="97"/>
        <v>0</v>
      </c>
      <c r="L270" s="75">
        <f t="shared" si="98"/>
        <v>0</v>
      </c>
      <c r="M270" s="78"/>
      <c r="O270" s="185"/>
    </row>
    <row r="271" spans="1:15" s="61" customFormat="1" ht="28.5" outlineLevel="1" x14ac:dyDescent="0.2">
      <c r="A271" s="1"/>
      <c r="B271" s="69" t="s">
        <v>451</v>
      </c>
      <c r="C271" s="70">
        <v>92762</v>
      </c>
      <c r="D271" s="70" t="s">
        <v>48</v>
      </c>
      <c r="E271" s="71" t="s">
        <v>238</v>
      </c>
      <c r="F271" s="72" t="s">
        <v>148</v>
      </c>
      <c r="G271" s="73">
        <v>4</v>
      </c>
      <c r="H271" s="74"/>
      <c r="I271" s="75">
        <f t="shared" si="99"/>
        <v>0</v>
      </c>
      <c r="J271" s="76">
        <f t="shared" si="96"/>
        <v>0</v>
      </c>
      <c r="K271" s="77">
        <f t="shared" si="97"/>
        <v>0</v>
      </c>
      <c r="L271" s="75">
        <f t="shared" si="98"/>
        <v>0</v>
      </c>
      <c r="M271" s="78"/>
      <c r="O271" s="185"/>
    </row>
    <row r="272" spans="1:15" s="61" customFormat="1" ht="28.5" outlineLevel="1" x14ac:dyDescent="0.2">
      <c r="A272" s="1"/>
      <c r="B272" s="69" t="s">
        <v>452</v>
      </c>
      <c r="C272" s="70">
        <v>92763</v>
      </c>
      <c r="D272" s="70" t="s">
        <v>48</v>
      </c>
      <c r="E272" s="71" t="s">
        <v>240</v>
      </c>
      <c r="F272" s="72" t="s">
        <v>148</v>
      </c>
      <c r="G272" s="73">
        <v>458</v>
      </c>
      <c r="H272" s="74"/>
      <c r="I272" s="75">
        <f t="shared" si="99"/>
        <v>0</v>
      </c>
      <c r="J272" s="76">
        <f t="shared" si="96"/>
        <v>0</v>
      </c>
      <c r="K272" s="77">
        <f t="shared" si="97"/>
        <v>0</v>
      </c>
      <c r="L272" s="75">
        <f t="shared" si="98"/>
        <v>0</v>
      </c>
      <c r="M272" s="78"/>
      <c r="O272" s="185"/>
    </row>
    <row r="273" spans="1:15" s="61" customFormat="1" ht="28.5" outlineLevel="1" x14ac:dyDescent="0.2">
      <c r="A273" s="1"/>
      <c r="B273" s="69" t="s">
        <v>453</v>
      </c>
      <c r="C273" s="70">
        <v>92764</v>
      </c>
      <c r="D273" s="70" t="s">
        <v>48</v>
      </c>
      <c r="E273" s="71" t="s">
        <v>330</v>
      </c>
      <c r="F273" s="72" t="s">
        <v>148</v>
      </c>
      <c r="G273" s="73">
        <v>3028</v>
      </c>
      <c r="H273" s="74"/>
      <c r="I273" s="75">
        <f t="shared" si="99"/>
        <v>0</v>
      </c>
      <c r="J273" s="76">
        <f t="shared" si="96"/>
        <v>0</v>
      </c>
      <c r="K273" s="77">
        <f t="shared" si="97"/>
        <v>0</v>
      </c>
      <c r="L273" s="75">
        <f t="shared" si="98"/>
        <v>0</v>
      </c>
      <c r="M273" s="78"/>
      <c r="O273" s="185"/>
    </row>
    <row r="274" spans="1:15" s="61" customFormat="1" ht="15" outlineLevel="1" x14ac:dyDescent="0.2">
      <c r="A274" s="1"/>
      <c r="B274" s="95" t="s">
        <v>454</v>
      </c>
      <c r="C274" s="96"/>
      <c r="D274" s="96"/>
      <c r="E274" s="97" t="s">
        <v>357</v>
      </c>
      <c r="F274" s="96"/>
      <c r="G274" s="98"/>
      <c r="H274" s="98"/>
      <c r="I274" s="99">
        <f>IFERROR(ROUND(SUM($I275:$I278),2),"")</f>
        <v>0</v>
      </c>
      <c r="J274" s="96"/>
      <c r="K274" s="97"/>
      <c r="L274" s="99">
        <f>IFERROR(ROUND(SUM($L275:$L278),2)," ")</f>
        <v>0</v>
      </c>
      <c r="M274" s="100"/>
      <c r="O274" s="185"/>
    </row>
    <row r="275" spans="1:15" s="61" customFormat="1" ht="42.75" outlineLevel="1" x14ac:dyDescent="0.2">
      <c r="A275" s="1"/>
      <c r="B275" s="69" t="s">
        <v>455</v>
      </c>
      <c r="C275" s="70">
        <v>92538</v>
      </c>
      <c r="D275" s="70" t="s">
        <v>48</v>
      </c>
      <c r="E275" s="71" t="s">
        <v>287</v>
      </c>
      <c r="F275" s="72" t="s">
        <v>57</v>
      </c>
      <c r="G275" s="73">
        <v>38.79</v>
      </c>
      <c r="H275" s="74"/>
      <c r="I275" s="75">
        <f>IFERROR(ROUND($G275*$H275,2),"")</f>
        <v>0</v>
      </c>
      <c r="J275" s="76">
        <f>IFERROR($J$9,"")</f>
        <v>0</v>
      </c>
      <c r="K275" s="77">
        <f t="shared" ref="K275:K278" si="100">IFERROR(ROUND(H275*(1+$J275),2),"")</f>
        <v>0</v>
      </c>
      <c r="L275" s="75">
        <f>IFERROR(ROUND($K275*$G275,2)," ")</f>
        <v>0</v>
      </c>
      <c r="M275" s="78"/>
      <c r="O275" s="185"/>
    </row>
    <row r="276" spans="1:15" s="61" customFormat="1" ht="42.75" outlineLevel="1" x14ac:dyDescent="0.2">
      <c r="A276" s="1"/>
      <c r="B276" s="69" t="s">
        <v>456</v>
      </c>
      <c r="C276" s="70">
        <v>99434</v>
      </c>
      <c r="D276" s="70" t="s">
        <v>48</v>
      </c>
      <c r="E276" s="71" t="s">
        <v>289</v>
      </c>
      <c r="F276" s="72" t="s">
        <v>74</v>
      </c>
      <c r="G276" s="73">
        <v>192.73</v>
      </c>
      <c r="H276" s="74"/>
      <c r="I276" s="75">
        <f t="shared" ref="I276:I278" si="101">IFERROR(ROUND($G276*$H276,2),"")</f>
        <v>0</v>
      </c>
      <c r="J276" s="76">
        <f>IFERROR($J$9,"")</f>
        <v>0</v>
      </c>
      <c r="K276" s="77">
        <f t="shared" si="100"/>
        <v>0</v>
      </c>
      <c r="L276" s="75">
        <f>IFERROR(ROUND($K276*$G276,2)," ")</f>
        <v>0</v>
      </c>
      <c r="M276" s="78"/>
      <c r="O276" s="185"/>
    </row>
    <row r="277" spans="1:15" s="61" customFormat="1" ht="28.5" outlineLevel="1" x14ac:dyDescent="0.2">
      <c r="A277" s="1"/>
      <c r="B277" s="69" t="s">
        <v>457</v>
      </c>
      <c r="C277" s="70">
        <v>92771</v>
      </c>
      <c r="D277" s="70" t="s">
        <v>48</v>
      </c>
      <c r="E277" s="71" t="s">
        <v>365</v>
      </c>
      <c r="F277" s="72" t="s">
        <v>148</v>
      </c>
      <c r="G277" s="73">
        <v>9611.85</v>
      </c>
      <c r="H277" s="74"/>
      <c r="I277" s="75">
        <f t="shared" si="101"/>
        <v>0</v>
      </c>
      <c r="J277" s="76">
        <f>IFERROR($J$9,"")</f>
        <v>0</v>
      </c>
      <c r="K277" s="77">
        <f t="shared" si="100"/>
        <v>0</v>
      </c>
      <c r="L277" s="75">
        <f>IFERROR(ROUND($K277*$G277,2)," ")</f>
        <v>0</v>
      </c>
      <c r="M277" s="78"/>
      <c r="O277" s="185"/>
    </row>
    <row r="278" spans="1:15" s="61" customFormat="1" ht="28.5" outlineLevel="1" x14ac:dyDescent="0.2">
      <c r="A278" s="1"/>
      <c r="B278" s="69" t="s">
        <v>458</v>
      </c>
      <c r="C278" s="70">
        <v>92772</v>
      </c>
      <c r="D278" s="70" t="s">
        <v>48</v>
      </c>
      <c r="E278" s="71" t="s">
        <v>300</v>
      </c>
      <c r="F278" s="72" t="s">
        <v>148</v>
      </c>
      <c r="G278" s="73">
        <v>7787.69</v>
      </c>
      <c r="H278" s="74"/>
      <c r="I278" s="75">
        <f t="shared" si="101"/>
        <v>0</v>
      </c>
      <c r="J278" s="76">
        <f>IFERROR($J$9,"")</f>
        <v>0</v>
      </c>
      <c r="K278" s="77">
        <f t="shared" si="100"/>
        <v>0</v>
      </c>
      <c r="L278" s="75">
        <f>IFERROR(ROUND($K278*$G278,2)," ")</f>
        <v>0</v>
      </c>
      <c r="M278" s="78"/>
      <c r="O278" s="185"/>
    </row>
    <row r="279" spans="1:15" s="61" customFormat="1" ht="15" x14ac:dyDescent="0.2">
      <c r="A279" s="1"/>
      <c r="B279" s="62" t="s">
        <v>459</v>
      </c>
      <c r="C279" s="63"/>
      <c r="D279" s="63"/>
      <c r="E279" s="64" t="s">
        <v>460</v>
      </c>
      <c r="F279" s="63"/>
      <c r="G279" s="65"/>
      <c r="H279" s="65"/>
      <c r="I279" s="67">
        <f>IFERROR(ROUND(SUM(I280,I292,I316,I322,I360,I389,I401),2),"")</f>
        <v>0</v>
      </c>
      <c r="J279" s="103"/>
      <c r="K279" s="104"/>
      <c r="L279" s="67">
        <f>IFERROR(ROUND(SUM(L280,L292,L316,L322,L360,L389,L401),2)," ")</f>
        <v>0</v>
      </c>
      <c r="M279" s="68"/>
      <c r="O279" s="185"/>
    </row>
    <row r="280" spans="1:15" s="61" customFormat="1" ht="15" x14ac:dyDescent="0.2">
      <c r="A280" s="1"/>
      <c r="B280" s="95" t="s">
        <v>461</v>
      </c>
      <c r="C280" s="96"/>
      <c r="D280" s="96"/>
      <c r="E280" s="97" t="s">
        <v>462</v>
      </c>
      <c r="F280" s="96"/>
      <c r="G280" s="98"/>
      <c r="H280" s="98"/>
      <c r="I280" s="99">
        <f>IFERROR(ROUND(SUM($I281:$I291),2),"")</f>
        <v>0</v>
      </c>
      <c r="J280" s="96"/>
      <c r="K280" s="97"/>
      <c r="L280" s="99">
        <f>IFERROR(ROUND(SUM($L281:$L291),2)," ")</f>
        <v>0</v>
      </c>
      <c r="M280" s="100"/>
      <c r="O280" s="185"/>
    </row>
    <row r="281" spans="1:15" s="61" customFormat="1" ht="28.5" outlineLevel="1" x14ac:dyDescent="0.2">
      <c r="A281" s="1"/>
      <c r="B281" s="69" t="s">
        <v>463</v>
      </c>
      <c r="C281" s="70">
        <v>103987</v>
      </c>
      <c r="D281" s="70" t="s">
        <v>48</v>
      </c>
      <c r="E281" s="71" t="s">
        <v>464</v>
      </c>
      <c r="F281" s="72" t="s">
        <v>50</v>
      </c>
      <c r="G281" s="73">
        <v>12</v>
      </c>
      <c r="H281" s="74"/>
      <c r="I281" s="75">
        <f>IFERROR(ROUND($G281*$H281,2),"")</f>
        <v>0</v>
      </c>
      <c r="J281" s="76">
        <f t="shared" ref="J281:J291" si="102">IFERROR($J$9,"")</f>
        <v>0</v>
      </c>
      <c r="K281" s="77">
        <f t="shared" ref="K281:K291" si="103">IFERROR(ROUND(H281*(1+$J281),2),"")</f>
        <v>0</v>
      </c>
      <c r="L281" s="75">
        <f t="shared" ref="L281:L291" si="104">IFERROR(ROUND($K281*$G281,2)," ")</f>
        <v>0</v>
      </c>
      <c r="M281" s="78"/>
      <c r="O281" s="185"/>
    </row>
    <row r="282" spans="1:15" s="61" customFormat="1" ht="28.5" outlineLevel="1" x14ac:dyDescent="0.2">
      <c r="A282" s="1"/>
      <c r="B282" s="69" t="s">
        <v>465</v>
      </c>
      <c r="C282" s="70">
        <v>94793</v>
      </c>
      <c r="D282" s="70" t="s">
        <v>48</v>
      </c>
      <c r="E282" s="71" t="s">
        <v>466</v>
      </c>
      <c r="F282" s="72" t="s">
        <v>50</v>
      </c>
      <c r="G282" s="73">
        <v>3</v>
      </c>
      <c r="H282" s="74"/>
      <c r="I282" s="75">
        <f t="shared" ref="I282:I291" si="105">IFERROR(ROUND($G282*$H282,2),"")</f>
        <v>0</v>
      </c>
      <c r="J282" s="76">
        <f t="shared" si="102"/>
        <v>0</v>
      </c>
      <c r="K282" s="77">
        <f t="shared" si="103"/>
        <v>0</v>
      </c>
      <c r="L282" s="75">
        <f t="shared" si="104"/>
        <v>0</v>
      </c>
      <c r="M282" s="78"/>
      <c r="O282" s="185"/>
    </row>
    <row r="283" spans="1:15" s="61" customFormat="1" ht="42.75" outlineLevel="1" x14ac:dyDescent="0.2">
      <c r="A283" s="1"/>
      <c r="B283" s="69" t="s">
        <v>467</v>
      </c>
      <c r="C283" s="70">
        <v>94705</v>
      </c>
      <c r="D283" s="70" t="s">
        <v>48</v>
      </c>
      <c r="E283" s="71" t="s">
        <v>468</v>
      </c>
      <c r="F283" s="72" t="s">
        <v>50</v>
      </c>
      <c r="G283" s="73">
        <v>6</v>
      </c>
      <c r="H283" s="74"/>
      <c r="I283" s="75">
        <f t="shared" si="105"/>
        <v>0</v>
      </c>
      <c r="J283" s="76">
        <f t="shared" si="102"/>
        <v>0</v>
      </c>
      <c r="K283" s="77">
        <f t="shared" si="103"/>
        <v>0</v>
      </c>
      <c r="L283" s="75">
        <f t="shared" si="104"/>
        <v>0</v>
      </c>
      <c r="M283" s="78"/>
      <c r="O283" s="185"/>
    </row>
    <row r="284" spans="1:15" s="61" customFormat="1" ht="28.5" outlineLevel="1" x14ac:dyDescent="0.2">
      <c r="A284" s="1"/>
      <c r="B284" s="69" t="s">
        <v>469</v>
      </c>
      <c r="C284" s="70">
        <v>89500</v>
      </c>
      <c r="D284" s="70" t="s">
        <v>48</v>
      </c>
      <c r="E284" s="71" t="s">
        <v>470</v>
      </c>
      <c r="F284" s="72" t="s">
        <v>50</v>
      </c>
      <c r="G284" s="73">
        <v>6</v>
      </c>
      <c r="H284" s="74"/>
      <c r="I284" s="75">
        <f t="shared" si="105"/>
        <v>0</v>
      </c>
      <c r="J284" s="76">
        <f t="shared" si="102"/>
        <v>0</v>
      </c>
      <c r="K284" s="77">
        <f t="shared" si="103"/>
        <v>0</v>
      </c>
      <c r="L284" s="75">
        <f t="shared" si="104"/>
        <v>0</v>
      </c>
      <c r="M284" s="78"/>
      <c r="O284" s="185"/>
    </row>
    <row r="285" spans="1:15" s="61" customFormat="1" ht="28.5" outlineLevel="1" x14ac:dyDescent="0.2">
      <c r="A285" s="1"/>
      <c r="B285" s="69" t="s">
        <v>471</v>
      </c>
      <c r="C285" s="70">
        <v>89499</v>
      </c>
      <c r="D285" s="70" t="s">
        <v>48</v>
      </c>
      <c r="E285" s="71" t="s">
        <v>472</v>
      </c>
      <c r="F285" s="72" t="s">
        <v>50</v>
      </c>
      <c r="G285" s="73">
        <v>6</v>
      </c>
      <c r="H285" s="74"/>
      <c r="I285" s="75">
        <f t="shared" si="105"/>
        <v>0</v>
      </c>
      <c r="J285" s="76">
        <f t="shared" si="102"/>
        <v>0</v>
      </c>
      <c r="K285" s="77">
        <f t="shared" si="103"/>
        <v>0</v>
      </c>
      <c r="L285" s="75">
        <f t="shared" si="104"/>
        <v>0</v>
      </c>
      <c r="M285" s="78"/>
      <c r="O285" s="185"/>
    </row>
    <row r="286" spans="1:15" s="61" customFormat="1" ht="28.5" outlineLevel="1" x14ac:dyDescent="0.2">
      <c r="A286" s="1"/>
      <c r="B286" s="69" t="s">
        <v>473</v>
      </c>
      <c r="C286" s="70">
        <v>103981</v>
      </c>
      <c r="D286" s="70" t="s">
        <v>48</v>
      </c>
      <c r="E286" s="71" t="s">
        <v>474</v>
      </c>
      <c r="F286" s="72" t="s">
        <v>50</v>
      </c>
      <c r="G286" s="73">
        <v>1</v>
      </c>
      <c r="H286" s="74"/>
      <c r="I286" s="75">
        <f t="shared" si="105"/>
        <v>0</v>
      </c>
      <c r="J286" s="76">
        <f t="shared" si="102"/>
        <v>0</v>
      </c>
      <c r="K286" s="77">
        <f t="shared" si="103"/>
        <v>0</v>
      </c>
      <c r="L286" s="75">
        <f t="shared" si="104"/>
        <v>0</v>
      </c>
      <c r="M286" s="78"/>
      <c r="O286" s="185"/>
    </row>
    <row r="287" spans="1:15" s="61" customFormat="1" ht="28.5" outlineLevel="1" x14ac:dyDescent="0.2">
      <c r="A287" s="1"/>
      <c r="B287" s="69" t="s">
        <v>475</v>
      </c>
      <c r="C287" s="70">
        <v>103980</v>
      </c>
      <c r="D287" s="70" t="s">
        <v>48</v>
      </c>
      <c r="E287" s="71" t="s">
        <v>476</v>
      </c>
      <c r="F287" s="72" t="s">
        <v>50</v>
      </c>
      <c r="G287" s="73">
        <v>3</v>
      </c>
      <c r="H287" s="74"/>
      <c r="I287" s="75">
        <f t="shared" si="105"/>
        <v>0</v>
      </c>
      <c r="J287" s="76">
        <f t="shared" si="102"/>
        <v>0</v>
      </c>
      <c r="K287" s="77">
        <f t="shared" si="103"/>
        <v>0</v>
      </c>
      <c r="L287" s="75">
        <f t="shared" si="104"/>
        <v>0</v>
      </c>
      <c r="M287" s="78"/>
      <c r="O287" s="185"/>
    </row>
    <row r="288" spans="1:15" s="61" customFormat="1" ht="28.5" outlineLevel="1" x14ac:dyDescent="0.2">
      <c r="A288" s="1"/>
      <c r="B288" s="69" t="s">
        <v>477</v>
      </c>
      <c r="C288" s="70">
        <v>103978</v>
      </c>
      <c r="D288" s="70" t="s">
        <v>48</v>
      </c>
      <c r="E288" s="71" t="s">
        <v>478</v>
      </c>
      <c r="F288" s="72" t="s">
        <v>124</v>
      </c>
      <c r="G288" s="73">
        <v>39.15</v>
      </c>
      <c r="H288" s="74"/>
      <c r="I288" s="75">
        <f t="shared" si="105"/>
        <v>0</v>
      </c>
      <c r="J288" s="76">
        <f t="shared" si="102"/>
        <v>0</v>
      </c>
      <c r="K288" s="77">
        <f t="shared" si="103"/>
        <v>0</v>
      </c>
      <c r="L288" s="75">
        <f t="shared" si="104"/>
        <v>0</v>
      </c>
      <c r="M288" s="78"/>
      <c r="O288" s="185"/>
    </row>
    <row r="289" spans="1:15" s="61" customFormat="1" ht="42.75" outlineLevel="1" x14ac:dyDescent="0.2">
      <c r="A289" s="1"/>
      <c r="B289" s="69" t="s">
        <v>479</v>
      </c>
      <c r="C289" s="70">
        <v>104008</v>
      </c>
      <c r="D289" s="70" t="s">
        <v>48</v>
      </c>
      <c r="E289" s="71" t="s">
        <v>480</v>
      </c>
      <c r="F289" s="72" t="s">
        <v>50</v>
      </c>
      <c r="G289" s="73">
        <v>2</v>
      </c>
      <c r="H289" s="74"/>
      <c r="I289" s="75">
        <f t="shared" si="105"/>
        <v>0</v>
      </c>
      <c r="J289" s="76">
        <f t="shared" si="102"/>
        <v>0</v>
      </c>
      <c r="K289" s="77">
        <f t="shared" si="103"/>
        <v>0</v>
      </c>
      <c r="L289" s="75">
        <f t="shared" si="104"/>
        <v>0</v>
      </c>
      <c r="M289" s="78"/>
      <c r="O289" s="185"/>
    </row>
    <row r="290" spans="1:15" s="61" customFormat="1" ht="42.75" outlineLevel="1" x14ac:dyDescent="0.2">
      <c r="A290" s="1"/>
      <c r="B290" s="69" t="s">
        <v>481</v>
      </c>
      <c r="C290" s="70">
        <v>92900</v>
      </c>
      <c r="D290" s="70" t="s">
        <v>48</v>
      </c>
      <c r="E290" s="71" t="s">
        <v>482</v>
      </c>
      <c r="F290" s="72" t="s">
        <v>50</v>
      </c>
      <c r="G290" s="73">
        <v>1</v>
      </c>
      <c r="H290" s="74"/>
      <c r="I290" s="75">
        <f t="shared" si="105"/>
        <v>0</v>
      </c>
      <c r="J290" s="76">
        <f t="shared" si="102"/>
        <v>0</v>
      </c>
      <c r="K290" s="77">
        <f t="shared" si="103"/>
        <v>0</v>
      </c>
      <c r="L290" s="75">
        <f t="shared" si="104"/>
        <v>0</v>
      </c>
      <c r="M290" s="78"/>
      <c r="O290" s="185"/>
    </row>
    <row r="291" spans="1:15" s="61" customFormat="1" outlineLevel="1" x14ac:dyDescent="0.2">
      <c r="A291" s="1"/>
      <c r="B291" s="69" t="s">
        <v>483</v>
      </c>
      <c r="C291" s="70" t="s">
        <v>484</v>
      </c>
      <c r="D291" s="70" t="s">
        <v>485</v>
      </c>
      <c r="E291" s="71" t="s">
        <v>486</v>
      </c>
      <c r="F291" s="72" t="s">
        <v>50</v>
      </c>
      <c r="G291" s="73">
        <v>1</v>
      </c>
      <c r="H291" s="74"/>
      <c r="I291" s="75">
        <f t="shared" si="105"/>
        <v>0</v>
      </c>
      <c r="J291" s="76">
        <f t="shared" si="102"/>
        <v>0</v>
      </c>
      <c r="K291" s="77">
        <f t="shared" si="103"/>
        <v>0</v>
      </c>
      <c r="L291" s="75">
        <f t="shared" si="104"/>
        <v>0</v>
      </c>
      <c r="M291" s="78"/>
      <c r="O291" s="185"/>
    </row>
    <row r="292" spans="1:15" s="61" customFormat="1" ht="15" x14ac:dyDescent="0.2">
      <c r="A292" s="1"/>
      <c r="B292" s="95" t="s">
        <v>487</v>
      </c>
      <c r="C292" s="96"/>
      <c r="D292" s="96"/>
      <c r="E292" s="97" t="s">
        <v>488</v>
      </c>
      <c r="F292" s="96"/>
      <c r="G292" s="98"/>
      <c r="H292" s="98"/>
      <c r="I292" s="99">
        <f>IFERROR(ROUND(SUM($I293:$I315),2),"")</f>
        <v>0</v>
      </c>
      <c r="J292" s="96"/>
      <c r="K292" s="97"/>
      <c r="L292" s="99">
        <f>IFERROR(ROUND(SUM($L293:$L315),2)," ")</f>
        <v>0</v>
      </c>
      <c r="M292" s="100"/>
      <c r="O292" s="185"/>
    </row>
    <row r="293" spans="1:15" s="61" customFormat="1" ht="28.5" outlineLevel="1" x14ac:dyDescent="0.2">
      <c r="A293" s="1"/>
      <c r="B293" s="69" t="s">
        <v>489</v>
      </c>
      <c r="C293" s="70">
        <v>10013071</v>
      </c>
      <c r="D293" s="70" t="s">
        <v>59</v>
      </c>
      <c r="E293" s="71" t="s">
        <v>490</v>
      </c>
      <c r="F293" s="72" t="s">
        <v>50</v>
      </c>
      <c r="G293" s="73">
        <v>1</v>
      </c>
      <c r="H293" s="74"/>
      <c r="I293" s="75">
        <f>IFERROR(ROUND($G293*$H293,2),"")</f>
        <v>0</v>
      </c>
      <c r="J293" s="76">
        <f t="shared" ref="J293:J315" si="106">IFERROR($J$9,"")</f>
        <v>0</v>
      </c>
      <c r="K293" s="77">
        <f t="shared" ref="K293:K315" si="107">IFERROR(ROUND(H293*(1+$J293),2),"")</f>
        <v>0</v>
      </c>
      <c r="L293" s="75">
        <f t="shared" ref="L293:L315" si="108">IFERROR(ROUND($K293*$G293,2)," ")</f>
        <v>0</v>
      </c>
      <c r="M293" s="78"/>
      <c r="O293" s="185"/>
    </row>
    <row r="294" spans="1:15" s="61" customFormat="1" ht="28.5" outlineLevel="1" x14ac:dyDescent="0.2">
      <c r="A294" s="1"/>
      <c r="B294" s="69" t="s">
        <v>491</v>
      </c>
      <c r="C294" s="70">
        <v>100860</v>
      </c>
      <c r="D294" s="70" t="s">
        <v>48</v>
      </c>
      <c r="E294" s="71" t="s">
        <v>492</v>
      </c>
      <c r="F294" s="72" t="s">
        <v>50</v>
      </c>
      <c r="G294" s="73">
        <v>2</v>
      </c>
      <c r="H294" s="74"/>
      <c r="I294" s="75">
        <f t="shared" ref="I294:I315" si="109">IFERROR(ROUND($G294*$H294,2),"")</f>
        <v>0</v>
      </c>
      <c r="J294" s="76">
        <f t="shared" si="106"/>
        <v>0</v>
      </c>
      <c r="K294" s="77">
        <f t="shared" si="107"/>
        <v>0</v>
      </c>
      <c r="L294" s="75">
        <f t="shared" si="108"/>
        <v>0</v>
      </c>
      <c r="M294" s="78"/>
      <c r="O294" s="185"/>
    </row>
    <row r="295" spans="1:15" s="61" customFormat="1" ht="28.5" outlineLevel="1" x14ac:dyDescent="0.2">
      <c r="A295" s="1"/>
      <c r="B295" s="69" t="s">
        <v>493</v>
      </c>
      <c r="C295" s="70">
        <v>86913</v>
      </c>
      <c r="D295" s="70" t="s">
        <v>48</v>
      </c>
      <c r="E295" s="71" t="s">
        <v>494</v>
      </c>
      <c r="F295" s="72" t="s">
        <v>50</v>
      </c>
      <c r="G295" s="73">
        <v>2</v>
      </c>
      <c r="H295" s="74"/>
      <c r="I295" s="75">
        <f t="shared" si="109"/>
        <v>0</v>
      </c>
      <c r="J295" s="76">
        <f t="shared" si="106"/>
        <v>0</v>
      </c>
      <c r="K295" s="77">
        <f t="shared" si="107"/>
        <v>0</v>
      </c>
      <c r="L295" s="75">
        <f t="shared" si="108"/>
        <v>0</v>
      </c>
      <c r="M295" s="78"/>
      <c r="O295" s="185"/>
    </row>
    <row r="296" spans="1:15" s="61" customFormat="1" ht="28.5" outlineLevel="1" x14ac:dyDescent="0.2">
      <c r="A296" s="1"/>
      <c r="B296" s="69" t="s">
        <v>495</v>
      </c>
      <c r="C296" s="70">
        <v>9676</v>
      </c>
      <c r="D296" s="70" t="s">
        <v>496</v>
      </c>
      <c r="E296" s="71" t="s">
        <v>497</v>
      </c>
      <c r="F296" s="72" t="s">
        <v>498</v>
      </c>
      <c r="G296" s="73">
        <v>2</v>
      </c>
      <c r="H296" s="74"/>
      <c r="I296" s="75">
        <f t="shared" si="109"/>
        <v>0</v>
      </c>
      <c r="J296" s="76">
        <f t="shared" si="106"/>
        <v>0</v>
      </c>
      <c r="K296" s="77">
        <f t="shared" si="107"/>
        <v>0</v>
      </c>
      <c r="L296" s="75">
        <f t="shared" si="108"/>
        <v>0</v>
      </c>
      <c r="M296" s="78"/>
      <c r="O296" s="185"/>
    </row>
    <row r="297" spans="1:15" s="61" customFormat="1" ht="42.75" outlineLevel="1" x14ac:dyDescent="0.2">
      <c r="A297" s="1"/>
      <c r="B297" s="69" t="s">
        <v>499</v>
      </c>
      <c r="C297" s="70">
        <v>86932</v>
      </c>
      <c r="D297" s="70" t="s">
        <v>48</v>
      </c>
      <c r="E297" s="71" t="s">
        <v>500</v>
      </c>
      <c r="F297" s="72" t="s">
        <v>50</v>
      </c>
      <c r="G297" s="73">
        <v>2</v>
      </c>
      <c r="H297" s="74"/>
      <c r="I297" s="75">
        <f t="shared" si="109"/>
        <v>0</v>
      </c>
      <c r="J297" s="76">
        <f t="shared" si="106"/>
        <v>0</v>
      </c>
      <c r="K297" s="77">
        <f t="shared" si="107"/>
        <v>0</v>
      </c>
      <c r="L297" s="75">
        <f t="shared" si="108"/>
        <v>0</v>
      </c>
      <c r="M297" s="78"/>
      <c r="O297" s="185"/>
    </row>
    <row r="298" spans="1:15" s="61" customFormat="1" ht="28.5" outlineLevel="1" x14ac:dyDescent="0.2">
      <c r="A298" s="1"/>
      <c r="B298" s="69" t="s">
        <v>501</v>
      </c>
      <c r="C298" s="70">
        <v>94793</v>
      </c>
      <c r="D298" s="70" t="s">
        <v>48</v>
      </c>
      <c r="E298" s="71" t="s">
        <v>466</v>
      </c>
      <c r="F298" s="72" t="s">
        <v>50</v>
      </c>
      <c r="G298" s="73">
        <v>4</v>
      </c>
      <c r="H298" s="74"/>
      <c r="I298" s="75">
        <f t="shared" si="109"/>
        <v>0</v>
      </c>
      <c r="J298" s="76">
        <f t="shared" si="106"/>
        <v>0</v>
      </c>
      <c r="K298" s="77">
        <f t="shared" si="107"/>
        <v>0</v>
      </c>
      <c r="L298" s="75">
        <f t="shared" si="108"/>
        <v>0</v>
      </c>
      <c r="M298" s="78"/>
      <c r="O298" s="185"/>
    </row>
    <row r="299" spans="1:15" s="61" customFormat="1" ht="28.5" outlineLevel="1" x14ac:dyDescent="0.2">
      <c r="A299" s="1"/>
      <c r="B299" s="69" t="s">
        <v>502</v>
      </c>
      <c r="C299" s="70">
        <v>89985</v>
      </c>
      <c r="D299" s="70" t="s">
        <v>48</v>
      </c>
      <c r="E299" s="71" t="s">
        <v>503</v>
      </c>
      <c r="F299" s="72" t="s">
        <v>50</v>
      </c>
      <c r="G299" s="73">
        <v>2</v>
      </c>
      <c r="H299" s="74"/>
      <c r="I299" s="75">
        <f t="shared" si="109"/>
        <v>0</v>
      </c>
      <c r="J299" s="76">
        <f t="shared" si="106"/>
        <v>0</v>
      </c>
      <c r="K299" s="77">
        <f t="shared" si="107"/>
        <v>0</v>
      </c>
      <c r="L299" s="75">
        <f t="shared" si="108"/>
        <v>0</v>
      </c>
      <c r="M299" s="78"/>
      <c r="O299" s="185"/>
    </row>
    <row r="300" spans="1:15" s="61" customFormat="1" ht="28.5" outlineLevel="1" x14ac:dyDescent="0.2">
      <c r="A300" s="1"/>
      <c r="B300" s="69" t="s">
        <v>504</v>
      </c>
      <c r="C300" s="70">
        <v>89373</v>
      </c>
      <c r="D300" s="70" t="s">
        <v>48</v>
      </c>
      <c r="E300" s="71" t="s">
        <v>505</v>
      </c>
      <c r="F300" s="72" t="s">
        <v>50</v>
      </c>
      <c r="G300" s="73">
        <v>2</v>
      </c>
      <c r="H300" s="74"/>
      <c r="I300" s="75">
        <f t="shared" si="109"/>
        <v>0</v>
      </c>
      <c r="J300" s="76">
        <f t="shared" si="106"/>
        <v>0</v>
      </c>
      <c r="K300" s="77">
        <f t="shared" si="107"/>
        <v>0</v>
      </c>
      <c r="L300" s="75">
        <f t="shared" si="108"/>
        <v>0</v>
      </c>
      <c r="M300" s="78"/>
      <c r="O300" s="185"/>
    </row>
    <row r="301" spans="1:15" s="61" customFormat="1" ht="42.75" outlineLevel="1" x14ac:dyDescent="0.2">
      <c r="A301" s="1"/>
      <c r="B301" s="69" t="s">
        <v>506</v>
      </c>
      <c r="C301" s="70">
        <v>89429</v>
      </c>
      <c r="D301" s="70" t="s">
        <v>48</v>
      </c>
      <c r="E301" s="71" t="s">
        <v>507</v>
      </c>
      <c r="F301" s="72" t="s">
        <v>50</v>
      </c>
      <c r="G301" s="73">
        <v>10</v>
      </c>
      <c r="H301" s="74"/>
      <c r="I301" s="75">
        <f t="shared" si="109"/>
        <v>0</v>
      </c>
      <c r="J301" s="76">
        <f t="shared" si="106"/>
        <v>0</v>
      </c>
      <c r="K301" s="77">
        <f t="shared" si="107"/>
        <v>0</v>
      </c>
      <c r="L301" s="75">
        <f t="shared" si="108"/>
        <v>0</v>
      </c>
      <c r="M301" s="78"/>
      <c r="O301" s="185"/>
    </row>
    <row r="302" spans="1:15" s="61" customFormat="1" ht="42.75" outlineLevel="1" x14ac:dyDescent="0.2">
      <c r="A302" s="1"/>
      <c r="B302" s="69" t="s">
        <v>508</v>
      </c>
      <c r="C302" s="70">
        <v>104009</v>
      </c>
      <c r="D302" s="70" t="s">
        <v>48</v>
      </c>
      <c r="E302" s="71" t="s">
        <v>509</v>
      </c>
      <c r="F302" s="72" t="s">
        <v>50</v>
      </c>
      <c r="G302" s="73">
        <v>3</v>
      </c>
      <c r="H302" s="74"/>
      <c r="I302" s="75">
        <f t="shared" si="109"/>
        <v>0</v>
      </c>
      <c r="J302" s="76">
        <f t="shared" si="106"/>
        <v>0</v>
      </c>
      <c r="K302" s="77">
        <f t="shared" si="107"/>
        <v>0</v>
      </c>
      <c r="L302" s="75">
        <f t="shared" si="108"/>
        <v>0</v>
      </c>
      <c r="M302" s="78"/>
      <c r="O302" s="185"/>
    </row>
    <row r="303" spans="1:15" s="61" customFormat="1" ht="28.5" outlineLevel="1" x14ac:dyDescent="0.2">
      <c r="A303" s="1"/>
      <c r="B303" s="69" t="s">
        <v>510</v>
      </c>
      <c r="C303" s="70">
        <v>103983</v>
      </c>
      <c r="D303" s="70" t="s">
        <v>48</v>
      </c>
      <c r="E303" s="71" t="s">
        <v>511</v>
      </c>
      <c r="F303" s="72" t="s">
        <v>50</v>
      </c>
      <c r="G303" s="73">
        <v>2</v>
      </c>
      <c r="H303" s="74"/>
      <c r="I303" s="75">
        <f t="shared" si="109"/>
        <v>0</v>
      </c>
      <c r="J303" s="76">
        <f t="shared" si="106"/>
        <v>0</v>
      </c>
      <c r="K303" s="77">
        <f t="shared" si="107"/>
        <v>0</v>
      </c>
      <c r="L303" s="75">
        <f t="shared" si="108"/>
        <v>0</v>
      </c>
      <c r="M303" s="78"/>
      <c r="O303" s="185"/>
    </row>
    <row r="304" spans="1:15" s="61" customFormat="1" ht="28.5" outlineLevel="1" x14ac:dyDescent="0.2">
      <c r="A304" s="1"/>
      <c r="B304" s="69" t="s">
        <v>512</v>
      </c>
      <c r="C304" s="70">
        <v>89410</v>
      </c>
      <c r="D304" s="70" t="s">
        <v>48</v>
      </c>
      <c r="E304" s="71" t="s">
        <v>513</v>
      </c>
      <c r="F304" s="72" t="s">
        <v>50</v>
      </c>
      <c r="G304" s="73">
        <v>10</v>
      </c>
      <c r="H304" s="74"/>
      <c r="I304" s="75">
        <f t="shared" si="109"/>
        <v>0</v>
      </c>
      <c r="J304" s="76">
        <f t="shared" si="106"/>
        <v>0</v>
      </c>
      <c r="K304" s="77">
        <f t="shared" si="107"/>
        <v>0</v>
      </c>
      <c r="L304" s="75">
        <f t="shared" si="108"/>
        <v>0</v>
      </c>
      <c r="M304" s="78"/>
      <c r="O304" s="185"/>
    </row>
    <row r="305" spans="1:15" s="61" customFormat="1" ht="28.5" outlineLevel="1" x14ac:dyDescent="0.2">
      <c r="A305" s="1"/>
      <c r="B305" s="69" t="s">
        <v>514</v>
      </c>
      <c r="C305" s="70">
        <v>89415</v>
      </c>
      <c r="D305" s="70" t="s">
        <v>48</v>
      </c>
      <c r="E305" s="71" t="s">
        <v>515</v>
      </c>
      <c r="F305" s="72" t="s">
        <v>50</v>
      </c>
      <c r="G305" s="73">
        <v>3</v>
      </c>
      <c r="H305" s="74"/>
      <c r="I305" s="75">
        <f t="shared" si="109"/>
        <v>0</v>
      </c>
      <c r="J305" s="76">
        <f t="shared" si="106"/>
        <v>0</v>
      </c>
      <c r="K305" s="77">
        <f t="shared" si="107"/>
        <v>0</v>
      </c>
      <c r="L305" s="75">
        <f t="shared" si="108"/>
        <v>0</v>
      </c>
      <c r="M305" s="78"/>
      <c r="O305" s="185"/>
    </row>
    <row r="306" spans="1:15" s="61" customFormat="1" ht="28.5" outlineLevel="1" x14ac:dyDescent="0.2">
      <c r="A306" s="1"/>
      <c r="B306" s="69" t="s">
        <v>516</v>
      </c>
      <c r="C306" s="70">
        <v>103982</v>
      </c>
      <c r="D306" s="70" t="s">
        <v>48</v>
      </c>
      <c r="E306" s="71" t="s">
        <v>517</v>
      </c>
      <c r="F306" s="72" t="s">
        <v>50</v>
      </c>
      <c r="G306" s="73">
        <v>3</v>
      </c>
      <c r="H306" s="74"/>
      <c r="I306" s="75">
        <f t="shared" si="109"/>
        <v>0</v>
      </c>
      <c r="J306" s="76">
        <f t="shared" si="106"/>
        <v>0</v>
      </c>
      <c r="K306" s="77">
        <f t="shared" si="107"/>
        <v>0</v>
      </c>
      <c r="L306" s="75">
        <f t="shared" si="108"/>
        <v>0</v>
      </c>
      <c r="M306" s="78"/>
      <c r="O306" s="185"/>
    </row>
    <row r="307" spans="1:15" s="61" customFormat="1" ht="28.5" outlineLevel="1" x14ac:dyDescent="0.2">
      <c r="A307" s="1"/>
      <c r="B307" s="69" t="s">
        <v>518</v>
      </c>
      <c r="C307" s="70">
        <v>89408</v>
      </c>
      <c r="D307" s="70" t="s">
        <v>48</v>
      </c>
      <c r="E307" s="71" t="s">
        <v>519</v>
      </c>
      <c r="F307" s="72" t="s">
        <v>50</v>
      </c>
      <c r="G307" s="73">
        <v>10</v>
      </c>
      <c r="H307" s="74"/>
      <c r="I307" s="75">
        <f t="shared" si="109"/>
        <v>0</v>
      </c>
      <c r="J307" s="76">
        <f t="shared" si="106"/>
        <v>0</v>
      </c>
      <c r="K307" s="77">
        <f t="shared" si="107"/>
        <v>0</v>
      </c>
      <c r="L307" s="75">
        <f t="shared" si="108"/>
        <v>0</v>
      </c>
      <c r="M307" s="78"/>
      <c r="O307" s="185"/>
    </row>
    <row r="308" spans="1:15" s="61" customFormat="1" ht="28.5" outlineLevel="1" x14ac:dyDescent="0.2">
      <c r="A308" s="1"/>
      <c r="B308" s="69" t="s">
        <v>520</v>
      </c>
      <c r="C308" s="70">
        <v>103980</v>
      </c>
      <c r="D308" s="70" t="s">
        <v>48</v>
      </c>
      <c r="E308" s="71" t="s">
        <v>476</v>
      </c>
      <c r="F308" s="72" t="s">
        <v>50</v>
      </c>
      <c r="G308" s="73">
        <v>2</v>
      </c>
      <c r="H308" s="74"/>
      <c r="I308" s="75">
        <f t="shared" si="109"/>
        <v>0</v>
      </c>
      <c r="J308" s="76">
        <f t="shared" si="106"/>
        <v>0</v>
      </c>
      <c r="K308" s="77">
        <f t="shared" si="107"/>
        <v>0</v>
      </c>
      <c r="L308" s="75">
        <f t="shared" si="108"/>
        <v>0</v>
      </c>
      <c r="M308" s="78"/>
      <c r="O308" s="185"/>
    </row>
    <row r="309" spans="1:15" s="61" customFormat="1" ht="42.75" outlineLevel="1" x14ac:dyDescent="0.2">
      <c r="A309" s="1"/>
      <c r="B309" s="69" t="s">
        <v>521</v>
      </c>
      <c r="C309" s="70">
        <v>103956</v>
      </c>
      <c r="D309" s="70" t="s">
        <v>48</v>
      </c>
      <c r="E309" s="71" t="s">
        <v>522</v>
      </c>
      <c r="F309" s="72" t="s">
        <v>50</v>
      </c>
      <c r="G309" s="73">
        <v>4</v>
      </c>
      <c r="H309" s="74"/>
      <c r="I309" s="75">
        <f t="shared" si="109"/>
        <v>0</v>
      </c>
      <c r="J309" s="76">
        <f t="shared" si="106"/>
        <v>0</v>
      </c>
      <c r="K309" s="77">
        <f t="shared" si="107"/>
        <v>0</v>
      </c>
      <c r="L309" s="75">
        <f t="shared" si="108"/>
        <v>0</v>
      </c>
      <c r="M309" s="78"/>
      <c r="O309" s="185"/>
    </row>
    <row r="310" spans="1:15" s="61" customFormat="1" ht="28.5" outlineLevel="1" x14ac:dyDescent="0.2">
      <c r="A310" s="1"/>
      <c r="B310" s="69" t="s">
        <v>523</v>
      </c>
      <c r="C310" s="70">
        <v>89402</v>
      </c>
      <c r="D310" s="70" t="s">
        <v>48</v>
      </c>
      <c r="E310" s="71" t="s">
        <v>524</v>
      </c>
      <c r="F310" s="72" t="s">
        <v>124</v>
      </c>
      <c r="G310" s="73">
        <v>23.38</v>
      </c>
      <c r="H310" s="74"/>
      <c r="I310" s="75">
        <f t="shared" si="109"/>
        <v>0</v>
      </c>
      <c r="J310" s="76">
        <f t="shared" si="106"/>
        <v>0</v>
      </c>
      <c r="K310" s="77">
        <f t="shared" si="107"/>
        <v>0</v>
      </c>
      <c r="L310" s="75">
        <f t="shared" si="108"/>
        <v>0</v>
      </c>
      <c r="M310" s="78"/>
      <c r="O310" s="185"/>
    </row>
    <row r="311" spans="1:15" s="61" customFormat="1" ht="28.5" outlineLevel="1" x14ac:dyDescent="0.2">
      <c r="A311" s="1"/>
      <c r="B311" s="69" t="s">
        <v>525</v>
      </c>
      <c r="C311" s="70">
        <v>89357</v>
      </c>
      <c r="D311" s="70" t="s">
        <v>48</v>
      </c>
      <c r="E311" s="71" t="s">
        <v>526</v>
      </c>
      <c r="F311" s="72" t="s">
        <v>124</v>
      </c>
      <c r="G311" s="73">
        <v>7.19</v>
      </c>
      <c r="H311" s="74"/>
      <c r="I311" s="75">
        <f t="shared" si="109"/>
        <v>0</v>
      </c>
      <c r="J311" s="76">
        <f t="shared" si="106"/>
        <v>0</v>
      </c>
      <c r="K311" s="77">
        <f t="shared" si="107"/>
        <v>0</v>
      </c>
      <c r="L311" s="75">
        <f t="shared" si="108"/>
        <v>0</v>
      </c>
      <c r="M311" s="78"/>
      <c r="O311" s="185"/>
    </row>
    <row r="312" spans="1:15" s="61" customFormat="1" ht="28.5" outlineLevel="1" x14ac:dyDescent="0.2">
      <c r="A312" s="1"/>
      <c r="B312" s="69" t="s">
        <v>527</v>
      </c>
      <c r="C312" s="70">
        <v>103978</v>
      </c>
      <c r="D312" s="70" t="s">
        <v>48</v>
      </c>
      <c r="E312" s="71" t="s">
        <v>478</v>
      </c>
      <c r="F312" s="72" t="s">
        <v>124</v>
      </c>
      <c r="G312" s="73">
        <v>29.44</v>
      </c>
      <c r="H312" s="74"/>
      <c r="I312" s="75">
        <f t="shared" si="109"/>
        <v>0</v>
      </c>
      <c r="J312" s="76">
        <f t="shared" si="106"/>
        <v>0</v>
      </c>
      <c r="K312" s="77">
        <f t="shared" si="107"/>
        <v>0</v>
      </c>
      <c r="L312" s="75">
        <f t="shared" si="108"/>
        <v>0</v>
      </c>
      <c r="M312" s="78"/>
      <c r="O312" s="185"/>
    </row>
    <row r="313" spans="1:15" s="61" customFormat="1" ht="28.5" outlineLevel="1" x14ac:dyDescent="0.2">
      <c r="A313" s="1"/>
      <c r="B313" s="69" t="s">
        <v>528</v>
      </c>
      <c r="C313" s="70">
        <v>89395</v>
      </c>
      <c r="D313" s="70" t="s">
        <v>48</v>
      </c>
      <c r="E313" s="71" t="s">
        <v>529</v>
      </c>
      <c r="F313" s="72" t="s">
        <v>50</v>
      </c>
      <c r="G313" s="73">
        <v>5</v>
      </c>
      <c r="H313" s="74"/>
      <c r="I313" s="75">
        <f t="shared" si="109"/>
        <v>0</v>
      </c>
      <c r="J313" s="76">
        <f t="shared" si="106"/>
        <v>0</v>
      </c>
      <c r="K313" s="77">
        <f t="shared" si="107"/>
        <v>0</v>
      </c>
      <c r="L313" s="75">
        <f t="shared" si="108"/>
        <v>0</v>
      </c>
      <c r="M313" s="78"/>
      <c r="O313" s="185"/>
    </row>
    <row r="314" spans="1:15" s="61" customFormat="1" ht="28.5" outlineLevel="1" x14ac:dyDescent="0.2">
      <c r="A314" s="1"/>
      <c r="B314" s="69" t="s">
        <v>530</v>
      </c>
      <c r="C314" s="70">
        <v>89398</v>
      </c>
      <c r="D314" s="70" t="s">
        <v>48</v>
      </c>
      <c r="E314" s="71" t="s">
        <v>531</v>
      </c>
      <c r="F314" s="72" t="s">
        <v>50</v>
      </c>
      <c r="G314" s="73">
        <v>1</v>
      </c>
      <c r="H314" s="74"/>
      <c r="I314" s="75">
        <f t="shared" si="109"/>
        <v>0</v>
      </c>
      <c r="J314" s="76">
        <f t="shared" si="106"/>
        <v>0</v>
      </c>
      <c r="K314" s="77">
        <f t="shared" si="107"/>
        <v>0</v>
      </c>
      <c r="L314" s="75">
        <f t="shared" si="108"/>
        <v>0</v>
      </c>
      <c r="M314" s="78"/>
      <c r="O314" s="185"/>
    </row>
    <row r="315" spans="1:15" s="61" customFormat="1" ht="28.5" outlineLevel="1" x14ac:dyDescent="0.2">
      <c r="A315" s="1"/>
      <c r="B315" s="69" t="s">
        <v>532</v>
      </c>
      <c r="C315" s="70">
        <v>104011</v>
      </c>
      <c r="D315" s="70" t="s">
        <v>48</v>
      </c>
      <c r="E315" s="71" t="s">
        <v>533</v>
      </c>
      <c r="F315" s="72" t="s">
        <v>50</v>
      </c>
      <c r="G315" s="73">
        <v>2</v>
      </c>
      <c r="H315" s="74"/>
      <c r="I315" s="75">
        <f t="shared" si="109"/>
        <v>0</v>
      </c>
      <c r="J315" s="76">
        <f t="shared" si="106"/>
        <v>0</v>
      </c>
      <c r="K315" s="77">
        <f t="shared" si="107"/>
        <v>0</v>
      </c>
      <c r="L315" s="75">
        <f t="shared" si="108"/>
        <v>0</v>
      </c>
      <c r="M315" s="78"/>
      <c r="O315" s="185"/>
    </row>
    <row r="316" spans="1:15" s="61" customFormat="1" ht="15" x14ac:dyDescent="0.2">
      <c r="A316" s="1"/>
      <c r="B316" s="95" t="s">
        <v>534</v>
      </c>
      <c r="C316" s="96"/>
      <c r="D316" s="96"/>
      <c r="E316" s="97" t="s">
        <v>535</v>
      </c>
      <c r="F316" s="96"/>
      <c r="G316" s="98"/>
      <c r="H316" s="98"/>
      <c r="I316" s="99">
        <f>IFERROR(ROUND(SUM($I317:$I321),2),"")</f>
        <v>0</v>
      </c>
      <c r="J316" s="96"/>
      <c r="K316" s="97"/>
      <c r="L316" s="99">
        <f>IFERROR(ROUND(SUM($L317:$L321),2)," ")</f>
        <v>0</v>
      </c>
      <c r="M316" s="100"/>
      <c r="O316" s="185"/>
    </row>
    <row r="317" spans="1:15" s="61" customFormat="1" ht="42.75" outlineLevel="1" x14ac:dyDescent="0.2">
      <c r="A317" s="1"/>
      <c r="B317" s="69" t="s">
        <v>536</v>
      </c>
      <c r="C317" s="70">
        <v>97902</v>
      </c>
      <c r="D317" s="70" t="s">
        <v>48</v>
      </c>
      <c r="E317" s="71" t="s">
        <v>537</v>
      </c>
      <c r="F317" s="72" t="s">
        <v>50</v>
      </c>
      <c r="G317" s="73">
        <v>1</v>
      </c>
      <c r="H317" s="74"/>
      <c r="I317" s="75">
        <f>IFERROR(ROUND($G317*$H317,2),"")</f>
        <v>0</v>
      </c>
      <c r="J317" s="76">
        <f>IFERROR($J$9,"")</f>
        <v>0</v>
      </c>
      <c r="K317" s="77">
        <f t="shared" ref="K317:K321" si="110">IFERROR(ROUND(H317*(1+$J317),2),"")</f>
        <v>0</v>
      </c>
      <c r="L317" s="75">
        <f>IFERROR(ROUND($K317*$G317,2)," ")</f>
        <v>0</v>
      </c>
      <c r="M317" s="78"/>
      <c r="O317" s="185"/>
    </row>
    <row r="318" spans="1:15" s="61" customFormat="1" ht="28.5" outlineLevel="1" x14ac:dyDescent="0.2">
      <c r="A318" s="1"/>
      <c r="B318" s="79" t="s">
        <v>538</v>
      </c>
      <c r="C318" s="70" t="s">
        <v>539</v>
      </c>
      <c r="D318" s="70" t="s">
        <v>24</v>
      </c>
      <c r="E318" s="71" t="s">
        <v>540</v>
      </c>
      <c r="F318" s="72" t="s">
        <v>541</v>
      </c>
      <c r="G318" s="73">
        <v>18.54</v>
      </c>
      <c r="H318" s="74"/>
      <c r="I318" s="75">
        <f t="shared" ref="I318:I321" si="111">IFERROR(ROUND($G318*$H318,2),"")</f>
        <v>0</v>
      </c>
      <c r="J318" s="76">
        <f>IFERROR($J$9,"")</f>
        <v>0</v>
      </c>
      <c r="K318" s="77">
        <f t="shared" si="110"/>
        <v>0</v>
      </c>
      <c r="L318" s="75">
        <f>IFERROR(ROUND($K318*$G318,2)," ")</f>
        <v>0</v>
      </c>
      <c r="M318" s="78"/>
      <c r="O318" s="185"/>
    </row>
    <row r="319" spans="1:15" s="61" customFormat="1" ht="28.5" outlineLevel="1" x14ac:dyDescent="0.2">
      <c r="A319" s="1"/>
      <c r="B319" s="69" t="s">
        <v>542</v>
      </c>
      <c r="C319" s="70">
        <v>104063</v>
      </c>
      <c r="D319" s="70" t="s">
        <v>48</v>
      </c>
      <c r="E319" s="71" t="s">
        <v>543</v>
      </c>
      <c r="F319" s="72" t="s">
        <v>50</v>
      </c>
      <c r="G319" s="73">
        <v>4</v>
      </c>
      <c r="H319" s="74"/>
      <c r="I319" s="75">
        <f t="shared" si="111"/>
        <v>0</v>
      </c>
      <c r="J319" s="76">
        <f>IFERROR($J$9,"")</f>
        <v>0</v>
      </c>
      <c r="K319" s="77">
        <f t="shared" si="110"/>
        <v>0</v>
      </c>
      <c r="L319" s="75">
        <f>IFERROR(ROUND($K319*$G319,2)," ")</f>
        <v>0</v>
      </c>
      <c r="M319" s="78"/>
      <c r="O319" s="185"/>
    </row>
    <row r="320" spans="1:15" s="61" customFormat="1" ht="28.5" outlineLevel="1" x14ac:dyDescent="0.2">
      <c r="A320" s="1"/>
      <c r="B320" s="69" t="s">
        <v>544</v>
      </c>
      <c r="C320" s="70">
        <v>98110</v>
      </c>
      <c r="D320" s="70" t="s">
        <v>48</v>
      </c>
      <c r="E320" s="71" t="s">
        <v>545</v>
      </c>
      <c r="F320" s="72" t="s">
        <v>50</v>
      </c>
      <c r="G320" s="73">
        <v>1</v>
      </c>
      <c r="H320" s="74"/>
      <c r="I320" s="75">
        <f t="shared" si="111"/>
        <v>0</v>
      </c>
      <c r="J320" s="76">
        <f>IFERROR($J$9,"")</f>
        <v>0</v>
      </c>
      <c r="K320" s="77">
        <f t="shared" si="110"/>
        <v>0</v>
      </c>
      <c r="L320" s="75">
        <f>IFERROR(ROUND($K320*$G320,2)," ")</f>
        <v>0</v>
      </c>
      <c r="M320" s="78"/>
      <c r="O320" s="185"/>
    </row>
    <row r="321" spans="1:15" s="61" customFormat="1" ht="28.5" outlineLevel="1" x14ac:dyDescent="0.2">
      <c r="A321" s="1"/>
      <c r="B321" s="79" t="s">
        <v>546</v>
      </c>
      <c r="C321" s="70" t="s">
        <v>547</v>
      </c>
      <c r="D321" s="70" t="s">
        <v>24</v>
      </c>
      <c r="E321" s="71" t="s">
        <v>548</v>
      </c>
      <c r="F321" s="72" t="s">
        <v>541</v>
      </c>
      <c r="G321" s="73">
        <v>13.37</v>
      </c>
      <c r="H321" s="74"/>
      <c r="I321" s="75">
        <f t="shared" si="111"/>
        <v>0</v>
      </c>
      <c r="J321" s="76">
        <f>IFERROR($J$9,"")</f>
        <v>0</v>
      </c>
      <c r="K321" s="77">
        <f t="shared" si="110"/>
        <v>0</v>
      </c>
      <c r="L321" s="75">
        <f>IFERROR(ROUND($K321*$G321,2)," ")</f>
        <v>0</v>
      </c>
      <c r="M321" s="78"/>
      <c r="O321" s="185"/>
    </row>
    <row r="322" spans="1:15" s="61" customFormat="1" ht="15" x14ac:dyDescent="0.2">
      <c r="A322" s="1"/>
      <c r="B322" s="95" t="s">
        <v>549</v>
      </c>
      <c r="C322" s="96"/>
      <c r="D322" s="96"/>
      <c r="E322" s="97" t="s">
        <v>550</v>
      </c>
      <c r="F322" s="96"/>
      <c r="G322" s="98"/>
      <c r="H322" s="98"/>
      <c r="I322" s="99">
        <f>IFERROR(ROUND(SUM($I323:$I359),2),"")</f>
        <v>0</v>
      </c>
      <c r="J322" s="96"/>
      <c r="K322" s="97"/>
      <c r="L322" s="99">
        <f>IFERROR(ROUND(SUM($L323:$L359),2)," ")</f>
        <v>0</v>
      </c>
      <c r="M322" s="100"/>
      <c r="O322" s="185"/>
    </row>
    <row r="323" spans="1:15" s="61" customFormat="1" ht="42.75" outlineLevel="1" x14ac:dyDescent="0.2">
      <c r="A323" s="1"/>
      <c r="B323" s="69" t="s">
        <v>551</v>
      </c>
      <c r="C323" s="70">
        <v>89707</v>
      </c>
      <c r="D323" s="70" t="s">
        <v>48</v>
      </c>
      <c r="E323" s="71" t="s">
        <v>552</v>
      </c>
      <c r="F323" s="72" t="s">
        <v>50</v>
      </c>
      <c r="G323" s="73">
        <v>2</v>
      </c>
      <c r="H323" s="74"/>
      <c r="I323" s="75">
        <f>IFERROR(ROUND($G323*$H323,2),"")</f>
        <v>0</v>
      </c>
      <c r="J323" s="76">
        <f t="shared" ref="J323:J359" si="112">IFERROR($J$9,"")</f>
        <v>0</v>
      </c>
      <c r="K323" s="77">
        <f t="shared" ref="K323:K359" si="113">IFERROR(ROUND(H323*(1+$J323),2),"")</f>
        <v>0</v>
      </c>
      <c r="L323" s="75">
        <f t="shared" ref="L323:L359" si="114">IFERROR(ROUND($K323*$G323,2)," ")</f>
        <v>0</v>
      </c>
      <c r="M323" s="78"/>
      <c r="O323" s="185"/>
    </row>
    <row r="324" spans="1:15" s="61" customFormat="1" ht="42.75" outlineLevel="1" x14ac:dyDescent="0.2">
      <c r="A324" s="1"/>
      <c r="B324" s="79" t="s">
        <v>553</v>
      </c>
      <c r="C324" s="105" t="s">
        <v>554</v>
      </c>
      <c r="D324" s="105" t="s">
        <v>144</v>
      </c>
      <c r="E324" s="81" t="s">
        <v>555</v>
      </c>
      <c r="F324" s="72" t="s">
        <v>50</v>
      </c>
      <c r="G324" s="73">
        <v>1</v>
      </c>
      <c r="H324" s="74"/>
      <c r="I324" s="75">
        <f t="shared" ref="I324:I359" si="115">IFERROR(ROUND($G324*$H324,2),"")</f>
        <v>0</v>
      </c>
      <c r="J324" s="76">
        <f t="shared" si="112"/>
        <v>0</v>
      </c>
      <c r="K324" s="77">
        <f t="shared" si="113"/>
        <v>0</v>
      </c>
      <c r="L324" s="75">
        <f t="shared" si="114"/>
        <v>0</v>
      </c>
      <c r="M324" s="78"/>
      <c r="O324" s="185"/>
    </row>
    <row r="325" spans="1:15" s="61" customFormat="1" ht="42.75" outlineLevel="1" x14ac:dyDescent="0.2">
      <c r="A325" s="1"/>
      <c r="B325" s="69" t="s">
        <v>556</v>
      </c>
      <c r="C325" s="70">
        <v>89709</v>
      </c>
      <c r="D325" s="70" t="s">
        <v>48</v>
      </c>
      <c r="E325" s="71" t="s">
        <v>557</v>
      </c>
      <c r="F325" s="72" t="s">
        <v>50</v>
      </c>
      <c r="G325" s="73">
        <v>2</v>
      </c>
      <c r="H325" s="74"/>
      <c r="I325" s="75">
        <f t="shared" si="115"/>
        <v>0</v>
      </c>
      <c r="J325" s="76">
        <f t="shared" si="112"/>
        <v>0</v>
      </c>
      <c r="K325" s="77">
        <f t="shared" si="113"/>
        <v>0</v>
      </c>
      <c r="L325" s="75">
        <f t="shared" si="114"/>
        <v>0</v>
      </c>
      <c r="M325" s="78"/>
      <c r="O325" s="185"/>
    </row>
    <row r="326" spans="1:15" s="61" customFormat="1" ht="28.5" outlineLevel="1" x14ac:dyDescent="0.2">
      <c r="A326" s="1"/>
      <c r="B326" s="69" t="s">
        <v>558</v>
      </c>
      <c r="C326" s="70">
        <v>86882</v>
      </c>
      <c r="D326" s="70" t="s">
        <v>48</v>
      </c>
      <c r="E326" s="71" t="s">
        <v>559</v>
      </c>
      <c r="F326" s="72" t="s">
        <v>50</v>
      </c>
      <c r="G326" s="73">
        <v>3</v>
      </c>
      <c r="H326" s="74"/>
      <c r="I326" s="75">
        <f t="shared" si="115"/>
        <v>0</v>
      </c>
      <c r="J326" s="76">
        <f t="shared" si="112"/>
        <v>0</v>
      </c>
      <c r="K326" s="77">
        <f t="shared" si="113"/>
        <v>0</v>
      </c>
      <c r="L326" s="75">
        <f t="shared" si="114"/>
        <v>0</v>
      </c>
      <c r="M326" s="78"/>
      <c r="O326" s="185"/>
    </row>
    <row r="327" spans="1:15" s="61" customFormat="1" outlineLevel="1" x14ac:dyDescent="0.2">
      <c r="A327" s="1"/>
      <c r="B327" s="69" t="s">
        <v>560</v>
      </c>
      <c r="C327" s="70" t="s">
        <v>561</v>
      </c>
      <c r="D327" s="70" t="s">
        <v>485</v>
      </c>
      <c r="E327" s="71" t="s">
        <v>562</v>
      </c>
      <c r="F327" s="72" t="s">
        <v>50</v>
      </c>
      <c r="G327" s="73">
        <v>1</v>
      </c>
      <c r="H327" s="74"/>
      <c r="I327" s="75">
        <f t="shared" si="115"/>
        <v>0</v>
      </c>
      <c r="J327" s="76">
        <f t="shared" si="112"/>
        <v>0</v>
      </c>
      <c r="K327" s="77">
        <f t="shared" si="113"/>
        <v>0</v>
      </c>
      <c r="L327" s="75">
        <f t="shared" si="114"/>
        <v>0</v>
      </c>
      <c r="M327" s="78"/>
      <c r="O327" s="185"/>
    </row>
    <row r="328" spans="1:15" s="61" customFormat="1" ht="28.5" outlineLevel="1" x14ac:dyDescent="0.2">
      <c r="A328" s="1"/>
      <c r="B328" s="69" t="s">
        <v>563</v>
      </c>
      <c r="C328" s="70">
        <v>86879</v>
      </c>
      <c r="D328" s="70" t="s">
        <v>48</v>
      </c>
      <c r="E328" s="71" t="s">
        <v>564</v>
      </c>
      <c r="F328" s="72" t="s">
        <v>50</v>
      </c>
      <c r="G328" s="73">
        <v>4</v>
      </c>
      <c r="H328" s="74"/>
      <c r="I328" s="75">
        <f t="shared" si="115"/>
        <v>0</v>
      </c>
      <c r="J328" s="76">
        <f t="shared" si="112"/>
        <v>0</v>
      </c>
      <c r="K328" s="77">
        <f t="shared" si="113"/>
        <v>0</v>
      </c>
      <c r="L328" s="75">
        <f t="shared" si="114"/>
        <v>0</v>
      </c>
      <c r="M328" s="78"/>
      <c r="O328" s="185"/>
    </row>
    <row r="329" spans="1:15" s="61" customFormat="1" ht="28.5" outlineLevel="1" x14ac:dyDescent="0.2">
      <c r="A329" s="1"/>
      <c r="B329" s="69" t="s">
        <v>565</v>
      </c>
      <c r="C329" s="70">
        <v>104063</v>
      </c>
      <c r="D329" s="70" t="s">
        <v>48</v>
      </c>
      <c r="E329" s="71" t="s">
        <v>543</v>
      </c>
      <c r="F329" s="72" t="s">
        <v>50</v>
      </c>
      <c r="G329" s="73">
        <v>4</v>
      </c>
      <c r="H329" s="74"/>
      <c r="I329" s="75">
        <f t="shared" si="115"/>
        <v>0</v>
      </c>
      <c r="J329" s="76">
        <f t="shared" si="112"/>
        <v>0</v>
      </c>
      <c r="K329" s="77">
        <f t="shared" si="113"/>
        <v>0</v>
      </c>
      <c r="L329" s="75">
        <f t="shared" si="114"/>
        <v>0</v>
      </c>
      <c r="M329" s="78"/>
      <c r="O329" s="185"/>
    </row>
    <row r="330" spans="1:15" s="61" customFormat="1" ht="28.5" outlineLevel="1" x14ac:dyDescent="0.2">
      <c r="A330" s="1"/>
      <c r="B330" s="69" t="s">
        <v>566</v>
      </c>
      <c r="C330" s="70">
        <v>104063</v>
      </c>
      <c r="D330" s="70" t="s">
        <v>48</v>
      </c>
      <c r="E330" s="71" t="s">
        <v>543</v>
      </c>
      <c r="F330" s="72" t="s">
        <v>50</v>
      </c>
      <c r="G330" s="73">
        <v>8</v>
      </c>
      <c r="H330" s="74"/>
      <c r="I330" s="75">
        <f t="shared" si="115"/>
        <v>0</v>
      </c>
      <c r="J330" s="76">
        <f t="shared" si="112"/>
        <v>0</v>
      </c>
      <c r="K330" s="77">
        <f t="shared" si="113"/>
        <v>0</v>
      </c>
      <c r="L330" s="75">
        <f t="shared" si="114"/>
        <v>0</v>
      </c>
      <c r="M330" s="78"/>
      <c r="O330" s="185"/>
    </row>
    <row r="331" spans="1:15" s="61" customFormat="1" ht="42.75" outlineLevel="1" x14ac:dyDescent="0.2">
      <c r="A331" s="1"/>
      <c r="B331" s="69" t="s">
        <v>567</v>
      </c>
      <c r="C331" s="70">
        <v>89811</v>
      </c>
      <c r="D331" s="70" t="s">
        <v>48</v>
      </c>
      <c r="E331" s="71" t="s">
        <v>568</v>
      </c>
      <c r="F331" s="72" t="s">
        <v>50</v>
      </c>
      <c r="G331" s="73">
        <v>3</v>
      </c>
      <c r="H331" s="74"/>
      <c r="I331" s="75">
        <f t="shared" si="115"/>
        <v>0</v>
      </c>
      <c r="J331" s="76">
        <f t="shared" si="112"/>
        <v>0</v>
      </c>
      <c r="K331" s="77">
        <f t="shared" si="113"/>
        <v>0</v>
      </c>
      <c r="L331" s="75">
        <f t="shared" si="114"/>
        <v>0</v>
      </c>
      <c r="M331" s="78"/>
      <c r="O331" s="185"/>
    </row>
    <row r="332" spans="1:15" s="61" customFormat="1" ht="42.75" outlineLevel="1" x14ac:dyDescent="0.2">
      <c r="A332" s="1"/>
      <c r="B332" s="69" t="s">
        <v>569</v>
      </c>
      <c r="C332" s="70">
        <v>89728</v>
      </c>
      <c r="D332" s="70" t="s">
        <v>48</v>
      </c>
      <c r="E332" s="71" t="s">
        <v>570</v>
      </c>
      <c r="F332" s="72" t="s">
        <v>50</v>
      </c>
      <c r="G332" s="73">
        <v>5</v>
      </c>
      <c r="H332" s="74"/>
      <c r="I332" s="75">
        <f t="shared" si="115"/>
        <v>0</v>
      </c>
      <c r="J332" s="76">
        <f t="shared" si="112"/>
        <v>0</v>
      </c>
      <c r="K332" s="77">
        <f t="shared" si="113"/>
        <v>0</v>
      </c>
      <c r="L332" s="75">
        <f t="shared" si="114"/>
        <v>0</v>
      </c>
      <c r="M332" s="78"/>
      <c r="O332" s="185"/>
    </row>
    <row r="333" spans="1:15" s="61" customFormat="1" ht="42.75" outlineLevel="1" x14ac:dyDescent="0.2">
      <c r="A333" s="1"/>
      <c r="B333" s="69" t="s">
        <v>571</v>
      </c>
      <c r="C333" s="70">
        <v>89732</v>
      </c>
      <c r="D333" s="70" t="s">
        <v>48</v>
      </c>
      <c r="E333" s="71" t="s">
        <v>572</v>
      </c>
      <c r="F333" s="72" t="s">
        <v>50</v>
      </c>
      <c r="G333" s="73">
        <v>2</v>
      </c>
      <c r="H333" s="74"/>
      <c r="I333" s="75">
        <f t="shared" si="115"/>
        <v>0</v>
      </c>
      <c r="J333" s="76">
        <f t="shared" si="112"/>
        <v>0</v>
      </c>
      <c r="K333" s="77">
        <f t="shared" si="113"/>
        <v>0</v>
      </c>
      <c r="L333" s="75">
        <f t="shared" si="114"/>
        <v>0</v>
      </c>
      <c r="M333" s="78"/>
      <c r="O333" s="185"/>
    </row>
    <row r="334" spans="1:15" s="61" customFormat="1" ht="42.75" outlineLevel="1" x14ac:dyDescent="0.2">
      <c r="A334" s="1"/>
      <c r="B334" s="69" t="s">
        <v>573</v>
      </c>
      <c r="C334" s="70">
        <v>89724</v>
      </c>
      <c r="D334" s="70" t="s">
        <v>48</v>
      </c>
      <c r="E334" s="71" t="s">
        <v>574</v>
      </c>
      <c r="F334" s="72" t="s">
        <v>50</v>
      </c>
      <c r="G334" s="73">
        <v>3</v>
      </c>
      <c r="H334" s="74"/>
      <c r="I334" s="75">
        <f t="shared" si="115"/>
        <v>0</v>
      </c>
      <c r="J334" s="76">
        <f t="shared" si="112"/>
        <v>0</v>
      </c>
      <c r="K334" s="77">
        <f t="shared" si="113"/>
        <v>0</v>
      </c>
      <c r="L334" s="75">
        <f t="shared" si="114"/>
        <v>0</v>
      </c>
      <c r="M334" s="78"/>
      <c r="O334" s="185"/>
    </row>
    <row r="335" spans="1:15" s="61" customFormat="1" ht="42.75" outlineLevel="1" x14ac:dyDescent="0.2">
      <c r="A335" s="1"/>
      <c r="B335" s="69" t="s">
        <v>575</v>
      </c>
      <c r="C335" s="70">
        <v>89731</v>
      </c>
      <c r="D335" s="70" t="s">
        <v>48</v>
      </c>
      <c r="E335" s="71" t="s">
        <v>576</v>
      </c>
      <c r="F335" s="72" t="s">
        <v>50</v>
      </c>
      <c r="G335" s="73">
        <v>13</v>
      </c>
      <c r="H335" s="74"/>
      <c r="I335" s="75">
        <f t="shared" si="115"/>
        <v>0</v>
      </c>
      <c r="J335" s="76">
        <f t="shared" si="112"/>
        <v>0</v>
      </c>
      <c r="K335" s="77">
        <f t="shared" si="113"/>
        <v>0</v>
      </c>
      <c r="L335" s="75">
        <f t="shared" si="114"/>
        <v>0</v>
      </c>
      <c r="M335" s="78"/>
      <c r="O335" s="185"/>
    </row>
    <row r="336" spans="1:15" s="61" customFormat="1" ht="42.75" outlineLevel="1" x14ac:dyDescent="0.2">
      <c r="A336" s="1"/>
      <c r="B336" s="69" t="s">
        <v>577</v>
      </c>
      <c r="C336" s="70">
        <v>104345</v>
      </c>
      <c r="D336" s="70" t="s">
        <v>48</v>
      </c>
      <c r="E336" s="71" t="s">
        <v>578</v>
      </c>
      <c r="F336" s="72" t="s">
        <v>50</v>
      </c>
      <c r="G336" s="73">
        <v>3</v>
      </c>
      <c r="H336" s="74"/>
      <c r="I336" s="75">
        <f t="shared" si="115"/>
        <v>0</v>
      </c>
      <c r="J336" s="76">
        <f t="shared" si="112"/>
        <v>0</v>
      </c>
      <c r="K336" s="77">
        <f t="shared" si="113"/>
        <v>0</v>
      </c>
      <c r="L336" s="75">
        <f t="shared" si="114"/>
        <v>0</v>
      </c>
      <c r="M336" s="78"/>
      <c r="O336" s="185"/>
    </row>
    <row r="337" spans="1:15" s="61" customFormat="1" ht="42.75" outlineLevel="1" x14ac:dyDescent="0.2">
      <c r="A337" s="1"/>
      <c r="B337" s="69" t="s">
        <v>579</v>
      </c>
      <c r="C337" s="70">
        <v>89821</v>
      </c>
      <c r="D337" s="70" t="s">
        <v>48</v>
      </c>
      <c r="E337" s="71" t="s">
        <v>580</v>
      </c>
      <c r="F337" s="72" t="s">
        <v>50</v>
      </c>
      <c r="G337" s="73">
        <v>9</v>
      </c>
      <c r="H337" s="74"/>
      <c r="I337" s="75">
        <f t="shared" si="115"/>
        <v>0</v>
      </c>
      <c r="J337" s="76">
        <f t="shared" si="112"/>
        <v>0</v>
      </c>
      <c r="K337" s="77">
        <f t="shared" si="113"/>
        <v>0</v>
      </c>
      <c r="L337" s="75">
        <f t="shared" si="114"/>
        <v>0</v>
      </c>
      <c r="M337" s="78"/>
      <c r="O337" s="185"/>
    </row>
    <row r="338" spans="1:15" s="61" customFormat="1" ht="28.5" outlineLevel="1" x14ac:dyDescent="0.2">
      <c r="A338" s="1"/>
      <c r="B338" s="79" t="s">
        <v>581</v>
      </c>
      <c r="C338" s="70" t="s">
        <v>539</v>
      </c>
      <c r="D338" s="70" t="s">
        <v>24</v>
      </c>
      <c r="E338" s="71" t="s">
        <v>540</v>
      </c>
      <c r="F338" s="72" t="s">
        <v>541</v>
      </c>
      <c r="G338" s="73">
        <v>4.5</v>
      </c>
      <c r="H338" s="74"/>
      <c r="I338" s="75">
        <f t="shared" si="115"/>
        <v>0</v>
      </c>
      <c r="J338" s="76">
        <f t="shared" si="112"/>
        <v>0</v>
      </c>
      <c r="K338" s="77">
        <f t="shared" si="113"/>
        <v>0</v>
      </c>
      <c r="L338" s="75">
        <f t="shared" si="114"/>
        <v>0</v>
      </c>
      <c r="M338" s="78"/>
      <c r="O338" s="185"/>
    </row>
    <row r="339" spans="1:15" s="61" customFormat="1" ht="28.5" outlineLevel="1" x14ac:dyDescent="0.2">
      <c r="A339" s="1"/>
      <c r="B339" s="79" t="s">
        <v>582</v>
      </c>
      <c r="C339" s="70" t="s">
        <v>583</v>
      </c>
      <c r="D339" s="70" t="s">
        <v>24</v>
      </c>
      <c r="E339" s="71" t="s">
        <v>584</v>
      </c>
      <c r="F339" s="72" t="s">
        <v>541</v>
      </c>
      <c r="G339" s="73">
        <v>3.98</v>
      </c>
      <c r="H339" s="74"/>
      <c r="I339" s="75">
        <f t="shared" si="115"/>
        <v>0</v>
      </c>
      <c r="J339" s="76">
        <f t="shared" si="112"/>
        <v>0</v>
      </c>
      <c r="K339" s="77">
        <f t="shared" si="113"/>
        <v>0</v>
      </c>
      <c r="L339" s="75">
        <f t="shared" si="114"/>
        <v>0</v>
      </c>
      <c r="M339" s="78"/>
      <c r="O339" s="185"/>
    </row>
    <row r="340" spans="1:15" s="61" customFormat="1" outlineLevel="1" x14ac:dyDescent="0.2">
      <c r="A340" s="1"/>
      <c r="B340" s="79" t="s">
        <v>585</v>
      </c>
      <c r="C340" s="70" t="s">
        <v>586</v>
      </c>
      <c r="D340" s="70" t="s">
        <v>24</v>
      </c>
      <c r="E340" s="71" t="s">
        <v>587</v>
      </c>
      <c r="F340" s="72" t="s">
        <v>541</v>
      </c>
      <c r="G340" s="73">
        <v>3.6</v>
      </c>
      <c r="H340" s="74"/>
      <c r="I340" s="75">
        <f t="shared" si="115"/>
        <v>0</v>
      </c>
      <c r="J340" s="76">
        <f t="shared" si="112"/>
        <v>0</v>
      </c>
      <c r="K340" s="77">
        <f t="shared" si="113"/>
        <v>0</v>
      </c>
      <c r="L340" s="75">
        <f t="shared" si="114"/>
        <v>0</v>
      </c>
      <c r="M340" s="78"/>
      <c r="O340" s="185"/>
    </row>
    <row r="341" spans="1:15" s="61" customFormat="1" outlineLevel="1" x14ac:dyDescent="0.2">
      <c r="A341" s="1"/>
      <c r="B341" s="79" t="s">
        <v>588</v>
      </c>
      <c r="C341" s="70" t="s">
        <v>589</v>
      </c>
      <c r="D341" s="70" t="s">
        <v>24</v>
      </c>
      <c r="E341" s="71" t="s">
        <v>590</v>
      </c>
      <c r="F341" s="72" t="s">
        <v>541</v>
      </c>
      <c r="G341" s="73">
        <v>6.79</v>
      </c>
      <c r="H341" s="74"/>
      <c r="I341" s="75">
        <f t="shared" si="115"/>
        <v>0</v>
      </c>
      <c r="J341" s="76">
        <f t="shared" si="112"/>
        <v>0</v>
      </c>
      <c r="K341" s="77">
        <f t="shared" si="113"/>
        <v>0</v>
      </c>
      <c r="L341" s="75">
        <f t="shared" si="114"/>
        <v>0</v>
      </c>
      <c r="M341" s="78"/>
      <c r="O341" s="185"/>
    </row>
    <row r="342" spans="1:15" s="61" customFormat="1" ht="42.75" outlineLevel="1" x14ac:dyDescent="0.2">
      <c r="A342" s="1"/>
      <c r="B342" s="79" t="s">
        <v>591</v>
      </c>
      <c r="C342" s="70">
        <v>89833</v>
      </c>
      <c r="D342" s="70" t="s">
        <v>48</v>
      </c>
      <c r="E342" s="71" t="s">
        <v>592</v>
      </c>
      <c r="F342" s="72" t="s">
        <v>50</v>
      </c>
      <c r="G342" s="73">
        <v>1</v>
      </c>
      <c r="H342" s="74"/>
      <c r="I342" s="75">
        <f t="shared" si="115"/>
        <v>0</v>
      </c>
      <c r="J342" s="76">
        <f t="shared" si="112"/>
        <v>0</v>
      </c>
      <c r="K342" s="77">
        <f t="shared" si="113"/>
        <v>0</v>
      </c>
      <c r="L342" s="75">
        <f t="shared" si="114"/>
        <v>0</v>
      </c>
      <c r="M342" s="78"/>
      <c r="O342" s="185"/>
    </row>
    <row r="343" spans="1:15" s="61" customFormat="1" ht="42.75" outlineLevel="1" x14ac:dyDescent="0.2">
      <c r="A343" s="1"/>
      <c r="B343" s="79" t="s">
        <v>593</v>
      </c>
      <c r="C343" s="70">
        <v>89825</v>
      </c>
      <c r="D343" s="70" t="s">
        <v>48</v>
      </c>
      <c r="E343" s="71" t="s">
        <v>594</v>
      </c>
      <c r="F343" s="72" t="s">
        <v>50</v>
      </c>
      <c r="G343" s="73">
        <v>4</v>
      </c>
      <c r="H343" s="74"/>
      <c r="I343" s="75">
        <f t="shared" si="115"/>
        <v>0</v>
      </c>
      <c r="J343" s="76">
        <f t="shared" si="112"/>
        <v>0</v>
      </c>
      <c r="K343" s="77">
        <f t="shared" si="113"/>
        <v>0</v>
      </c>
      <c r="L343" s="75">
        <f t="shared" si="114"/>
        <v>0</v>
      </c>
      <c r="M343" s="78"/>
      <c r="O343" s="185"/>
    </row>
    <row r="344" spans="1:15" s="61" customFormat="1" ht="28.5" outlineLevel="1" x14ac:dyDescent="0.2">
      <c r="A344" s="1"/>
      <c r="B344" s="79" t="s">
        <v>595</v>
      </c>
      <c r="C344" s="70">
        <v>1595</v>
      </c>
      <c r="D344" s="70" t="s">
        <v>496</v>
      </c>
      <c r="E344" s="71" t="s">
        <v>596</v>
      </c>
      <c r="F344" s="72" t="s">
        <v>498</v>
      </c>
      <c r="G344" s="73">
        <v>2</v>
      </c>
      <c r="H344" s="74"/>
      <c r="I344" s="75">
        <f t="shared" si="115"/>
        <v>0</v>
      </c>
      <c r="J344" s="76">
        <f t="shared" si="112"/>
        <v>0</v>
      </c>
      <c r="K344" s="77">
        <f t="shared" si="113"/>
        <v>0</v>
      </c>
      <c r="L344" s="75">
        <f t="shared" si="114"/>
        <v>0</v>
      </c>
      <c r="M344" s="78"/>
      <c r="O344" s="185"/>
    </row>
    <row r="345" spans="1:15" s="61" customFormat="1" ht="42.75" outlineLevel="1" x14ac:dyDescent="0.2">
      <c r="A345" s="1"/>
      <c r="B345" s="79" t="s">
        <v>597</v>
      </c>
      <c r="C345" s="70">
        <v>89708</v>
      </c>
      <c r="D345" s="70" t="s">
        <v>48</v>
      </c>
      <c r="E345" s="71" t="s">
        <v>598</v>
      </c>
      <c r="F345" s="72" t="s">
        <v>50</v>
      </c>
      <c r="G345" s="73">
        <v>3</v>
      </c>
      <c r="H345" s="74"/>
      <c r="I345" s="75">
        <f t="shared" si="115"/>
        <v>0</v>
      </c>
      <c r="J345" s="76">
        <f t="shared" si="112"/>
        <v>0</v>
      </c>
      <c r="K345" s="77">
        <f t="shared" si="113"/>
        <v>0</v>
      </c>
      <c r="L345" s="75">
        <f t="shared" si="114"/>
        <v>0</v>
      </c>
      <c r="M345" s="78"/>
      <c r="O345" s="185"/>
    </row>
    <row r="346" spans="1:15" s="61" customFormat="1" ht="28.5" outlineLevel="1" x14ac:dyDescent="0.2">
      <c r="A346" s="1"/>
      <c r="B346" s="79" t="s">
        <v>599</v>
      </c>
      <c r="C346" s="70">
        <v>104063</v>
      </c>
      <c r="D346" s="70" t="s">
        <v>48</v>
      </c>
      <c r="E346" s="71" t="s">
        <v>543</v>
      </c>
      <c r="F346" s="72" t="s">
        <v>50</v>
      </c>
      <c r="G346" s="73">
        <v>2</v>
      </c>
      <c r="H346" s="74"/>
      <c r="I346" s="75">
        <f t="shared" si="115"/>
        <v>0</v>
      </c>
      <c r="J346" s="76">
        <f t="shared" si="112"/>
        <v>0</v>
      </c>
      <c r="K346" s="77">
        <f t="shared" si="113"/>
        <v>0</v>
      </c>
      <c r="L346" s="75">
        <f t="shared" si="114"/>
        <v>0</v>
      </c>
      <c r="M346" s="78"/>
      <c r="O346" s="185"/>
    </row>
    <row r="347" spans="1:15" s="61" customFormat="1" ht="42.75" outlineLevel="1" x14ac:dyDescent="0.2">
      <c r="A347" s="1"/>
      <c r="B347" s="79" t="s">
        <v>600</v>
      </c>
      <c r="C347" s="70">
        <v>89807</v>
      </c>
      <c r="D347" s="70" t="s">
        <v>48</v>
      </c>
      <c r="E347" s="71" t="s">
        <v>601</v>
      </c>
      <c r="F347" s="72" t="s">
        <v>50</v>
      </c>
      <c r="G347" s="73">
        <v>1</v>
      </c>
      <c r="H347" s="74"/>
      <c r="I347" s="75">
        <f t="shared" si="115"/>
        <v>0</v>
      </c>
      <c r="J347" s="76">
        <f t="shared" si="112"/>
        <v>0</v>
      </c>
      <c r="K347" s="77">
        <f t="shared" si="113"/>
        <v>0</v>
      </c>
      <c r="L347" s="75">
        <f t="shared" si="114"/>
        <v>0</v>
      </c>
      <c r="M347" s="78"/>
      <c r="O347" s="185"/>
    </row>
    <row r="348" spans="1:15" s="61" customFormat="1" ht="42.75" outlineLevel="1" x14ac:dyDescent="0.2">
      <c r="A348" s="1"/>
      <c r="B348" s="79" t="s">
        <v>602</v>
      </c>
      <c r="C348" s="70">
        <v>89731</v>
      </c>
      <c r="D348" s="70" t="s">
        <v>48</v>
      </c>
      <c r="E348" s="71" t="s">
        <v>576</v>
      </c>
      <c r="F348" s="72" t="s">
        <v>50</v>
      </c>
      <c r="G348" s="73">
        <v>1</v>
      </c>
      <c r="H348" s="74"/>
      <c r="I348" s="75">
        <f t="shared" si="115"/>
        <v>0</v>
      </c>
      <c r="J348" s="76">
        <f t="shared" si="112"/>
        <v>0</v>
      </c>
      <c r="K348" s="77">
        <f t="shared" si="113"/>
        <v>0</v>
      </c>
      <c r="L348" s="75">
        <f t="shared" si="114"/>
        <v>0</v>
      </c>
      <c r="M348" s="78"/>
      <c r="O348" s="185"/>
    </row>
    <row r="349" spans="1:15" s="61" customFormat="1" ht="28.5" outlineLevel="1" x14ac:dyDescent="0.2">
      <c r="A349" s="1"/>
      <c r="B349" s="79" t="s">
        <v>603</v>
      </c>
      <c r="C349" s="70" t="s">
        <v>583</v>
      </c>
      <c r="D349" s="70" t="s">
        <v>24</v>
      </c>
      <c r="E349" s="71" t="s">
        <v>584</v>
      </c>
      <c r="F349" s="72" t="s">
        <v>541</v>
      </c>
      <c r="G349" s="73">
        <v>52.93</v>
      </c>
      <c r="H349" s="74"/>
      <c r="I349" s="75">
        <f t="shared" si="115"/>
        <v>0</v>
      </c>
      <c r="J349" s="76">
        <f t="shared" si="112"/>
        <v>0</v>
      </c>
      <c r="K349" s="77">
        <f t="shared" si="113"/>
        <v>0</v>
      </c>
      <c r="L349" s="75">
        <f t="shared" si="114"/>
        <v>0</v>
      </c>
      <c r="M349" s="78"/>
      <c r="O349" s="185"/>
    </row>
    <row r="350" spans="1:15" s="61" customFormat="1" ht="28.5" outlineLevel="1" x14ac:dyDescent="0.2">
      <c r="A350" s="1"/>
      <c r="B350" s="79" t="s">
        <v>604</v>
      </c>
      <c r="C350" s="70" t="s">
        <v>547</v>
      </c>
      <c r="D350" s="70" t="s">
        <v>24</v>
      </c>
      <c r="E350" s="71" t="s">
        <v>548</v>
      </c>
      <c r="F350" s="72" t="s">
        <v>541</v>
      </c>
      <c r="G350" s="73">
        <v>32.380000000000003</v>
      </c>
      <c r="H350" s="74"/>
      <c r="I350" s="75">
        <f t="shared" si="115"/>
        <v>0</v>
      </c>
      <c r="J350" s="76">
        <f t="shared" si="112"/>
        <v>0</v>
      </c>
      <c r="K350" s="77">
        <f t="shared" si="113"/>
        <v>0</v>
      </c>
      <c r="L350" s="75">
        <f t="shared" si="114"/>
        <v>0</v>
      </c>
      <c r="M350" s="78"/>
      <c r="O350" s="185"/>
    </row>
    <row r="351" spans="1:15" s="61" customFormat="1" ht="42.75" outlineLevel="1" x14ac:dyDescent="0.2">
      <c r="A351" s="1"/>
      <c r="B351" s="79" t="s">
        <v>605</v>
      </c>
      <c r="C351" s="70">
        <v>89829</v>
      </c>
      <c r="D351" s="70" t="s">
        <v>48</v>
      </c>
      <c r="E351" s="71" t="s">
        <v>606</v>
      </c>
      <c r="F351" s="72" t="s">
        <v>50</v>
      </c>
      <c r="G351" s="73">
        <v>1</v>
      </c>
      <c r="H351" s="74"/>
      <c r="I351" s="75">
        <f t="shared" si="115"/>
        <v>0</v>
      </c>
      <c r="J351" s="76">
        <f t="shared" si="112"/>
        <v>0</v>
      </c>
      <c r="K351" s="77">
        <f t="shared" si="113"/>
        <v>0</v>
      </c>
      <c r="L351" s="75">
        <f t="shared" si="114"/>
        <v>0</v>
      </c>
      <c r="M351" s="78"/>
      <c r="O351" s="185"/>
    </row>
    <row r="352" spans="1:15" s="61" customFormat="1" ht="28.5" outlineLevel="1" x14ac:dyDescent="0.2">
      <c r="A352" s="1"/>
      <c r="B352" s="79" t="s">
        <v>607</v>
      </c>
      <c r="C352" s="70" t="s">
        <v>547</v>
      </c>
      <c r="D352" s="70" t="s">
        <v>24</v>
      </c>
      <c r="E352" s="71" t="s">
        <v>548</v>
      </c>
      <c r="F352" s="72" t="s">
        <v>541</v>
      </c>
      <c r="G352" s="73">
        <v>6.38</v>
      </c>
      <c r="H352" s="74"/>
      <c r="I352" s="75">
        <f t="shared" si="115"/>
        <v>0</v>
      </c>
      <c r="J352" s="76">
        <f t="shared" si="112"/>
        <v>0</v>
      </c>
      <c r="K352" s="77">
        <f t="shared" si="113"/>
        <v>0</v>
      </c>
      <c r="L352" s="75">
        <f t="shared" si="114"/>
        <v>0</v>
      </c>
      <c r="M352" s="78"/>
      <c r="O352" s="185"/>
    </row>
    <row r="353" spans="1:15" s="61" customFormat="1" ht="42.75" outlineLevel="1" x14ac:dyDescent="0.2">
      <c r="A353" s="1"/>
      <c r="B353" s="79" t="s">
        <v>608</v>
      </c>
      <c r="C353" s="70">
        <v>89549</v>
      </c>
      <c r="D353" s="70" t="s">
        <v>48</v>
      </c>
      <c r="E353" s="71" t="s">
        <v>609</v>
      </c>
      <c r="F353" s="72" t="s">
        <v>50</v>
      </c>
      <c r="G353" s="73">
        <v>1</v>
      </c>
      <c r="H353" s="74"/>
      <c r="I353" s="75">
        <f t="shared" si="115"/>
        <v>0</v>
      </c>
      <c r="J353" s="76">
        <f t="shared" si="112"/>
        <v>0</v>
      </c>
      <c r="K353" s="77">
        <f t="shared" si="113"/>
        <v>0</v>
      </c>
      <c r="L353" s="75">
        <f t="shared" si="114"/>
        <v>0</v>
      </c>
      <c r="M353" s="78"/>
      <c r="O353" s="185"/>
    </row>
    <row r="354" spans="1:15" s="61" customFormat="1" ht="28.5" outlineLevel="1" x14ac:dyDescent="0.2">
      <c r="A354" s="1"/>
      <c r="B354" s="79" t="s">
        <v>610</v>
      </c>
      <c r="C354" s="70">
        <v>89512</v>
      </c>
      <c r="D354" s="70" t="s">
        <v>48</v>
      </c>
      <c r="E354" s="71" t="s">
        <v>611</v>
      </c>
      <c r="F354" s="72" t="s">
        <v>124</v>
      </c>
      <c r="G354" s="73">
        <v>28.29</v>
      </c>
      <c r="H354" s="74"/>
      <c r="I354" s="75">
        <f t="shared" si="115"/>
        <v>0</v>
      </c>
      <c r="J354" s="76">
        <f t="shared" si="112"/>
        <v>0</v>
      </c>
      <c r="K354" s="77">
        <f t="shared" si="113"/>
        <v>0</v>
      </c>
      <c r="L354" s="75">
        <f t="shared" si="114"/>
        <v>0</v>
      </c>
      <c r="M354" s="78"/>
      <c r="O354" s="185"/>
    </row>
    <row r="355" spans="1:15" s="61" customFormat="1" ht="28.5" outlineLevel="1" x14ac:dyDescent="0.2">
      <c r="A355" s="1"/>
      <c r="B355" s="79" t="s">
        <v>612</v>
      </c>
      <c r="C355" s="70">
        <v>104166</v>
      </c>
      <c r="D355" s="70" t="s">
        <v>48</v>
      </c>
      <c r="E355" s="71" t="s">
        <v>613</v>
      </c>
      <c r="F355" s="72" t="s">
        <v>124</v>
      </c>
      <c r="G355" s="73">
        <v>5.33</v>
      </c>
      <c r="H355" s="74"/>
      <c r="I355" s="75">
        <f t="shared" si="115"/>
        <v>0</v>
      </c>
      <c r="J355" s="76">
        <f t="shared" si="112"/>
        <v>0</v>
      </c>
      <c r="K355" s="77">
        <f t="shared" si="113"/>
        <v>0</v>
      </c>
      <c r="L355" s="75">
        <f t="shared" si="114"/>
        <v>0</v>
      </c>
      <c r="M355" s="78"/>
      <c r="O355" s="185"/>
    </row>
    <row r="356" spans="1:15" s="61" customFormat="1" ht="42.75" outlineLevel="1" x14ac:dyDescent="0.2">
      <c r="A356" s="1"/>
      <c r="B356" s="79" t="s">
        <v>614</v>
      </c>
      <c r="C356" s="70">
        <v>89833</v>
      </c>
      <c r="D356" s="70" t="s">
        <v>48</v>
      </c>
      <c r="E356" s="71" t="s">
        <v>592</v>
      </c>
      <c r="F356" s="72" t="s">
        <v>50</v>
      </c>
      <c r="G356" s="73">
        <v>2</v>
      </c>
      <c r="H356" s="74"/>
      <c r="I356" s="75">
        <f t="shared" si="115"/>
        <v>0</v>
      </c>
      <c r="J356" s="76">
        <f t="shared" si="112"/>
        <v>0</v>
      </c>
      <c r="K356" s="77">
        <f t="shared" si="113"/>
        <v>0</v>
      </c>
      <c r="L356" s="75">
        <f t="shared" si="114"/>
        <v>0</v>
      </c>
      <c r="M356" s="78"/>
      <c r="O356" s="185"/>
    </row>
    <row r="357" spans="1:15" s="61" customFormat="1" ht="28.5" outlineLevel="1" x14ac:dyDescent="0.2">
      <c r="A357" s="1"/>
      <c r="B357" s="79" t="s">
        <v>615</v>
      </c>
      <c r="C357" s="70">
        <v>104004</v>
      </c>
      <c r="D357" s="70" t="s">
        <v>48</v>
      </c>
      <c r="E357" s="71" t="s">
        <v>616</v>
      </c>
      <c r="F357" s="72" t="s">
        <v>50</v>
      </c>
      <c r="G357" s="73">
        <v>1</v>
      </c>
      <c r="H357" s="74"/>
      <c r="I357" s="75">
        <f t="shared" si="115"/>
        <v>0</v>
      </c>
      <c r="J357" s="76">
        <f t="shared" si="112"/>
        <v>0</v>
      </c>
      <c r="K357" s="77">
        <f t="shared" si="113"/>
        <v>0</v>
      </c>
      <c r="L357" s="75">
        <f t="shared" si="114"/>
        <v>0</v>
      </c>
      <c r="M357" s="78"/>
      <c r="O357" s="185"/>
    </row>
    <row r="358" spans="1:15" s="61" customFormat="1" ht="42.75" outlineLevel="1" x14ac:dyDescent="0.2">
      <c r="A358" s="1"/>
      <c r="B358" s="79" t="s">
        <v>617</v>
      </c>
      <c r="C358" s="70">
        <v>89731</v>
      </c>
      <c r="D358" s="70" t="s">
        <v>48</v>
      </c>
      <c r="E358" s="71" t="s">
        <v>576</v>
      </c>
      <c r="F358" s="72" t="s">
        <v>50</v>
      </c>
      <c r="G358" s="73">
        <v>2</v>
      </c>
      <c r="H358" s="74"/>
      <c r="I358" s="75">
        <f t="shared" si="115"/>
        <v>0</v>
      </c>
      <c r="J358" s="76">
        <f t="shared" si="112"/>
        <v>0</v>
      </c>
      <c r="K358" s="77">
        <f t="shared" si="113"/>
        <v>0</v>
      </c>
      <c r="L358" s="75">
        <f t="shared" si="114"/>
        <v>0</v>
      </c>
      <c r="M358" s="78"/>
      <c r="O358" s="185"/>
    </row>
    <row r="359" spans="1:15" s="61" customFormat="1" outlineLevel="1" x14ac:dyDescent="0.2">
      <c r="A359" s="1"/>
      <c r="B359" s="79" t="s">
        <v>618</v>
      </c>
      <c r="C359" s="70" t="s">
        <v>619</v>
      </c>
      <c r="D359" s="70" t="s">
        <v>24</v>
      </c>
      <c r="E359" s="71" t="s">
        <v>620</v>
      </c>
      <c r="F359" s="72" t="s">
        <v>541</v>
      </c>
      <c r="G359" s="73">
        <v>2</v>
      </c>
      <c r="H359" s="74"/>
      <c r="I359" s="75">
        <f t="shared" si="115"/>
        <v>0</v>
      </c>
      <c r="J359" s="76">
        <f t="shared" si="112"/>
        <v>0</v>
      </c>
      <c r="K359" s="77">
        <f t="shared" si="113"/>
        <v>0</v>
      </c>
      <c r="L359" s="75">
        <f t="shared" si="114"/>
        <v>0</v>
      </c>
      <c r="M359" s="78"/>
      <c r="O359" s="185"/>
    </row>
    <row r="360" spans="1:15" s="61" customFormat="1" ht="15" x14ac:dyDescent="0.2">
      <c r="A360" s="1"/>
      <c r="B360" s="95" t="s">
        <v>621</v>
      </c>
      <c r="C360" s="96"/>
      <c r="D360" s="96"/>
      <c r="E360" s="97" t="s">
        <v>622</v>
      </c>
      <c r="F360" s="96"/>
      <c r="G360" s="98"/>
      <c r="H360" s="98"/>
      <c r="I360" s="99">
        <f>IFERROR(ROUND(SUM($I361:$I388),2),"")</f>
        <v>0</v>
      </c>
      <c r="J360" s="96"/>
      <c r="K360" s="97"/>
      <c r="L360" s="99">
        <f>IFERROR(ROUND(SUM($L361:$L388),2)," ")</f>
        <v>0</v>
      </c>
      <c r="M360" s="100"/>
      <c r="O360" s="185"/>
    </row>
    <row r="361" spans="1:15" s="61" customFormat="1" ht="28.5" outlineLevel="1" x14ac:dyDescent="0.2">
      <c r="A361" s="1"/>
      <c r="B361" s="69" t="s">
        <v>623</v>
      </c>
      <c r="C361" s="70">
        <v>104166</v>
      </c>
      <c r="D361" s="70" t="s">
        <v>48</v>
      </c>
      <c r="E361" s="71" t="s">
        <v>613</v>
      </c>
      <c r="F361" s="72" t="s">
        <v>124</v>
      </c>
      <c r="G361" s="73">
        <v>10</v>
      </c>
      <c r="H361" s="74"/>
      <c r="I361" s="75">
        <f>IFERROR(ROUND($G361*$H361,2),"")</f>
        <v>0</v>
      </c>
      <c r="J361" s="76">
        <f t="shared" ref="J361:J388" si="116">IFERROR($J$9,"")</f>
        <v>0</v>
      </c>
      <c r="K361" s="77">
        <f t="shared" ref="K361:K403" si="117">IFERROR(ROUND(H361*(1+$J361),2),"")</f>
        <v>0</v>
      </c>
      <c r="L361" s="75">
        <f t="shared" ref="L361:L388" si="118">IFERROR(ROUND($K361*$G361,2)," ")</f>
        <v>0</v>
      </c>
      <c r="M361" s="78"/>
      <c r="O361" s="185"/>
    </row>
    <row r="362" spans="1:15" s="61" customFormat="1" ht="42.75" outlineLevel="1" x14ac:dyDescent="0.2">
      <c r="A362" s="1"/>
      <c r="B362" s="69" t="s">
        <v>624</v>
      </c>
      <c r="C362" s="70">
        <v>89591</v>
      </c>
      <c r="D362" s="70" t="s">
        <v>48</v>
      </c>
      <c r="E362" s="71" t="s">
        <v>625</v>
      </c>
      <c r="F362" s="72" t="s">
        <v>50</v>
      </c>
      <c r="G362" s="73">
        <v>5</v>
      </c>
      <c r="H362" s="74"/>
      <c r="I362" s="75">
        <f t="shared" ref="I362:I388" si="119">IFERROR(ROUND($G362*$H362,2),"")</f>
        <v>0</v>
      </c>
      <c r="J362" s="76">
        <f t="shared" si="116"/>
        <v>0</v>
      </c>
      <c r="K362" s="77">
        <f t="shared" si="117"/>
        <v>0</v>
      </c>
      <c r="L362" s="75">
        <f t="shared" si="118"/>
        <v>0</v>
      </c>
      <c r="M362" s="78"/>
      <c r="O362" s="185"/>
    </row>
    <row r="363" spans="1:15" s="61" customFormat="1" ht="42.75" outlineLevel="1" x14ac:dyDescent="0.2">
      <c r="A363" s="1"/>
      <c r="B363" s="69" t="s">
        <v>626</v>
      </c>
      <c r="C363" s="70">
        <v>89590</v>
      </c>
      <c r="D363" s="70" t="s">
        <v>48</v>
      </c>
      <c r="E363" s="71" t="s">
        <v>627</v>
      </c>
      <c r="F363" s="72" t="s">
        <v>50</v>
      </c>
      <c r="G363" s="73">
        <v>5</v>
      </c>
      <c r="H363" s="74"/>
      <c r="I363" s="75">
        <f t="shared" si="119"/>
        <v>0</v>
      </c>
      <c r="J363" s="76">
        <f t="shared" si="116"/>
        <v>0</v>
      </c>
      <c r="K363" s="77">
        <f t="shared" si="117"/>
        <v>0</v>
      </c>
      <c r="L363" s="75">
        <f t="shared" si="118"/>
        <v>0</v>
      </c>
      <c r="M363" s="78"/>
      <c r="O363" s="185"/>
    </row>
    <row r="364" spans="1:15" s="61" customFormat="1" ht="42.75" outlineLevel="1" x14ac:dyDescent="0.2">
      <c r="A364" s="1"/>
      <c r="B364" s="69" t="s">
        <v>628</v>
      </c>
      <c r="C364" s="70">
        <v>89811</v>
      </c>
      <c r="D364" s="70" t="s">
        <v>48</v>
      </c>
      <c r="E364" s="71" t="s">
        <v>568</v>
      </c>
      <c r="F364" s="72" t="s">
        <v>50</v>
      </c>
      <c r="G364" s="73">
        <v>2</v>
      </c>
      <c r="H364" s="74"/>
      <c r="I364" s="75">
        <f t="shared" si="119"/>
        <v>0</v>
      </c>
      <c r="J364" s="76">
        <f t="shared" si="116"/>
        <v>0</v>
      </c>
      <c r="K364" s="77">
        <f t="shared" si="117"/>
        <v>0</v>
      </c>
      <c r="L364" s="75">
        <f t="shared" si="118"/>
        <v>0</v>
      </c>
      <c r="M364" s="78"/>
      <c r="O364" s="185"/>
    </row>
    <row r="365" spans="1:15" s="61" customFormat="1" outlineLevel="1" x14ac:dyDescent="0.2">
      <c r="A365" s="1"/>
      <c r="B365" s="69" t="s">
        <v>629</v>
      </c>
      <c r="C365" s="70">
        <v>53617</v>
      </c>
      <c r="D365" s="70" t="s">
        <v>81</v>
      </c>
      <c r="E365" s="71" t="s">
        <v>630</v>
      </c>
      <c r="F365" s="72" t="s">
        <v>50</v>
      </c>
      <c r="G365" s="73">
        <v>8</v>
      </c>
      <c r="H365" s="74"/>
      <c r="I365" s="75">
        <f t="shared" si="119"/>
        <v>0</v>
      </c>
      <c r="J365" s="76">
        <f t="shared" si="116"/>
        <v>0</v>
      </c>
      <c r="K365" s="77">
        <f t="shared" si="117"/>
        <v>0</v>
      </c>
      <c r="L365" s="75">
        <f t="shared" si="118"/>
        <v>0</v>
      </c>
      <c r="M365" s="78"/>
      <c r="O365" s="185"/>
    </row>
    <row r="366" spans="1:15" s="61" customFormat="1" ht="28.5" outlineLevel="1" x14ac:dyDescent="0.2">
      <c r="A366" s="1"/>
      <c r="B366" s="69" t="s">
        <v>631</v>
      </c>
      <c r="C366" s="70">
        <v>89529</v>
      </c>
      <c r="D366" s="70" t="s">
        <v>48</v>
      </c>
      <c r="E366" s="71" t="s">
        <v>632</v>
      </c>
      <c r="F366" s="72" t="s">
        <v>50</v>
      </c>
      <c r="G366" s="73">
        <v>1</v>
      </c>
      <c r="H366" s="74"/>
      <c r="I366" s="75">
        <f t="shared" si="119"/>
        <v>0</v>
      </c>
      <c r="J366" s="76">
        <f t="shared" si="116"/>
        <v>0</v>
      </c>
      <c r="K366" s="77">
        <f t="shared" si="117"/>
        <v>0</v>
      </c>
      <c r="L366" s="75">
        <f t="shared" si="118"/>
        <v>0</v>
      </c>
      <c r="M366" s="78"/>
      <c r="O366" s="185"/>
    </row>
    <row r="367" spans="1:15" s="61" customFormat="1" ht="42.75" outlineLevel="1" x14ac:dyDescent="0.2">
      <c r="A367" s="1"/>
      <c r="B367" s="69" t="s">
        <v>633</v>
      </c>
      <c r="C367" s="70">
        <v>99262</v>
      </c>
      <c r="D367" s="70" t="s">
        <v>48</v>
      </c>
      <c r="E367" s="71" t="s">
        <v>634</v>
      </c>
      <c r="F367" s="72" t="s">
        <v>50</v>
      </c>
      <c r="G367" s="73">
        <v>1</v>
      </c>
      <c r="H367" s="74"/>
      <c r="I367" s="75">
        <f t="shared" si="119"/>
        <v>0</v>
      </c>
      <c r="J367" s="76">
        <f t="shared" si="116"/>
        <v>0</v>
      </c>
      <c r="K367" s="77">
        <f t="shared" si="117"/>
        <v>0</v>
      </c>
      <c r="L367" s="75">
        <f t="shared" si="118"/>
        <v>0</v>
      </c>
      <c r="M367" s="78"/>
      <c r="O367" s="185"/>
    </row>
    <row r="368" spans="1:15" s="61" customFormat="1" ht="28.5" outlineLevel="1" x14ac:dyDescent="0.2">
      <c r="A368" s="1"/>
      <c r="B368" s="69" t="s">
        <v>635</v>
      </c>
      <c r="C368" s="70">
        <v>104063</v>
      </c>
      <c r="D368" s="70" t="s">
        <v>48</v>
      </c>
      <c r="E368" s="71" t="s">
        <v>543</v>
      </c>
      <c r="F368" s="72" t="s">
        <v>50</v>
      </c>
      <c r="G368" s="73">
        <v>2</v>
      </c>
      <c r="H368" s="74"/>
      <c r="I368" s="75">
        <f t="shared" si="119"/>
        <v>0</v>
      </c>
      <c r="J368" s="76">
        <f t="shared" si="116"/>
        <v>0</v>
      </c>
      <c r="K368" s="77">
        <f t="shared" si="117"/>
        <v>0</v>
      </c>
      <c r="L368" s="75">
        <f t="shared" si="118"/>
        <v>0</v>
      </c>
      <c r="M368" s="78"/>
      <c r="O368" s="185"/>
    </row>
    <row r="369" spans="1:15" s="61" customFormat="1" ht="42.75" outlineLevel="1" x14ac:dyDescent="0.2">
      <c r="A369" s="1"/>
      <c r="B369" s="69" t="s">
        <v>636</v>
      </c>
      <c r="C369" s="70">
        <v>89567</v>
      </c>
      <c r="D369" s="70" t="s">
        <v>48</v>
      </c>
      <c r="E369" s="71" t="s">
        <v>637</v>
      </c>
      <c r="F369" s="72" t="s">
        <v>50</v>
      </c>
      <c r="G369" s="73">
        <v>1</v>
      </c>
      <c r="H369" s="74"/>
      <c r="I369" s="75">
        <f t="shared" si="119"/>
        <v>0</v>
      </c>
      <c r="J369" s="76">
        <f t="shared" si="116"/>
        <v>0</v>
      </c>
      <c r="K369" s="77">
        <f t="shared" si="117"/>
        <v>0</v>
      </c>
      <c r="L369" s="75">
        <f t="shared" si="118"/>
        <v>0</v>
      </c>
      <c r="M369" s="78"/>
      <c r="O369" s="185"/>
    </row>
    <row r="370" spans="1:15" s="61" customFormat="1" outlineLevel="1" x14ac:dyDescent="0.2">
      <c r="A370" s="1"/>
      <c r="B370" s="69" t="s">
        <v>638</v>
      </c>
      <c r="C370" s="70">
        <v>53006</v>
      </c>
      <c r="D370" s="70" t="s">
        <v>81</v>
      </c>
      <c r="E370" s="71" t="s">
        <v>639</v>
      </c>
      <c r="F370" s="72" t="s">
        <v>50</v>
      </c>
      <c r="G370" s="73">
        <v>4</v>
      </c>
      <c r="H370" s="74"/>
      <c r="I370" s="75">
        <f t="shared" si="119"/>
        <v>0</v>
      </c>
      <c r="J370" s="76">
        <f t="shared" si="116"/>
        <v>0</v>
      </c>
      <c r="K370" s="77">
        <f t="shared" si="117"/>
        <v>0</v>
      </c>
      <c r="L370" s="75">
        <f t="shared" si="118"/>
        <v>0</v>
      </c>
      <c r="M370" s="78"/>
      <c r="O370" s="185"/>
    </row>
    <row r="371" spans="1:15" s="61" customFormat="1" ht="28.5" outlineLevel="1" x14ac:dyDescent="0.2">
      <c r="A371" s="1"/>
      <c r="B371" s="69" t="s">
        <v>640</v>
      </c>
      <c r="C371" s="70">
        <v>104065</v>
      </c>
      <c r="D371" s="70" t="s">
        <v>48</v>
      </c>
      <c r="E371" s="71" t="s">
        <v>641</v>
      </c>
      <c r="F371" s="72" t="s">
        <v>50</v>
      </c>
      <c r="G371" s="73">
        <v>2</v>
      </c>
      <c r="H371" s="74"/>
      <c r="I371" s="75">
        <f t="shared" si="119"/>
        <v>0</v>
      </c>
      <c r="J371" s="76">
        <f t="shared" si="116"/>
        <v>0</v>
      </c>
      <c r="K371" s="77">
        <f t="shared" si="117"/>
        <v>0</v>
      </c>
      <c r="L371" s="75">
        <f t="shared" si="118"/>
        <v>0</v>
      </c>
      <c r="M371" s="78"/>
      <c r="O371" s="185"/>
    </row>
    <row r="372" spans="1:15" s="61" customFormat="1" ht="42.75" outlineLevel="1" x14ac:dyDescent="0.2">
      <c r="A372" s="1"/>
      <c r="B372" s="69" t="s">
        <v>642</v>
      </c>
      <c r="C372" s="70">
        <v>104174</v>
      </c>
      <c r="D372" s="70" t="s">
        <v>48</v>
      </c>
      <c r="E372" s="71" t="s">
        <v>643</v>
      </c>
      <c r="F372" s="72" t="s">
        <v>50</v>
      </c>
      <c r="G372" s="73">
        <v>1</v>
      </c>
      <c r="H372" s="74"/>
      <c r="I372" s="75">
        <f t="shared" si="119"/>
        <v>0</v>
      </c>
      <c r="J372" s="76">
        <f t="shared" si="116"/>
        <v>0</v>
      </c>
      <c r="K372" s="77">
        <f t="shared" si="117"/>
        <v>0</v>
      </c>
      <c r="L372" s="75">
        <f t="shared" si="118"/>
        <v>0</v>
      </c>
      <c r="M372" s="78"/>
      <c r="O372" s="185"/>
    </row>
    <row r="373" spans="1:15" s="61" customFormat="1" ht="42.75" outlineLevel="1" x14ac:dyDescent="0.2">
      <c r="A373" s="1"/>
      <c r="B373" s="69" t="s">
        <v>644</v>
      </c>
      <c r="C373" s="70">
        <v>89704</v>
      </c>
      <c r="D373" s="70" t="s">
        <v>48</v>
      </c>
      <c r="E373" s="71" t="s">
        <v>645</v>
      </c>
      <c r="F373" s="72" t="s">
        <v>50</v>
      </c>
      <c r="G373" s="73">
        <v>1</v>
      </c>
      <c r="H373" s="74"/>
      <c r="I373" s="75">
        <f t="shared" si="119"/>
        <v>0</v>
      </c>
      <c r="J373" s="76">
        <f t="shared" si="116"/>
        <v>0</v>
      </c>
      <c r="K373" s="77">
        <f t="shared" si="117"/>
        <v>0</v>
      </c>
      <c r="L373" s="75">
        <f t="shared" si="118"/>
        <v>0</v>
      </c>
      <c r="M373" s="78"/>
      <c r="O373" s="185"/>
    </row>
    <row r="374" spans="1:15" s="61" customFormat="1" outlineLevel="1" x14ac:dyDescent="0.2">
      <c r="A374" s="1"/>
      <c r="B374" s="69" t="s">
        <v>646</v>
      </c>
      <c r="C374" s="70">
        <v>4717</v>
      </c>
      <c r="D374" s="70" t="s">
        <v>496</v>
      </c>
      <c r="E374" s="71" t="s">
        <v>647</v>
      </c>
      <c r="F374" s="72" t="s">
        <v>498</v>
      </c>
      <c r="G374" s="73">
        <v>1</v>
      </c>
      <c r="H374" s="74"/>
      <c r="I374" s="75">
        <f t="shared" si="119"/>
        <v>0</v>
      </c>
      <c r="J374" s="76">
        <f t="shared" si="116"/>
        <v>0</v>
      </c>
      <c r="K374" s="77">
        <f t="shared" si="117"/>
        <v>0</v>
      </c>
      <c r="L374" s="75">
        <f t="shared" si="118"/>
        <v>0</v>
      </c>
      <c r="M374" s="78"/>
      <c r="O374" s="185"/>
    </row>
    <row r="375" spans="1:15" s="61" customFormat="1" ht="28.5" outlineLevel="1" x14ac:dyDescent="0.2">
      <c r="A375" s="1"/>
      <c r="B375" s="69" t="s">
        <v>648</v>
      </c>
      <c r="C375" s="70">
        <v>97897</v>
      </c>
      <c r="D375" s="70" t="s">
        <v>48</v>
      </c>
      <c r="E375" s="71" t="s">
        <v>649</v>
      </c>
      <c r="F375" s="72" t="s">
        <v>50</v>
      </c>
      <c r="G375" s="73">
        <v>1</v>
      </c>
      <c r="H375" s="74"/>
      <c r="I375" s="75">
        <f t="shared" si="119"/>
        <v>0</v>
      </c>
      <c r="J375" s="76">
        <f t="shared" si="116"/>
        <v>0</v>
      </c>
      <c r="K375" s="77">
        <f t="shared" si="117"/>
        <v>0</v>
      </c>
      <c r="L375" s="75">
        <f t="shared" si="118"/>
        <v>0</v>
      </c>
      <c r="M375" s="78"/>
      <c r="O375" s="185"/>
    </row>
    <row r="376" spans="1:15" s="61" customFormat="1" ht="42.75" outlineLevel="1" x14ac:dyDescent="0.2">
      <c r="A376" s="1"/>
      <c r="B376" s="69" t="s">
        <v>650</v>
      </c>
      <c r="C376" s="70">
        <v>97903</v>
      </c>
      <c r="D376" s="70" t="s">
        <v>48</v>
      </c>
      <c r="E376" s="71" t="s">
        <v>651</v>
      </c>
      <c r="F376" s="72" t="s">
        <v>50</v>
      </c>
      <c r="G376" s="73">
        <v>2</v>
      </c>
      <c r="H376" s="74"/>
      <c r="I376" s="75">
        <f t="shared" si="119"/>
        <v>0</v>
      </c>
      <c r="J376" s="76">
        <f t="shared" si="116"/>
        <v>0</v>
      </c>
      <c r="K376" s="77">
        <f t="shared" si="117"/>
        <v>0</v>
      </c>
      <c r="L376" s="75">
        <f t="shared" si="118"/>
        <v>0</v>
      </c>
      <c r="M376" s="78"/>
      <c r="O376" s="185"/>
    </row>
    <row r="377" spans="1:15" s="61" customFormat="1" ht="28.5" outlineLevel="1" x14ac:dyDescent="0.2">
      <c r="A377" s="1"/>
      <c r="B377" s="69" t="s">
        <v>652</v>
      </c>
      <c r="C377" s="70" t="s">
        <v>653</v>
      </c>
      <c r="D377" s="70" t="s">
        <v>24</v>
      </c>
      <c r="E377" s="71" t="s">
        <v>654</v>
      </c>
      <c r="F377" s="72" t="s">
        <v>498</v>
      </c>
      <c r="G377" s="73">
        <v>2</v>
      </c>
      <c r="H377" s="74"/>
      <c r="I377" s="75">
        <f t="shared" si="119"/>
        <v>0</v>
      </c>
      <c r="J377" s="76">
        <f t="shared" si="116"/>
        <v>0</v>
      </c>
      <c r="K377" s="77">
        <f t="shared" si="117"/>
        <v>0</v>
      </c>
      <c r="L377" s="75">
        <f t="shared" si="118"/>
        <v>0</v>
      </c>
      <c r="M377" s="78"/>
      <c r="O377" s="185"/>
    </row>
    <row r="378" spans="1:15" s="61" customFormat="1" ht="28.5" outlineLevel="1" x14ac:dyDescent="0.2">
      <c r="A378" s="1"/>
      <c r="B378" s="69" t="s">
        <v>655</v>
      </c>
      <c r="C378" s="70">
        <v>86879</v>
      </c>
      <c r="D378" s="70" t="s">
        <v>48</v>
      </c>
      <c r="E378" s="71" t="s">
        <v>564</v>
      </c>
      <c r="F378" s="72" t="s">
        <v>50</v>
      </c>
      <c r="G378" s="73">
        <v>2</v>
      </c>
      <c r="H378" s="74"/>
      <c r="I378" s="75">
        <f t="shared" si="119"/>
        <v>0</v>
      </c>
      <c r="J378" s="76">
        <f t="shared" si="116"/>
        <v>0</v>
      </c>
      <c r="K378" s="77">
        <f t="shared" si="117"/>
        <v>0</v>
      </c>
      <c r="L378" s="75">
        <f t="shared" si="118"/>
        <v>0</v>
      </c>
      <c r="M378" s="78"/>
      <c r="O378" s="185"/>
    </row>
    <row r="379" spans="1:15" s="61" customFormat="1" ht="42.75" outlineLevel="1" x14ac:dyDescent="0.2">
      <c r="A379" s="1"/>
      <c r="B379" s="69" t="s">
        <v>656</v>
      </c>
      <c r="C379" s="70">
        <v>89728</v>
      </c>
      <c r="D379" s="70" t="s">
        <v>48</v>
      </c>
      <c r="E379" s="71" t="s">
        <v>570</v>
      </c>
      <c r="F379" s="72" t="s">
        <v>50</v>
      </c>
      <c r="G379" s="73">
        <v>1</v>
      </c>
      <c r="H379" s="74"/>
      <c r="I379" s="75">
        <f t="shared" si="119"/>
        <v>0</v>
      </c>
      <c r="J379" s="76">
        <f t="shared" si="116"/>
        <v>0</v>
      </c>
      <c r="K379" s="77">
        <f t="shared" si="117"/>
        <v>0</v>
      </c>
      <c r="L379" s="75">
        <f t="shared" si="118"/>
        <v>0</v>
      </c>
      <c r="M379" s="78"/>
      <c r="O379" s="185"/>
    </row>
    <row r="380" spans="1:15" s="61" customFormat="1" ht="42.75" outlineLevel="1" x14ac:dyDescent="0.2">
      <c r="A380" s="1"/>
      <c r="B380" s="69" t="s">
        <v>657</v>
      </c>
      <c r="C380" s="70">
        <v>89724</v>
      </c>
      <c r="D380" s="70" t="s">
        <v>48</v>
      </c>
      <c r="E380" s="71" t="s">
        <v>574</v>
      </c>
      <c r="F380" s="72" t="s">
        <v>50</v>
      </c>
      <c r="G380" s="73">
        <v>1</v>
      </c>
      <c r="H380" s="74"/>
      <c r="I380" s="75">
        <f t="shared" si="119"/>
        <v>0</v>
      </c>
      <c r="J380" s="76">
        <f t="shared" si="116"/>
        <v>0</v>
      </c>
      <c r="K380" s="77">
        <f t="shared" si="117"/>
        <v>0</v>
      </c>
      <c r="L380" s="75">
        <f t="shared" si="118"/>
        <v>0</v>
      </c>
      <c r="M380" s="78"/>
      <c r="O380" s="185"/>
    </row>
    <row r="381" spans="1:15" s="61" customFormat="1" outlineLevel="1" x14ac:dyDescent="0.2">
      <c r="A381" s="1"/>
      <c r="B381" s="69" t="s">
        <v>658</v>
      </c>
      <c r="C381" s="70">
        <v>10009030</v>
      </c>
      <c r="D381" s="70" t="s">
        <v>59</v>
      </c>
      <c r="E381" s="71" t="s">
        <v>659</v>
      </c>
      <c r="F381" s="72" t="s">
        <v>124</v>
      </c>
      <c r="G381" s="73">
        <v>1</v>
      </c>
      <c r="H381" s="74"/>
      <c r="I381" s="75">
        <f t="shared" si="119"/>
        <v>0</v>
      </c>
      <c r="J381" s="76">
        <f t="shared" si="116"/>
        <v>0</v>
      </c>
      <c r="K381" s="77">
        <f t="shared" si="117"/>
        <v>0</v>
      </c>
      <c r="L381" s="75">
        <f t="shared" si="118"/>
        <v>0</v>
      </c>
      <c r="M381" s="78"/>
      <c r="O381" s="185"/>
    </row>
    <row r="382" spans="1:15" s="61" customFormat="1" outlineLevel="1" x14ac:dyDescent="0.2">
      <c r="A382" s="1"/>
      <c r="B382" s="69" t="s">
        <v>660</v>
      </c>
      <c r="C382" s="70">
        <v>53620</v>
      </c>
      <c r="D382" s="70" t="s">
        <v>81</v>
      </c>
      <c r="E382" s="71" t="s">
        <v>661</v>
      </c>
      <c r="F382" s="72" t="s">
        <v>50</v>
      </c>
      <c r="G382" s="73">
        <v>2</v>
      </c>
      <c r="H382" s="74"/>
      <c r="I382" s="75">
        <f t="shared" si="119"/>
        <v>0</v>
      </c>
      <c r="J382" s="76">
        <f t="shared" si="116"/>
        <v>0</v>
      </c>
      <c r="K382" s="77">
        <f t="shared" si="117"/>
        <v>0</v>
      </c>
      <c r="L382" s="75">
        <f t="shared" si="118"/>
        <v>0</v>
      </c>
      <c r="M382" s="78"/>
      <c r="O382" s="185"/>
    </row>
    <row r="383" spans="1:15" s="61" customFormat="1" ht="42.75" outlineLevel="1" x14ac:dyDescent="0.2">
      <c r="A383" s="1"/>
      <c r="B383" s="69" t="s">
        <v>662</v>
      </c>
      <c r="C383" s="70">
        <v>89731</v>
      </c>
      <c r="D383" s="70" t="s">
        <v>48</v>
      </c>
      <c r="E383" s="71" t="s">
        <v>576</v>
      </c>
      <c r="F383" s="72" t="s">
        <v>50</v>
      </c>
      <c r="G383" s="73">
        <v>2</v>
      </c>
      <c r="H383" s="74"/>
      <c r="I383" s="75">
        <f t="shared" si="119"/>
        <v>0</v>
      </c>
      <c r="J383" s="76">
        <f t="shared" si="116"/>
        <v>0</v>
      </c>
      <c r="K383" s="77">
        <f t="shared" si="117"/>
        <v>0</v>
      </c>
      <c r="L383" s="75">
        <f t="shared" si="118"/>
        <v>0</v>
      </c>
      <c r="M383" s="78"/>
      <c r="O383" s="185"/>
    </row>
    <row r="384" spans="1:15" s="61" customFormat="1" ht="28.5" outlineLevel="1" x14ac:dyDescent="0.2">
      <c r="A384" s="1"/>
      <c r="B384" s="69" t="s">
        <v>663</v>
      </c>
      <c r="C384" s="70">
        <v>10009031</v>
      </c>
      <c r="D384" s="70" t="s">
        <v>59</v>
      </c>
      <c r="E384" s="71" t="s">
        <v>664</v>
      </c>
      <c r="F384" s="72" t="s">
        <v>124</v>
      </c>
      <c r="G384" s="73">
        <v>0.6</v>
      </c>
      <c r="H384" s="74"/>
      <c r="I384" s="75">
        <f t="shared" si="119"/>
        <v>0</v>
      </c>
      <c r="J384" s="76">
        <f t="shared" si="116"/>
        <v>0</v>
      </c>
      <c r="K384" s="77">
        <f t="shared" si="117"/>
        <v>0</v>
      </c>
      <c r="L384" s="75">
        <f t="shared" si="118"/>
        <v>0</v>
      </c>
      <c r="M384" s="78"/>
      <c r="O384" s="185"/>
    </row>
    <row r="385" spans="1:15" s="61" customFormat="1" outlineLevel="1" x14ac:dyDescent="0.2">
      <c r="A385" s="1"/>
      <c r="B385" s="69" t="s">
        <v>665</v>
      </c>
      <c r="C385" s="70">
        <v>10009033</v>
      </c>
      <c r="D385" s="70" t="s">
        <v>59</v>
      </c>
      <c r="E385" s="71" t="s">
        <v>666</v>
      </c>
      <c r="F385" s="72" t="s">
        <v>124</v>
      </c>
      <c r="G385" s="73">
        <v>1</v>
      </c>
      <c r="H385" s="74"/>
      <c r="I385" s="75">
        <f t="shared" si="119"/>
        <v>0</v>
      </c>
      <c r="J385" s="76">
        <f t="shared" si="116"/>
        <v>0</v>
      </c>
      <c r="K385" s="77">
        <f t="shared" si="117"/>
        <v>0</v>
      </c>
      <c r="L385" s="75">
        <f t="shared" si="118"/>
        <v>0</v>
      </c>
      <c r="M385" s="78"/>
      <c r="O385" s="185"/>
    </row>
    <row r="386" spans="1:15" s="61" customFormat="1" outlineLevel="1" x14ac:dyDescent="0.2">
      <c r="A386" s="1"/>
      <c r="B386" s="69" t="s">
        <v>667</v>
      </c>
      <c r="C386" s="70">
        <v>10009034</v>
      </c>
      <c r="D386" s="70" t="s">
        <v>59</v>
      </c>
      <c r="E386" s="71" t="s">
        <v>668</v>
      </c>
      <c r="F386" s="72" t="s">
        <v>124</v>
      </c>
      <c r="G386" s="73">
        <v>1.5</v>
      </c>
      <c r="H386" s="74"/>
      <c r="I386" s="75">
        <f t="shared" si="119"/>
        <v>0</v>
      </c>
      <c r="J386" s="76">
        <f t="shared" si="116"/>
        <v>0</v>
      </c>
      <c r="K386" s="77">
        <f t="shared" si="117"/>
        <v>0</v>
      </c>
      <c r="L386" s="75">
        <f t="shared" si="118"/>
        <v>0</v>
      </c>
      <c r="M386" s="78"/>
      <c r="O386" s="185"/>
    </row>
    <row r="387" spans="1:15" s="61" customFormat="1" outlineLevel="1" x14ac:dyDescent="0.2">
      <c r="A387" s="1"/>
      <c r="B387" s="69" t="s">
        <v>669</v>
      </c>
      <c r="C387" s="70">
        <v>5048000</v>
      </c>
      <c r="D387" s="70" t="s">
        <v>670</v>
      </c>
      <c r="E387" s="71" t="s">
        <v>671</v>
      </c>
      <c r="F387" s="72" t="s">
        <v>74</v>
      </c>
      <c r="G387" s="73">
        <v>1</v>
      </c>
      <c r="H387" s="74"/>
      <c r="I387" s="75">
        <f t="shared" si="119"/>
        <v>0</v>
      </c>
      <c r="J387" s="76">
        <f t="shared" si="116"/>
        <v>0</v>
      </c>
      <c r="K387" s="77">
        <f t="shared" si="117"/>
        <v>0</v>
      </c>
      <c r="L387" s="75">
        <f t="shared" si="118"/>
        <v>0</v>
      </c>
      <c r="M387" s="78"/>
      <c r="O387" s="185"/>
    </row>
    <row r="388" spans="1:15" s="61" customFormat="1" ht="28.5" outlineLevel="1" x14ac:dyDescent="0.2">
      <c r="A388" s="1"/>
      <c r="B388" s="69" t="s">
        <v>672</v>
      </c>
      <c r="C388" s="70">
        <v>102486</v>
      </c>
      <c r="D388" s="70" t="s">
        <v>48</v>
      </c>
      <c r="E388" s="71" t="s">
        <v>673</v>
      </c>
      <c r="F388" s="72" t="s">
        <v>74</v>
      </c>
      <c r="G388" s="73">
        <v>0.01</v>
      </c>
      <c r="H388" s="74"/>
      <c r="I388" s="75">
        <f t="shared" si="119"/>
        <v>0</v>
      </c>
      <c r="J388" s="76">
        <f t="shared" si="116"/>
        <v>0</v>
      </c>
      <c r="K388" s="77">
        <f t="shared" si="117"/>
        <v>0</v>
      </c>
      <c r="L388" s="75">
        <f t="shared" si="118"/>
        <v>0</v>
      </c>
      <c r="M388" s="78"/>
      <c r="O388" s="185"/>
    </row>
    <row r="389" spans="1:15" s="61" customFormat="1" ht="15" x14ac:dyDescent="0.2">
      <c r="A389" s="1"/>
      <c r="B389" s="95" t="s">
        <v>674</v>
      </c>
      <c r="C389" s="96"/>
      <c r="D389" s="96"/>
      <c r="E389" s="97" t="s">
        <v>675</v>
      </c>
      <c r="F389" s="96"/>
      <c r="G389" s="98"/>
      <c r="H389" s="98"/>
      <c r="I389" s="99">
        <f>IFERROR(ROUND(SUM($I390:$I400),2),"")</f>
        <v>0</v>
      </c>
      <c r="J389" s="96"/>
      <c r="K389" s="97"/>
      <c r="L389" s="99">
        <f>IFERROR(ROUND(SUM($L390:$L400),2)," ")</f>
        <v>0</v>
      </c>
      <c r="M389" s="100"/>
      <c r="O389" s="185"/>
    </row>
    <row r="390" spans="1:15" s="61" customFormat="1" outlineLevel="1" x14ac:dyDescent="0.2">
      <c r="A390" s="1"/>
      <c r="B390" s="79" t="s">
        <v>676</v>
      </c>
      <c r="C390" s="70" t="s">
        <v>677</v>
      </c>
      <c r="D390" s="70" t="s">
        <v>24</v>
      </c>
      <c r="E390" s="71" t="s">
        <v>678</v>
      </c>
      <c r="F390" s="72" t="s">
        <v>498</v>
      </c>
      <c r="G390" s="73">
        <v>16</v>
      </c>
      <c r="H390" s="74"/>
      <c r="I390" s="75">
        <f>IFERROR(ROUND($G390*$H390,2),"")</f>
        <v>0</v>
      </c>
      <c r="J390" s="76">
        <f t="shared" ref="J390:J400" si="120">IFERROR($J$9,"")</f>
        <v>0</v>
      </c>
      <c r="K390" s="77">
        <f t="shared" si="117"/>
        <v>0</v>
      </c>
      <c r="L390" s="75">
        <f t="shared" ref="L390:L400" si="121">IFERROR(ROUND($K390*$G390,2)," ")</f>
        <v>0</v>
      </c>
      <c r="M390" s="78"/>
      <c r="O390" s="185"/>
    </row>
    <row r="391" spans="1:15" s="61" customFormat="1" ht="28.5" outlineLevel="1" x14ac:dyDescent="0.2">
      <c r="A391" s="1"/>
      <c r="B391" s="79" t="s">
        <v>679</v>
      </c>
      <c r="C391" s="70">
        <v>89512</v>
      </c>
      <c r="D391" s="70" t="s">
        <v>48</v>
      </c>
      <c r="E391" s="71" t="s">
        <v>611</v>
      </c>
      <c r="F391" s="72" t="s">
        <v>124</v>
      </c>
      <c r="G391" s="73">
        <v>56</v>
      </c>
      <c r="H391" s="74"/>
      <c r="I391" s="75">
        <f t="shared" ref="I391:I400" si="122">IFERROR(ROUND($G391*$H391,2),"")</f>
        <v>0</v>
      </c>
      <c r="J391" s="76">
        <f t="shared" si="120"/>
        <v>0</v>
      </c>
      <c r="K391" s="77">
        <f t="shared" si="117"/>
        <v>0</v>
      </c>
      <c r="L391" s="75">
        <f t="shared" si="121"/>
        <v>0</v>
      </c>
      <c r="M391" s="78"/>
      <c r="O391" s="185"/>
    </row>
    <row r="392" spans="1:15" s="61" customFormat="1" ht="28.5" outlineLevel="1" x14ac:dyDescent="0.2">
      <c r="A392" s="1"/>
      <c r="B392" s="79" t="s">
        <v>680</v>
      </c>
      <c r="C392" s="70">
        <v>89529</v>
      </c>
      <c r="D392" s="70" t="s">
        <v>48</v>
      </c>
      <c r="E392" s="71" t="s">
        <v>632</v>
      </c>
      <c r="F392" s="72" t="s">
        <v>50</v>
      </c>
      <c r="G392" s="73">
        <v>19</v>
      </c>
      <c r="H392" s="74"/>
      <c r="I392" s="75">
        <f t="shared" si="122"/>
        <v>0</v>
      </c>
      <c r="J392" s="76">
        <f t="shared" si="120"/>
        <v>0</v>
      </c>
      <c r="K392" s="77">
        <f t="shared" si="117"/>
        <v>0</v>
      </c>
      <c r="L392" s="75">
        <f t="shared" si="121"/>
        <v>0</v>
      </c>
      <c r="M392" s="78"/>
      <c r="O392" s="185"/>
    </row>
    <row r="393" spans="1:15" s="61" customFormat="1" ht="42.75" outlineLevel="1" x14ac:dyDescent="0.2">
      <c r="A393" s="1"/>
      <c r="B393" s="79" t="s">
        <v>681</v>
      </c>
      <c r="C393" s="70">
        <v>89590</v>
      </c>
      <c r="D393" s="70" t="s">
        <v>48</v>
      </c>
      <c r="E393" s="71" t="s">
        <v>627</v>
      </c>
      <c r="F393" s="72" t="s">
        <v>50</v>
      </c>
      <c r="G393" s="73">
        <v>5</v>
      </c>
      <c r="H393" s="74"/>
      <c r="I393" s="75">
        <f t="shared" si="122"/>
        <v>0</v>
      </c>
      <c r="J393" s="76">
        <f t="shared" si="120"/>
        <v>0</v>
      </c>
      <c r="K393" s="77">
        <f t="shared" si="117"/>
        <v>0</v>
      </c>
      <c r="L393" s="75">
        <f t="shared" si="121"/>
        <v>0</v>
      </c>
      <c r="M393" s="78"/>
      <c r="O393" s="185"/>
    </row>
    <row r="394" spans="1:15" s="61" customFormat="1" ht="42.75" outlineLevel="1" x14ac:dyDescent="0.2">
      <c r="A394" s="1"/>
      <c r="B394" s="79" t="s">
        <v>682</v>
      </c>
      <c r="C394" s="70">
        <v>104176</v>
      </c>
      <c r="D394" s="70" t="s">
        <v>48</v>
      </c>
      <c r="E394" s="71" t="s">
        <v>683</v>
      </c>
      <c r="F394" s="72" t="s">
        <v>50</v>
      </c>
      <c r="G394" s="73">
        <v>2</v>
      </c>
      <c r="H394" s="74"/>
      <c r="I394" s="75">
        <f t="shared" si="122"/>
        <v>0</v>
      </c>
      <c r="J394" s="76">
        <f t="shared" si="120"/>
        <v>0</v>
      </c>
      <c r="K394" s="77">
        <f t="shared" si="117"/>
        <v>0</v>
      </c>
      <c r="L394" s="75">
        <f t="shared" si="121"/>
        <v>0</v>
      </c>
      <c r="M394" s="78"/>
      <c r="O394" s="185"/>
    </row>
    <row r="395" spans="1:15" s="61" customFormat="1" ht="28.5" outlineLevel="1" x14ac:dyDescent="0.2">
      <c r="A395" s="1"/>
      <c r="B395" s="79" t="s">
        <v>684</v>
      </c>
      <c r="C395" s="70">
        <v>104166</v>
      </c>
      <c r="D395" s="70" t="s">
        <v>48</v>
      </c>
      <c r="E395" s="71" t="s">
        <v>613</v>
      </c>
      <c r="F395" s="72" t="s">
        <v>124</v>
      </c>
      <c r="G395" s="73">
        <v>131</v>
      </c>
      <c r="H395" s="74"/>
      <c r="I395" s="75">
        <f t="shared" si="122"/>
        <v>0</v>
      </c>
      <c r="J395" s="76">
        <f t="shared" si="120"/>
        <v>0</v>
      </c>
      <c r="K395" s="77">
        <f t="shared" si="117"/>
        <v>0</v>
      </c>
      <c r="L395" s="75">
        <f t="shared" si="121"/>
        <v>0</v>
      </c>
      <c r="M395" s="78"/>
      <c r="O395" s="185"/>
    </row>
    <row r="396" spans="1:15" s="61" customFormat="1" ht="42.75" outlineLevel="1" x14ac:dyDescent="0.2">
      <c r="A396" s="1"/>
      <c r="B396" s="79" t="s">
        <v>685</v>
      </c>
      <c r="C396" s="70">
        <v>89591</v>
      </c>
      <c r="D396" s="70" t="s">
        <v>48</v>
      </c>
      <c r="E396" s="71" t="s">
        <v>625</v>
      </c>
      <c r="F396" s="72" t="s">
        <v>50</v>
      </c>
      <c r="G396" s="73">
        <v>12</v>
      </c>
      <c r="H396" s="74"/>
      <c r="I396" s="75">
        <f t="shared" si="122"/>
        <v>0</v>
      </c>
      <c r="J396" s="76">
        <f t="shared" si="120"/>
        <v>0</v>
      </c>
      <c r="K396" s="77">
        <f t="shared" si="117"/>
        <v>0</v>
      </c>
      <c r="L396" s="75">
        <f t="shared" si="121"/>
        <v>0</v>
      </c>
      <c r="M396" s="78"/>
      <c r="O396" s="185"/>
    </row>
    <row r="397" spans="1:15" s="61" customFormat="1" ht="42.75" outlineLevel="1" x14ac:dyDescent="0.2">
      <c r="A397" s="1"/>
      <c r="B397" s="79" t="s">
        <v>686</v>
      </c>
      <c r="C397" s="70">
        <v>89585</v>
      </c>
      <c r="D397" s="70" t="s">
        <v>48</v>
      </c>
      <c r="E397" s="71" t="s">
        <v>687</v>
      </c>
      <c r="F397" s="72" t="s">
        <v>50</v>
      </c>
      <c r="G397" s="73">
        <v>27</v>
      </c>
      <c r="H397" s="74"/>
      <c r="I397" s="75">
        <f t="shared" si="122"/>
        <v>0</v>
      </c>
      <c r="J397" s="76">
        <f t="shared" si="120"/>
        <v>0</v>
      </c>
      <c r="K397" s="77">
        <f t="shared" si="117"/>
        <v>0</v>
      </c>
      <c r="L397" s="75">
        <f t="shared" si="121"/>
        <v>0</v>
      </c>
      <c r="M397" s="78"/>
      <c r="O397" s="185"/>
    </row>
    <row r="398" spans="1:15" s="61" customFormat="1" ht="28.5" outlineLevel="1" x14ac:dyDescent="0.2">
      <c r="A398" s="1"/>
      <c r="B398" s="79" t="s">
        <v>688</v>
      </c>
      <c r="C398" s="70">
        <v>89529</v>
      </c>
      <c r="D398" s="70" t="s">
        <v>48</v>
      </c>
      <c r="E398" s="71" t="s">
        <v>632</v>
      </c>
      <c r="F398" s="72" t="s">
        <v>50</v>
      </c>
      <c r="G398" s="73">
        <v>2</v>
      </c>
      <c r="H398" s="74"/>
      <c r="I398" s="75">
        <f t="shared" si="122"/>
        <v>0</v>
      </c>
      <c r="J398" s="76">
        <f t="shared" si="120"/>
        <v>0</v>
      </c>
      <c r="K398" s="77">
        <f t="shared" si="117"/>
        <v>0</v>
      </c>
      <c r="L398" s="75">
        <f t="shared" si="121"/>
        <v>0</v>
      </c>
      <c r="M398" s="78"/>
      <c r="O398" s="185"/>
    </row>
    <row r="399" spans="1:15" s="61" customFormat="1" ht="42.75" outlineLevel="1" x14ac:dyDescent="0.2">
      <c r="A399" s="1"/>
      <c r="B399" s="79" t="s">
        <v>689</v>
      </c>
      <c r="C399" s="70">
        <v>104174</v>
      </c>
      <c r="D399" s="70" t="s">
        <v>48</v>
      </c>
      <c r="E399" s="71" t="s">
        <v>643</v>
      </c>
      <c r="F399" s="72" t="s">
        <v>50</v>
      </c>
      <c r="G399" s="73">
        <v>13</v>
      </c>
      <c r="H399" s="74"/>
      <c r="I399" s="75">
        <f t="shared" si="122"/>
        <v>0</v>
      </c>
      <c r="J399" s="76">
        <f t="shared" si="120"/>
        <v>0</v>
      </c>
      <c r="K399" s="77">
        <f t="shared" si="117"/>
        <v>0</v>
      </c>
      <c r="L399" s="75">
        <f t="shared" si="121"/>
        <v>0</v>
      </c>
      <c r="M399" s="78"/>
      <c r="O399" s="185"/>
    </row>
    <row r="400" spans="1:15" s="61" customFormat="1" ht="42.75" outlineLevel="1" x14ac:dyDescent="0.2">
      <c r="A400" s="1"/>
      <c r="B400" s="79" t="s">
        <v>690</v>
      </c>
      <c r="C400" s="70">
        <v>89681</v>
      </c>
      <c r="D400" s="70" t="s">
        <v>48</v>
      </c>
      <c r="E400" s="71" t="s">
        <v>691</v>
      </c>
      <c r="F400" s="72" t="s">
        <v>50</v>
      </c>
      <c r="G400" s="73">
        <v>4</v>
      </c>
      <c r="H400" s="74"/>
      <c r="I400" s="75">
        <f t="shared" si="122"/>
        <v>0</v>
      </c>
      <c r="J400" s="76">
        <f t="shared" si="120"/>
        <v>0</v>
      </c>
      <c r="K400" s="77">
        <f t="shared" si="117"/>
        <v>0</v>
      </c>
      <c r="L400" s="75">
        <f t="shared" si="121"/>
        <v>0</v>
      </c>
      <c r="M400" s="78"/>
      <c r="O400" s="185"/>
    </row>
    <row r="401" spans="1:15" s="61" customFormat="1" ht="15" x14ac:dyDescent="0.2">
      <c r="A401" s="1"/>
      <c r="B401" s="95" t="s">
        <v>692</v>
      </c>
      <c r="C401" s="96"/>
      <c r="D401" s="96"/>
      <c r="E401" s="97" t="s">
        <v>693</v>
      </c>
      <c r="F401" s="96"/>
      <c r="G401" s="98"/>
      <c r="H401" s="98"/>
      <c r="I401" s="99">
        <f>IFERROR(ROUND(SUM($I402:$I403),2),"")</f>
        <v>0</v>
      </c>
      <c r="J401" s="96"/>
      <c r="K401" s="97"/>
      <c r="L401" s="99">
        <f>IFERROR(ROUND(SUM($L402:$L403),2)," ")</f>
        <v>0</v>
      </c>
      <c r="M401" s="100"/>
      <c r="O401" s="185"/>
    </row>
    <row r="402" spans="1:15" s="61" customFormat="1" outlineLevel="1" x14ac:dyDescent="0.2">
      <c r="A402" s="1"/>
      <c r="B402" s="79" t="s">
        <v>694</v>
      </c>
      <c r="C402" s="70" t="s">
        <v>695</v>
      </c>
      <c r="D402" s="70" t="s">
        <v>24</v>
      </c>
      <c r="E402" s="71" t="s">
        <v>696</v>
      </c>
      <c r="F402" s="72" t="s">
        <v>541</v>
      </c>
      <c r="G402" s="73">
        <v>18.100000000000001</v>
      </c>
      <c r="H402" s="74"/>
      <c r="I402" s="75">
        <f>IFERROR(ROUND($G402*$H402,2),"")</f>
        <v>0</v>
      </c>
      <c r="J402" s="76">
        <f>IFERROR($J$9,"")</f>
        <v>0</v>
      </c>
      <c r="K402" s="77">
        <f t="shared" si="117"/>
        <v>0</v>
      </c>
      <c r="L402" s="75">
        <f>IFERROR(ROUND($K402*$G402,2)," ")</f>
        <v>0</v>
      </c>
      <c r="M402" s="78"/>
      <c r="O402" s="185"/>
    </row>
    <row r="403" spans="1:15" s="61" customFormat="1" ht="28.5" outlineLevel="1" x14ac:dyDescent="0.2">
      <c r="A403" s="1"/>
      <c r="B403" s="79" t="s">
        <v>697</v>
      </c>
      <c r="C403" s="70">
        <v>89512</v>
      </c>
      <c r="D403" s="70" t="s">
        <v>48</v>
      </c>
      <c r="E403" s="71" t="s">
        <v>611</v>
      </c>
      <c r="F403" s="72" t="s">
        <v>124</v>
      </c>
      <c r="G403" s="73">
        <v>8.5</v>
      </c>
      <c r="H403" s="74"/>
      <c r="I403" s="75">
        <f>IFERROR(ROUND($G403*$H403,2),"")</f>
        <v>0</v>
      </c>
      <c r="J403" s="76">
        <f>IFERROR($J$9,"")</f>
        <v>0</v>
      </c>
      <c r="K403" s="77">
        <f t="shared" si="117"/>
        <v>0</v>
      </c>
      <c r="L403" s="75">
        <f>IFERROR(ROUND($K403*$G403,2)," ")</f>
        <v>0</v>
      </c>
      <c r="M403" s="78"/>
      <c r="O403" s="185"/>
    </row>
    <row r="404" spans="1:15" s="61" customFormat="1" ht="15" x14ac:dyDescent="0.2">
      <c r="A404" s="1"/>
      <c r="B404" s="62" t="s">
        <v>698</v>
      </c>
      <c r="C404" s="63"/>
      <c r="D404" s="63"/>
      <c r="E404" s="64" t="s">
        <v>699</v>
      </c>
      <c r="F404" s="63"/>
      <c r="G404" s="65"/>
      <c r="H404" s="65"/>
      <c r="I404" s="67">
        <f>IFERROR(ROUND(SUM($I405,I490,I498),2),"")</f>
        <v>0</v>
      </c>
      <c r="J404" s="103"/>
      <c r="K404" s="104"/>
      <c r="L404" s="67">
        <f>IFERROR(ROUND(SUM($L405,L490,L498),2)," ")</f>
        <v>0</v>
      </c>
      <c r="M404" s="68"/>
      <c r="O404" s="185"/>
    </row>
    <row r="405" spans="1:15" s="61" customFormat="1" ht="15" x14ac:dyDescent="0.2">
      <c r="A405" s="1"/>
      <c r="B405" s="95" t="s">
        <v>700</v>
      </c>
      <c r="C405" s="96"/>
      <c r="D405" s="96"/>
      <c r="E405" s="97" t="s">
        <v>701</v>
      </c>
      <c r="F405" s="96"/>
      <c r="G405" s="98"/>
      <c r="H405" s="98"/>
      <c r="I405" s="99">
        <f>IFERROR(ROUND(SUM($I406:$I489),2),"")</f>
        <v>0</v>
      </c>
      <c r="J405" s="96"/>
      <c r="K405" s="97"/>
      <c r="L405" s="99">
        <f>IFERROR(ROUND(SUM($L406:$L489),2)," ")</f>
        <v>0</v>
      </c>
      <c r="M405" s="100"/>
      <c r="O405" s="185"/>
    </row>
    <row r="406" spans="1:15" s="61" customFormat="1" ht="28.5" outlineLevel="1" x14ac:dyDescent="0.2">
      <c r="A406" s="1"/>
      <c r="B406" s="69" t="s">
        <v>702</v>
      </c>
      <c r="C406" s="70">
        <v>91940</v>
      </c>
      <c r="D406" s="70" t="s">
        <v>48</v>
      </c>
      <c r="E406" s="71" t="s">
        <v>703</v>
      </c>
      <c r="F406" s="72" t="s">
        <v>50</v>
      </c>
      <c r="G406" s="73">
        <v>80</v>
      </c>
      <c r="H406" s="74"/>
      <c r="I406" s="75">
        <f>IFERROR(ROUND($G406*$H406,2),"")</f>
        <v>0</v>
      </c>
      <c r="J406" s="76">
        <f t="shared" ref="J406:J469" si="123">IFERROR($J$9,"")</f>
        <v>0</v>
      </c>
      <c r="K406" s="77">
        <f t="shared" ref="K406:K469" si="124">IFERROR(ROUND(H406*(1+$J406),2),"")</f>
        <v>0</v>
      </c>
      <c r="L406" s="75">
        <f t="shared" ref="L406:L432" si="125">IFERROR(ROUND($K406*$G406,2)," ")</f>
        <v>0</v>
      </c>
      <c r="M406" s="78"/>
      <c r="O406" s="185"/>
    </row>
    <row r="407" spans="1:15" s="61" customFormat="1" ht="28.5" outlineLevel="1" x14ac:dyDescent="0.2">
      <c r="A407" s="1"/>
      <c r="B407" s="69" t="s">
        <v>704</v>
      </c>
      <c r="C407" s="70">
        <v>91943</v>
      </c>
      <c r="D407" s="70" t="s">
        <v>48</v>
      </c>
      <c r="E407" s="71" t="s">
        <v>705</v>
      </c>
      <c r="F407" s="72" t="s">
        <v>50</v>
      </c>
      <c r="G407" s="73">
        <v>1</v>
      </c>
      <c r="H407" s="74"/>
      <c r="I407" s="75">
        <f t="shared" ref="I407:I470" si="126">IFERROR(ROUND($G407*$H407,2),"")</f>
        <v>0</v>
      </c>
      <c r="J407" s="76">
        <f t="shared" si="123"/>
        <v>0</v>
      </c>
      <c r="K407" s="77">
        <f t="shared" si="124"/>
        <v>0</v>
      </c>
      <c r="L407" s="75">
        <f t="shared" si="125"/>
        <v>0</v>
      </c>
      <c r="M407" s="78"/>
      <c r="O407" s="185"/>
    </row>
    <row r="408" spans="1:15" s="61" customFormat="1" ht="28.5" outlineLevel="1" x14ac:dyDescent="0.2">
      <c r="A408" s="1"/>
      <c r="B408" s="69" t="s">
        <v>706</v>
      </c>
      <c r="C408" s="70">
        <v>91937</v>
      </c>
      <c r="D408" s="70" t="s">
        <v>48</v>
      </c>
      <c r="E408" s="71" t="s">
        <v>707</v>
      </c>
      <c r="F408" s="72" t="s">
        <v>50</v>
      </c>
      <c r="G408" s="73">
        <v>41</v>
      </c>
      <c r="H408" s="74"/>
      <c r="I408" s="75">
        <f t="shared" si="126"/>
        <v>0</v>
      </c>
      <c r="J408" s="76">
        <f t="shared" si="123"/>
        <v>0</v>
      </c>
      <c r="K408" s="77">
        <f t="shared" si="124"/>
        <v>0</v>
      </c>
      <c r="L408" s="75">
        <f t="shared" si="125"/>
        <v>0</v>
      </c>
      <c r="M408" s="78"/>
      <c r="O408" s="185"/>
    </row>
    <row r="409" spans="1:15" s="61" customFormat="1" ht="28.5" outlineLevel="1" x14ac:dyDescent="0.2">
      <c r="A409" s="1"/>
      <c r="B409" s="69" t="s">
        <v>708</v>
      </c>
      <c r="C409" s="70">
        <v>91936</v>
      </c>
      <c r="D409" s="70" t="s">
        <v>48</v>
      </c>
      <c r="E409" s="71" t="s">
        <v>709</v>
      </c>
      <c r="F409" s="72" t="s">
        <v>50</v>
      </c>
      <c r="G409" s="73">
        <v>10</v>
      </c>
      <c r="H409" s="74"/>
      <c r="I409" s="75">
        <f t="shared" si="126"/>
        <v>0</v>
      </c>
      <c r="J409" s="76">
        <f t="shared" si="123"/>
        <v>0</v>
      </c>
      <c r="K409" s="77">
        <f t="shared" si="124"/>
        <v>0</v>
      </c>
      <c r="L409" s="75">
        <f t="shared" si="125"/>
        <v>0</v>
      </c>
      <c r="M409" s="78"/>
      <c r="O409" s="185"/>
    </row>
    <row r="410" spans="1:15" s="61" customFormat="1" ht="28.5" outlineLevel="1" x14ac:dyDescent="0.2">
      <c r="A410" s="1"/>
      <c r="B410" s="69" t="s">
        <v>710</v>
      </c>
      <c r="C410" s="70">
        <v>91924</v>
      </c>
      <c r="D410" s="70" t="s">
        <v>48</v>
      </c>
      <c r="E410" s="71" t="s">
        <v>711</v>
      </c>
      <c r="F410" s="72" t="s">
        <v>124</v>
      </c>
      <c r="G410" s="73">
        <v>191.64</v>
      </c>
      <c r="H410" s="74"/>
      <c r="I410" s="75">
        <f t="shared" si="126"/>
        <v>0</v>
      </c>
      <c r="J410" s="76">
        <f t="shared" si="123"/>
        <v>0</v>
      </c>
      <c r="K410" s="77">
        <f t="shared" si="124"/>
        <v>0</v>
      </c>
      <c r="L410" s="75">
        <f t="shared" si="125"/>
        <v>0</v>
      </c>
      <c r="M410" s="78"/>
      <c r="O410" s="185"/>
    </row>
    <row r="411" spans="1:15" s="61" customFormat="1" ht="28.5" outlineLevel="1" x14ac:dyDescent="0.2">
      <c r="A411" s="1"/>
      <c r="B411" s="69" t="s">
        <v>712</v>
      </c>
      <c r="C411" s="70">
        <v>91932</v>
      </c>
      <c r="D411" s="70" t="s">
        <v>48</v>
      </c>
      <c r="E411" s="71" t="s">
        <v>713</v>
      </c>
      <c r="F411" s="72" t="s">
        <v>124</v>
      </c>
      <c r="G411" s="73">
        <v>373.54</v>
      </c>
      <c r="H411" s="74"/>
      <c r="I411" s="75">
        <f t="shared" si="126"/>
        <v>0</v>
      </c>
      <c r="J411" s="76">
        <f t="shared" si="123"/>
        <v>0</v>
      </c>
      <c r="K411" s="77">
        <f t="shared" si="124"/>
        <v>0</v>
      </c>
      <c r="L411" s="75">
        <f t="shared" si="125"/>
        <v>0</v>
      </c>
      <c r="M411" s="78"/>
      <c r="O411" s="185"/>
    </row>
    <row r="412" spans="1:15" s="61" customFormat="1" ht="28.5" outlineLevel="1" x14ac:dyDescent="0.2">
      <c r="A412" s="1"/>
      <c r="B412" s="69" t="s">
        <v>714</v>
      </c>
      <c r="C412" s="70">
        <v>91934</v>
      </c>
      <c r="D412" s="70" t="s">
        <v>48</v>
      </c>
      <c r="E412" s="71" t="s">
        <v>715</v>
      </c>
      <c r="F412" s="72" t="s">
        <v>124</v>
      </c>
      <c r="G412" s="73">
        <v>280.39999999999998</v>
      </c>
      <c r="H412" s="74"/>
      <c r="I412" s="75">
        <f t="shared" si="126"/>
        <v>0</v>
      </c>
      <c r="J412" s="76">
        <f t="shared" si="123"/>
        <v>0</v>
      </c>
      <c r="K412" s="77">
        <f t="shared" si="124"/>
        <v>0</v>
      </c>
      <c r="L412" s="75">
        <f t="shared" si="125"/>
        <v>0</v>
      </c>
      <c r="M412" s="78"/>
      <c r="O412" s="185"/>
    </row>
    <row r="413" spans="1:15" s="61" customFormat="1" ht="28.5" outlineLevel="1" x14ac:dyDescent="0.2">
      <c r="A413" s="1"/>
      <c r="B413" s="69" t="s">
        <v>716</v>
      </c>
      <c r="C413" s="70">
        <v>91926</v>
      </c>
      <c r="D413" s="70" t="s">
        <v>48</v>
      </c>
      <c r="E413" s="71" t="s">
        <v>717</v>
      </c>
      <c r="F413" s="72" t="s">
        <v>124</v>
      </c>
      <c r="G413" s="73">
        <v>307.89999999999998</v>
      </c>
      <c r="H413" s="74"/>
      <c r="I413" s="75">
        <f t="shared" si="126"/>
        <v>0</v>
      </c>
      <c r="J413" s="76">
        <f t="shared" si="123"/>
        <v>0</v>
      </c>
      <c r="K413" s="77">
        <f t="shared" si="124"/>
        <v>0</v>
      </c>
      <c r="L413" s="75">
        <f t="shared" si="125"/>
        <v>0</v>
      </c>
      <c r="M413" s="78"/>
      <c r="O413" s="185"/>
    </row>
    <row r="414" spans="1:15" s="61" customFormat="1" ht="28.5" outlineLevel="1" x14ac:dyDescent="0.2">
      <c r="A414" s="1"/>
      <c r="B414" s="69" t="s">
        <v>718</v>
      </c>
      <c r="C414" s="70">
        <v>91928</v>
      </c>
      <c r="D414" s="70" t="s">
        <v>48</v>
      </c>
      <c r="E414" s="71" t="s">
        <v>719</v>
      </c>
      <c r="F414" s="72" t="s">
        <v>124</v>
      </c>
      <c r="G414" s="73">
        <v>404.2</v>
      </c>
      <c r="H414" s="74"/>
      <c r="I414" s="75">
        <f t="shared" si="126"/>
        <v>0</v>
      </c>
      <c r="J414" s="76">
        <f t="shared" si="123"/>
        <v>0</v>
      </c>
      <c r="K414" s="77">
        <f t="shared" si="124"/>
        <v>0</v>
      </c>
      <c r="L414" s="75">
        <f t="shared" si="125"/>
        <v>0</v>
      </c>
      <c r="M414" s="78"/>
      <c r="O414" s="185"/>
    </row>
    <row r="415" spans="1:15" s="61" customFormat="1" ht="28.5" outlineLevel="1" x14ac:dyDescent="0.2">
      <c r="A415" s="1"/>
      <c r="B415" s="69" t="s">
        <v>720</v>
      </c>
      <c r="C415" s="70">
        <v>101888</v>
      </c>
      <c r="D415" s="70" t="s">
        <v>48</v>
      </c>
      <c r="E415" s="71" t="s">
        <v>721</v>
      </c>
      <c r="F415" s="72" t="s">
        <v>124</v>
      </c>
      <c r="G415" s="73">
        <v>250.68</v>
      </c>
      <c r="H415" s="74"/>
      <c r="I415" s="75">
        <f t="shared" si="126"/>
        <v>0</v>
      </c>
      <c r="J415" s="76">
        <f t="shared" si="123"/>
        <v>0</v>
      </c>
      <c r="K415" s="77">
        <f t="shared" si="124"/>
        <v>0</v>
      </c>
      <c r="L415" s="75">
        <f t="shared" si="125"/>
        <v>0</v>
      </c>
      <c r="M415" s="78"/>
      <c r="O415" s="185"/>
    </row>
    <row r="416" spans="1:15" s="61" customFormat="1" ht="28.5" outlineLevel="1" x14ac:dyDescent="0.2">
      <c r="A416" s="1"/>
      <c r="B416" s="69" t="s">
        <v>722</v>
      </c>
      <c r="C416" s="70">
        <v>9005042</v>
      </c>
      <c r="D416" s="70" t="s">
        <v>59</v>
      </c>
      <c r="E416" s="71" t="s">
        <v>723</v>
      </c>
      <c r="F416" s="72" t="s">
        <v>50</v>
      </c>
      <c r="G416" s="73">
        <v>6</v>
      </c>
      <c r="H416" s="74"/>
      <c r="I416" s="75">
        <f t="shared" si="126"/>
        <v>0</v>
      </c>
      <c r="J416" s="76">
        <f t="shared" si="123"/>
        <v>0</v>
      </c>
      <c r="K416" s="77">
        <f t="shared" si="124"/>
        <v>0</v>
      </c>
      <c r="L416" s="75">
        <f t="shared" si="125"/>
        <v>0</v>
      </c>
      <c r="M416" s="78"/>
      <c r="O416" s="185"/>
    </row>
    <row r="417" spans="1:15" s="61" customFormat="1" outlineLevel="1" x14ac:dyDescent="0.2">
      <c r="A417" s="1"/>
      <c r="B417" s="69" t="s">
        <v>724</v>
      </c>
      <c r="C417" s="70">
        <v>9082001</v>
      </c>
      <c r="D417" s="70" t="s">
        <v>59</v>
      </c>
      <c r="E417" s="71" t="s">
        <v>725</v>
      </c>
      <c r="F417" s="72" t="s">
        <v>50</v>
      </c>
      <c r="G417" s="73">
        <v>2</v>
      </c>
      <c r="H417" s="74"/>
      <c r="I417" s="75">
        <f t="shared" si="126"/>
        <v>0</v>
      </c>
      <c r="J417" s="76">
        <f t="shared" si="123"/>
        <v>0</v>
      </c>
      <c r="K417" s="77">
        <f t="shared" si="124"/>
        <v>0</v>
      </c>
      <c r="L417" s="75">
        <f t="shared" si="125"/>
        <v>0</v>
      </c>
      <c r="M417" s="78"/>
      <c r="O417" s="185"/>
    </row>
    <row r="418" spans="1:15" s="61" customFormat="1" outlineLevel="1" x14ac:dyDescent="0.2">
      <c r="A418" s="1"/>
      <c r="B418" s="69" t="s">
        <v>726</v>
      </c>
      <c r="C418" s="70">
        <v>9082005</v>
      </c>
      <c r="D418" s="70" t="s">
        <v>59</v>
      </c>
      <c r="E418" s="71" t="s">
        <v>727</v>
      </c>
      <c r="F418" s="72" t="s">
        <v>50</v>
      </c>
      <c r="G418" s="73">
        <v>6</v>
      </c>
      <c r="H418" s="74"/>
      <c r="I418" s="75">
        <f t="shared" si="126"/>
        <v>0</v>
      </c>
      <c r="J418" s="76">
        <f t="shared" si="123"/>
        <v>0</v>
      </c>
      <c r="K418" s="77">
        <f t="shared" si="124"/>
        <v>0</v>
      </c>
      <c r="L418" s="75">
        <f t="shared" si="125"/>
        <v>0</v>
      </c>
      <c r="M418" s="78"/>
      <c r="O418" s="185"/>
    </row>
    <row r="419" spans="1:15" s="61" customFormat="1" ht="42.75" outlineLevel="1" x14ac:dyDescent="0.2">
      <c r="A419" s="1"/>
      <c r="B419" s="69" t="s">
        <v>728</v>
      </c>
      <c r="C419" s="70">
        <v>91957</v>
      </c>
      <c r="D419" s="70" t="s">
        <v>48</v>
      </c>
      <c r="E419" s="71" t="s">
        <v>729</v>
      </c>
      <c r="F419" s="72" t="s">
        <v>50</v>
      </c>
      <c r="G419" s="73">
        <v>1</v>
      </c>
      <c r="H419" s="74"/>
      <c r="I419" s="75">
        <f t="shared" si="126"/>
        <v>0</v>
      </c>
      <c r="J419" s="76">
        <f t="shared" si="123"/>
        <v>0</v>
      </c>
      <c r="K419" s="77">
        <f t="shared" si="124"/>
        <v>0</v>
      </c>
      <c r="L419" s="75">
        <f t="shared" si="125"/>
        <v>0</v>
      </c>
      <c r="M419" s="78"/>
      <c r="O419" s="185"/>
    </row>
    <row r="420" spans="1:15" s="61" customFormat="1" outlineLevel="1" x14ac:dyDescent="0.2">
      <c r="A420" s="1"/>
      <c r="B420" s="69" t="s">
        <v>730</v>
      </c>
      <c r="C420" s="70">
        <v>59106</v>
      </c>
      <c r="D420" s="70" t="s">
        <v>81</v>
      </c>
      <c r="E420" s="71" t="s">
        <v>731</v>
      </c>
      <c r="F420" s="72" t="s">
        <v>50</v>
      </c>
      <c r="G420" s="73">
        <v>16</v>
      </c>
      <c r="H420" s="74"/>
      <c r="I420" s="75">
        <f t="shared" si="126"/>
        <v>0</v>
      </c>
      <c r="J420" s="76">
        <f t="shared" si="123"/>
        <v>0</v>
      </c>
      <c r="K420" s="77">
        <f t="shared" si="124"/>
        <v>0</v>
      </c>
      <c r="L420" s="75">
        <f t="shared" si="125"/>
        <v>0</v>
      </c>
      <c r="M420" s="78"/>
      <c r="O420" s="185"/>
    </row>
    <row r="421" spans="1:15" s="61" customFormat="1" ht="28.5" outlineLevel="1" x14ac:dyDescent="0.2">
      <c r="A421" s="1"/>
      <c r="B421" s="69" t="s">
        <v>732</v>
      </c>
      <c r="C421" s="70">
        <v>91995</v>
      </c>
      <c r="D421" s="70" t="s">
        <v>48</v>
      </c>
      <c r="E421" s="71" t="s">
        <v>733</v>
      </c>
      <c r="F421" s="72" t="s">
        <v>50</v>
      </c>
      <c r="G421" s="73">
        <v>4</v>
      </c>
      <c r="H421" s="74"/>
      <c r="I421" s="75">
        <f t="shared" si="126"/>
        <v>0</v>
      </c>
      <c r="J421" s="76">
        <f t="shared" si="123"/>
        <v>0</v>
      </c>
      <c r="K421" s="77">
        <f t="shared" si="124"/>
        <v>0</v>
      </c>
      <c r="L421" s="75">
        <f t="shared" si="125"/>
        <v>0</v>
      </c>
      <c r="M421" s="78"/>
      <c r="O421" s="185"/>
    </row>
    <row r="422" spans="1:15" s="61" customFormat="1" ht="42.75" outlineLevel="1" x14ac:dyDescent="0.2">
      <c r="A422" s="1"/>
      <c r="B422" s="69" t="s">
        <v>734</v>
      </c>
      <c r="C422" s="70" t="s">
        <v>735</v>
      </c>
      <c r="D422" s="70" t="s">
        <v>736</v>
      </c>
      <c r="E422" s="71" t="s">
        <v>737</v>
      </c>
      <c r="F422" s="72" t="s">
        <v>50</v>
      </c>
      <c r="G422" s="73">
        <v>7</v>
      </c>
      <c r="H422" s="74"/>
      <c r="I422" s="75">
        <f t="shared" si="126"/>
        <v>0</v>
      </c>
      <c r="J422" s="76">
        <f t="shared" si="123"/>
        <v>0</v>
      </c>
      <c r="K422" s="77">
        <f t="shared" si="124"/>
        <v>0</v>
      </c>
      <c r="L422" s="75">
        <f t="shared" si="125"/>
        <v>0</v>
      </c>
      <c r="M422" s="78"/>
      <c r="O422" s="185"/>
    </row>
    <row r="423" spans="1:15" s="61" customFormat="1" ht="28.5" outlineLevel="1" x14ac:dyDescent="0.2">
      <c r="A423" s="1"/>
      <c r="B423" s="69" t="s">
        <v>738</v>
      </c>
      <c r="C423" s="70">
        <v>93659</v>
      </c>
      <c r="D423" s="70" t="s">
        <v>48</v>
      </c>
      <c r="E423" s="71" t="s">
        <v>739</v>
      </c>
      <c r="F423" s="72" t="s">
        <v>50</v>
      </c>
      <c r="G423" s="73">
        <v>2</v>
      </c>
      <c r="H423" s="74"/>
      <c r="I423" s="75">
        <f t="shared" si="126"/>
        <v>0</v>
      </c>
      <c r="J423" s="76">
        <f t="shared" si="123"/>
        <v>0</v>
      </c>
      <c r="K423" s="77">
        <f t="shared" si="124"/>
        <v>0</v>
      </c>
      <c r="L423" s="75">
        <f t="shared" si="125"/>
        <v>0</v>
      </c>
      <c r="M423" s="78"/>
      <c r="O423" s="185"/>
    </row>
    <row r="424" spans="1:15" s="61" customFormat="1" ht="28.5" outlineLevel="1" x14ac:dyDescent="0.2">
      <c r="A424" s="1"/>
      <c r="B424" s="69" t="s">
        <v>740</v>
      </c>
      <c r="C424" s="70">
        <v>93673</v>
      </c>
      <c r="D424" s="70" t="s">
        <v>48</v>
      </c>
      <c r="E424" s="71" t="s">
        <v>741</v>
      </c>
      <c r="F424" s="72" t="s">
        <v>50</v>
      </c>
      <c r="G424" s="73">
        <v>1</v>
      </c>
      <c r="H424" s="74"/>
      <c r="I424" s="75">
        <f t="shared" si="126"/>
        <v>0</v>
      </c>
      <c r="J424" s="76">
        <f t="shared" si="123"/>
        <v>0</v>
      </c>
      <c r="K424" s="77">
        <f t="shared" si="124"/>
        <v>0</v>
      </c>
      <c r="L424" s="75">
        <f t="shared" si="125"/>
        <v>0</v>
      </c>
      <c r="M424" s="78"/>
      <c r="O424" s="185"/>
    </row>
    <row r="425" spans="1:15" s="61" customFormat="1" ht="28.5" outlineLevel="1" x14ac:dyDescent="0.2">
      <c r="A425" s="1"/>
      <c r="B425" s="69" t="s">
        <v>742</v>
      </c>
      <c r="C425" s="70">
        <v>151350</v>
      </c>
      <c r="D425" s="70" t="s">
        <v>743</v>
      </c>
      <c r="E425" s="71" t="s">
        <v>744</v>
      </c>
      <c r="F425" s="72" t="s">
        <v>745</v>
      </c>
      <c r="G425" s="73">
        <v>2</v>
      </c>
      <c r="H425" s="74"/>
      <c r="I425" s="75">
        <f t="shared" si="126"/>
        <v>0</v>
      </c>
      <c r="J425" s="76">
        <f t="shared" si="123"/>
        <v>0</v>
      </c>
      <c r="K425" s="77">
        <f t="shared" si="124"/>
        <v>0</v>
      </c>
      <c r="L425" s="75">
        <f t="shared" si="125"/>
        <v>0</v>
      </c>
      <c r="M425" s="78"/>
      <c r="O425" s="185"/>
    </row>
    <row r="426" spans="1:15" s="61" customFormat="1" ht="42.75" outlineLevel="1" x14ac:dyDescent="0.2">
      <c r="A426" s="1"/>
      <c r="B426" s="69" t="s">
        <v>746</v>
      </c>
      <c r="C426" s="70">
        <v>91837</v>
      </c>
      <c r="D426" s="70" t="s">
        <v>48</v>
      </c>
      <c r="E426" s="71" t="s">
        <v>747</v>
      </c>
      <c r="F426" s="72" t="s">
        <v>124</v>
      </c>
      <c r="G426" s="73">
        <v>9.86</v>
      </c>
      <c r="H426" s="74"/>
      <c r="I426" s="75">
        <f t="shared" si="126"/>
        <v>0</v>
      </c>
      <c r="J426" s="76">
        <f t="shared" si="123"/>
        <v>0</v>
      </c>
      <c r="K426" s="77">
        <f t="shared" si="124"/>
        <v>0</v>
      </c>
      <c r="L426" s="75">
        <f t="shared" si="125"/>
        <v>0</v>
      </c>
      <c r="M426" s="78"/>
      <c r="O426" s="185"/>
    </row>
    <row r="427" spans="1:15" s="61" customFormat="1" ht="42.75" outlineLevel="1" x14ac:dyDescent="0.2">
      <c r="A427" s="1"/>
      <c r="B427" s="69" t="s">
        <v>748</v>
      </c>
      <c r="C427" s="70">
        <v>91835</v>
      </c>
      <c r="D427" s="70" t="s">
        <v>48</v>
      </c>
      <c r="E427" s="71" t="s">
        <v>749</v>
      </c>
      <c r="F427" s="72" t="s">
        <v>124</v>
      </c>
      <c r="G427" s="73">
        <v>153.27000000000001</v>
      </c>
      <c r="H427" s="74"/>
      <c r="I427" s="75">
        <f t="shared" si="126"/>
        <v>0</v>
      </c>
      <c r="J427" s="76">
        <f t="shared" si="123"/>
        <v>0</v>
      </c>
      <c r="K427" s="77">
        <f t="shared" si="124"/>
        <v>0</v>
      </c>
      <c r="L427" s="75">
        <f t="shared" si="125"/>
        <v>0</v>
      </c>
      <c r="M427" s="78"/>
      <c r="O427" s="185"/>
    </row>
    <row r="428" spans="1:15" s="61" customFormat="1" ht="42.75" outlineLevel="1" x14ac:dyDescent="0.2">
      <c r="A428" s="1"/>
      <c r="B428" s="69" t="s">
        <v>750</v>
      </c>
      <c r="C428" s="70">
        <v>93008</v>
      </c>
      <c r="D428" s="70" t="s">
        <v>48</v>
      </c>
      <c r="E428" s="71" t="s">
        <v>751</v>
      </c>
      <c r="F428" s="72" t="s">
        <v>124</v>
      </c>
      <c r="G428" s="73">
        <v>15.6</v>
      </c>
      <c r="H428" s="74"/>
      <c r="I428" s="75">
        <f t="shared" si="126"/>
        <v>0</v>
      </c>
      <c r="J428" s="76">
        <f t="shared" si="123"/>
        <v>0</v>
      </c>
      <c r="K428" s="77">
        <f t="shared" si="124"/>
        <v>0</v>
      </c>
      <c r="L428" s="75">
        <f t="shared" si="125"/>
        <v>0</v>
      </c>
      <c r="M428" s="78"/>
      <c r="O428" s="185"/>
    </row>
    <row r="429" spans="1:15" s="61" customFormat="1" ht="42.75" outlineLevel="1" x14ac:dyDescent="0.2">
      <c r="A429" s="1"/>
      <c r="B429" s="69" t="s">
        <v>752</v>
      </c>
      <c r="C429" s="70">
        <v>91865</v>
      </c>
      <c r="D429" s="70" t="s">
        <v>48</v>
      </c>
      <c r="E429" s="71" t="s">
        <v>753</v>
      </c>
      <c r="F429" s="72" t="s">
        <v>124</v>
      </c>
      <c r="G429" s="73">
        <v>12.14</v>
      </c>
      <c r="H429" s="74"/>
      <c r="I429" s="75">
        <f t="shared" si="126"/>
        <v>0</v>
      </c>
      <c r="J429" s="76">
        <f t="shared" si="123"/>
        <v>0</v>
      </c>
      <c r="K429" s="77">
        <f t="shared" si="124"/>
        <v>0</v>
      </c>
      <c r="L429" s="75">
        <f t="shared" si="125"/>
        <v>0</v>
      </c>
      <c r="M429" s="78"/>
      <c r="O429" s="185"/>
    </row>
    <row r="430" spans="1:15" s="61" customFormat="1" ht="42.75" outlineLevel="1" x14ac:dyDescent="0.2">
      <c r="A430" s="1"/>
      <c r="B430" s="69" t="s">
        <v>754</v>
      </c>
      <c r="C430" s="70">
        <v>93009</v>
      </c>
      <c r="D430" s="70" t="s">
        <v>48</v>
      </c>
      <c r="E430" s="71" t="s">
        <v>755</v>
      </c>
      <c r="F430" s="72" t="s">
        <v>124</v>
      </c>
      <c r="G430" s="73">
        <v>33.200000000000003</v>
      </c>
      <c r="H430" s="74"/>
      <c r="I430" s="75">
        <f t="shared" si="126"/>
        <v>0</v>
      </c>
      <c r="J430" s="76">
        <f t="shared" si="123"/>
        <v>0</v>
      </c>
      <c r="K430" s="77">
        <f t="shared" si="124"/>
        <v>0</v>
      </c>
      <c r="L430" s="75">
        <f t="shared" si="125"/>
        <v>0</v>
      </c>
      <c r="M430" s="78"/>
      <c r="O430" s="185"/>
    </row>
    <row r="431" spans="1:15" s="61" customFormat="1" ht="42.75" outlineLevel="1" x14ac:dyDescent="0.2">
      <c r="A431" s="1"/>
      <c r="B431" s="69" t="s">
        <v>756</v>
      </c>
      <c r="C431" s="70">
        <v>93011</v>
      </c>
      <c r="D431" s="70" t="s">
        <v>48</v>
      </c>
      <c r="E431" s="71" t="s">
        <v>757</v>
      </c>
      <c r="F431" s="72" t="s">
        <v>124</v>
      </c>
      <c r="G431" s="73">
        <v>24.25</v>
      </c>
      <c r="H431" s="74"/>
      <c r="I431" s="75">
        <f t="shared" si="126"/>
        <v>0</v>
      </c>
      <c r="J431" s="76">
        <f t="shared" si="123"/>
        <v>0</v>
      </c>
      <c r="K431" s="77">
        <f t="shared" si="124"/>
        <v>0</v>
      </c>
      <c r="L431" s="75">
        <f t="shared" si="125"/>
        <v>0</v>
      </c>
      <c r="M431" s="78"/>
      <c r="O431" s="185"/>
    </row>
    <row r="432" spans="1:15" s="61" customFormat="1" outlineLevel="1" x14ac:dyDescent="0.2">
      <c r="A432" s="1"/>
      <c r="B432" s="69" t="s">
        <v>758</v>
      </c>
      <c r="C432" s="70">
        <v>9084011</v>
      </c>
      <c r="D432" s="70" t="s">
        <v>59</v>
      </c>
      <c r="E432" s="71" t="s">
        <v>759</v>
      </c>
      <c r="F432" s="72" t="s">
        <v>50</v>
      </c>
      <c r="G432" s="73">
        <v>6</v>
      </c>
      <c r="H432" s="74"/>
      <c r="I432" s="75">
        <f t="shared" si="126"/>
        <v>0</v>
      </c>
      <c r="J432" s="76">
        <f t="shared" si="123"/>
        <v>0</v>
      </c>
      <c r="K432" s="77">
        <f t="shared" si="124"/>
        <v>0</v>
      </c>
      <c r="L432" s="75">
        <f t="shared" si="125"/>
        <v>0</v>
      </c>
      <c r="M432" s="78"/>
      <c r="O432" s="185"/>
    </row>
    <row r="433" spans="1:15" s="61" customFormat="1" outlineLevel="1" x14ac:dyDescent="0.2">
      <c r="A433" s="1"/>
      <c r="B433" s="69" t="s">
        <v>760</v>
      </c>
      <c r="C433" s="70">
        <v>68023</v>
      </c>
      <c r="D433" s="70" t="s">
        <v>81</v>
      </c>
      <c r="E433" s="71" t="s">
        <v>761</v>
      </c>
      <c r="F433" s="72" t="s">
        <v>124</v>
      </c>
      <c r="G433" s="73">
        <v>5.8</v>
      </c>
      <c r="H433" s="74"/>
      <c r="I433" s="75">
        <f t="shared" si="126"/>
        <v>0</v>
      </c>
      <c r="J433" s="76">
        <f t="shared" si="123"/>
        <v>0</v>
      </c>
      <c r="K433" s="77">
        <f t="shared" si="124"/>
        <v>0</v>
      </c>
      <c r="L433" s="75">
        <f>ROUND($K433*$G433,2)</f>
        <v>0</v>
      </c>
      <c r="M433" s="78"/>
      <c r="O433" s="185"/>
    </row>
    <row r="434" spans="1:15" s="61" customFormat="1" outlineLevel="1" x14ac:dyDescent="0.2">
      <c r="A434" s="1"/>
      <c r="B434" s="69" t="s">
        <v>762</v>
      </c>
      <c r="C434" s="70">
        <v>9925</v>
      </c>
      <c r="D434" s="70" t="s">
        <v>496</v>
      </c>
      <c r="E434" s="71" t="s">
        <v>763</v>
      </c>
      <c r="F434" s="72" t="s">
        <v>498</v>
      </c>
      <c r="G434" s="73">
        <v>2</v>
      </c>
      <c r="H434" s="74"/>
      <c r="I434" s="75">
        <f t="shared" si="126"/>
        <v>0</v>
      </c>
      <c r="J434" s="76">
        <f t="shared" si="123"/>
        <v>0</v>
      </c>
      <c r="K434" s="77">
        <f t="shared" si="124"/>
        <v>0</v>
      </c>
      <c r="L434" s="75">
        <f t="shared" ref="L434:L465" si="127">IFERROR(ROUND($K434*$G434,2)," ")</f>
        <v>0</v>
      </c>
      <c r="M434" s="78"/>
      <c r="O434" s="185"/>
    </row>
    <row r="435" spans="1:15" s="61" customFormat="1" outlineLevel="1" x14ac:dyDescent="0.2">
      <c r="A435" s="1"/>
      <c r="B435" s="69" t="s">
        <v>764</v>
      </c>
      <c r="C435" s="70">
        <v>61511</v>
      </c>
      <c r="D435" s="70" t="s">
        <v>81</v>
      </c>
      <c r="E435" s="71" t="s">
        <v>765</v>
      </c>
      <c r="F435" s="72" t="s">
        <v>766</v>
      </c>
      <c r="G435" s="73">
        <v>1</v>
      </c>
      <c r="H435" s="74"/>
      <c r="I435" s="75">
        <f t="shared" si="126"/>
        <v>0</v>
      </c>
      <c r="J435" s="76">
        <f t="shared" si="123"/>
        <v>0</v>
      </c>
      <c r="K435" s="77">
        <f t="shared" si="124"/>
        <v>0</v>
      </c>
      <c r="L435" s="75">
        <f t="shared" si="127"/>
        <v>0</v>
      </c>
      <c r="M435" s="78"/>
      <c r="O435" s="185"/>
    </row>
    <row r="436" spans="1:15" s="61" customFormat="1" outlineLevel="1" x14ac:dyDescent="0.2">
      <c r="A436" s="1"/>
      <c r="B436" s="69" t="s">
        <v>767</v>
      </c>
      <c r="C436" s="105">
        <v>927</v>
      </c>
      <c r="D436" s="105" t="s">
        <v>496</v>
      </c>
      <c r="E436" s="81" t="s">
        <v>768</v>
      </c>
      <c r="F436" s="72" t="s">
        <v>498</v>
      </c>
      <c r="G436" s="73">
        <v>1</v>
      </c>
      <c r="H436" s="74"/>
      <c r="I436" s="75">
        <f t="shared" si="126"/>
        <v>0</v>
      </c>
      <c r="J436" s="76">
        <f t="shared" si="123"/>
        <v>0</v>
      </c>
      <c r="K436" s="77">
        <f t="shared" si="124"/>
        <v>0</v>
      </c>
      <c r="L436" s="75">
        <f t="shared" si="127"/>
        <v>0</v>
      </c>
      <c r="M436" s="78"/>
      <c r="O436" s="185"/>
    </row>
    <row r="437" spans="1:15" s="61" customFormat="1" ht="42.75" outlineLevel="1" x14ac:dyDescent="0.2">
      <c r="A437" s="1"/>
      <c r="B437" s="69" t="s">
        <v>769</v>
      </c>
      <c r="C437" s="70">
        <v>91920</v>
      </c>
      <c r="D437" s="70" t="s">
        <v>48</v>
      </c>
      <c r="E437" s="71" t="s">
        <v>770</v>
      </c>
      <c r="F437" s="72" t="s">
        <v>50</v>
      </c>
      <c r="G437" s="73">
        <v>1</v>
      </c>
      <c r="H437" s="74"/>
      <c r="I437" s="75">
        <f t="shared" si="126"/>
        <v>0</v>
      </c>
      <c r="J437" s="76">
        <f t="shared" si="123"/>
        <v>0</v>
      </c>
      <c r="K437" s="77">
        <f t="shared" si="124"/>
        <v>0</v>
      </c>
      <c r="L437" s="75">
        <f t="shared" si="127"/>
        <v>0</v>
      </c>
      <c r="M437" s="78"/>
      <c r="O437" s="185"/>
    </row>
    <row r="438" spans="1:15" s="61" customFormat="1" outlineLevel="1" x14ac:dyDescent="0.2">
      <c r="A438" s="1"/>
      <c r="B438" s="69" t="s">
        <v>771</v>
      </c>
      <c r="C438" s="70">
        <v>59129</v>
      </c>
      <c r="D438" s="70" t="s">
        <v>81</v>
      </c>
      <c r="E438" s="71" t="s">
        <v>772</v>
      </c>
      <c r="F438" s="72" t="s">
        <v>50</v>
      </c>
      <c r="G438" s="73">
        <v>4</v>
      </c>
      <c r="H438" s="74"/>
      <c r="I438" s="75">
        <f t="shared" si="126"/>
        <v>0</v>
      </c>
      <c r="J438" s="76">
        <f t="shared" si="123"/>
        <v>0</v>
      </c>
      <c r="K438" s="77">
        <f t="shared" si="124"/>
        <v>0</v>
      </c>
      <c r="L438" s="75">
        <f t="shared" si="127"/>
        <v>0</v>
      </c>
      <c r="M438" s="78"/>
      <c r="O438" s="185"/>
    </row>
    <row r="439" spans="1:15" s="61" customFormat="1" outlineLevel="1" x14ac:dyDescent="0.2">
      <c r="A439" s="1"/>
      <c r="B439" s="69" t="s">
        <v>773</v>
      </c>
      <c r="C439" s="70">
        <v>61391</v>
      </c>
      <c r="D439" s="70" t="s">
        <v>81</v>
      </c>
      <c r="E439" s="71" t="s">
        <v>774</v>
      </c>
      <c r="F439" s="72" t="s">
        <v>50</v>
      </c>
      <c r="G439" s="73">
        <v>2</v>
      </c>
      <c r="H439" s="74"/>
      <c r="I439" s="75">
        <f t="shared" si="126"/>
        <v>0</v>
      </c>
      <c r="J439" s="76">
        <f t="shared" si="123"/>
        <v>0</v>
      </c>
      <c r="K439" s="77">
        <f t="shared" si="124"/>
        <v>0</v>
      </c>
      <c r="L439" s="75">
        <f t="shared" si="127"/>
        <v>0</v>
      </c>
      <c r="M439" s="78"/>
      <c r="O439" s="185"/>
    </row>
    <row r="440" spans="1:15" s="61" customFormat="1" outlineLevel="1" x14ac:dyDescent="0.2">
      <c r="A440" s="1"/>
      <c r="B440" s="69" t="s">
        <v>775</v>
      </c>
      <c r="C440" s="70">
        <v>10315</v>
      </c>
      <c r="D440" s="70" t="s">
        <v>496</v>
      </c>
      <c r="E440" s="71" t="s">
        <v>776</v>
      </c>
      <c r="F440" s="72" t="s">
        <v>498</v>
      </c>
      <c r="G440" s="73">
        <v>1</v>
      </c>
      <c r="H440" s="74"/>
      <c r="I440" s="75">
        <f t="shared" si="126"/>
        <v>0</v>
      </c>
      <c r="J440" s="76">
        <f t="shared" si="123"/>
        <v>0</v>
      </c>
      <c r="K440" s="77">
        <f t="shared" si="124"/>
        <v>0</v>
      </c>
      <c r="L440" s="75">
        <f t="shared" si="127"/>
        <v>0</v>
      </c>
      <c r="M440" s="78"/>
      <c r="O440" s="185"/>
    </row>
    <row r="441" spans="1:15" s="61" customFormat="1" outlineLevel="1" x14ac:dyDescent="0.2">
      <c r="A441" s="1"/>
      <c r="B441" s="69" t="s">
        <v>777</v>
      </c>
      <c r="C441" s="70">
        <v>64162</v>
      </c>
      <c r="D441" s="70" t="s">
        <v>81</v>
      </c>
      <c r="E441" s="71" t="s">
        <v>778</v>
      </c>
      <c r="F441" s="72" t="s">
        <v>50</v>
      </c>
      <c r="G441" s="73">
        <v>2</v>
      </c>
      <c r="H441" s="74"/>
      <c r="I441" s="75">
        <f t="shared" si="126"/>
        <v>0</v>
      </c>
      <c r="J441" s="76">
        <f t="shared" si="123"/>
        <v>0</v>
      </c>
      <c r="K441" s="77">
        <f t="shared" si="124"/>
        <v>0</v>
      </c>
      <c r="L441" s="75">
        <f t="shared" si="127"/>
        <v>0</v>
      </c>
      <c r="M441" s="78"/>
      <c r="O441" s="185"/>
    </row>
    <row r="442" spans="1:15" s="61" customFormat="1" ht="28.5" outlineLevel="1" x14ac:dyDescent="0.2">
      <c r="A442" s="1"/>
      <c r="B442" s="69" t="s">
        <v>779</v>
      </c>
      <c r="C442" s="70">
        <v>8419</v>
      </c>
      <c r="D442" s="70" t="s">
        <v>496</v>
      </c>
      <c r="E442" s="71" t="s">
        <v>780</v>
      </c>
      <c r="F442" s="72" t="s">
        <v>498</v>
      </c>
      <c r="G442" s="73">
        <v>1</v>
      </c>
      <c r="H442" s="74"/>
      <c r="I442" s="75">
        <f t="shared" si="126"/>
        <v>0</v>
      </c>
      <c r="J442" s="76">
        <f t="shared" si="123"/>
        <v>0</v>
      </c>
      <c r="K442" s="77">
        <f t="shared" si="124"/>
        <v>0</v>
      </c>
      <c r="L442" s="75">
        <f t="shared" si="127"/>
        <v>0</v>
      </c>
      <c r="M442" s="78"/>
      <c r="O442" s="185"/>
    </row>
    <row r="443" spans="1:15" s="61" customFormat="1" outlineLevel="1" x14ac:dyDescent="0.2">
      <c r="A443" s="1"/>
      <c r="B443" s="69" t="s">
        <v>781</v>
      </c>
      <c r="C443" s="70" t="s">
        <v>782</v>
      </c>
      <c r="D443" s="70" t="s">
        <v>29</v>
      </c>
      <c r="E443" s="71" t="s">
        <v>783</v>
      </c>
      <c r="F443" s="72" t="s">
        <v>50</v>
      </c>
      <c r="G443" s="73">
        <v>1</v>
      </c>
      <c r="H443" s="74"/>
      <c r="I443" s="75">
        <f t="shared" si="126"/>
        <v>0</v>
      </c>
      <c r="J443" s="76">
        <f t="shared" si="123"/>
        <v>0</v>
      </c>
      <c r="K443" s="77">
        <f t="shared" si="124"/>
        <v>0</v>
      </c>
      <c r="L443" s="75">
        <f t="shared" si="127"/>
        <v>0</v>
      </c>
      <c r="M443" s="78"/>
      <c r="O443" s="185"/>
    </row>
    <row r="444" spans="1:15" s="61" customFormat="1" outlineLevel="1" x14ac:dyDescent="0.2">
      <c r="A444" s="1"/>
      <c r="B444" s="69" t="s">
        <v>784</v>
      </c>
      <c r="C444" s="70">
        <v>452</v>
      </c>
      <c r="D444" s="70" t="s">
        <v>496</v>
      </c>
      <c r="E444" s="71" t="s">
        <v>785</v>
      </c>
      <c r="F444" s="72" t="s">
        <v>498</v>
      </c>
      <c r="G444" s="73">
        <v>1</v>
      </c>
      <c r="H444" s="74"/>
      <c r="I444" s="75">
        <f t="shared" si="126"/>
        <v>0</v>
      </c>
      <c r="J444" s="76">
        <f t="shared" si="123"/>
        <v>0</v>
      </c>
      <c r="K444" s="77">
        <f t="shared" si="124"/>
        <v>0</v>
      </c>
      <c r="L444" s="75">
        <f t="shared" si="127"/>
        <v>0</v>
      </c>
      <c r="M444" s="78"/>
      <c r="O444" s="185"/>
    </row>
    <row r="445" spans="1:15" s="61" customFormat="1" outlineLevel="1" x14ac:dyDescent="0.2">
      <c r="A445" s="1"/>
      <c r="B445" s="69" t="s">
        <v>786</v>
      </c>
      <c r="C445" s="70" t="s">
        <v>787</v>
      </c>
      <c r="D445" s="70" t="s">
        <v>24</v>
      </c>
      <c r="E445" s="71" t="s">
        <v>788</v>
      </c>
      <c r="F445" s="72" t="s">
        <v>498</v>
      </c>
      <c r="G445" s="73">
        <v>1</v>
      </c>
      <c r="H445" s="74"/>
      <c r="I445" s="75">
        <f t="shared" si="126"/>
        <v>0</v>
      </c>
      <c r="J445" s="76">
        <f t="shared" si="123"/>
        <v>0</v>
      </c>
      <c r="K445" s="77">
        <f t="shared" si="124"/>
        <v>0</v>
      </c>
      <c r="L445" s="75">
        <f t="shared" si="127"/>
        <v>0</v>
      </c>
      <c r="M445" s="78"/>
      <c r="O445" s="185"/>
    </row>
    <row r="446" spans="1:15" s="61" customFormat="1" outlineLevel="1" x14ac:dyDescent="0.2">
      <c r="A446" s="1"/>
      <c r="B446" s="69" t="s">
        <v>789</v>
      </c>
      <c r="C446" s="70" t="s">
        <v>790</v>
      </c>
      <c r="D446" s="70" t="s">
        <v>24</v>
      </c>
      <c r="E446" s="71" t="s">
        <v>791</v>
      </c>
      <c r="F446" s="72" t="s">
        <v>498</v>
      </c>
      <c r="G446" s="73">
        <v>1</v>
      </c>
      <c r="H446" s="74"/>
      <c r="I446" s="75">
        <f t="shared" si="126"/>
        <v>0</v>
      </c>
      <c r="J446" s="76">
        <f t="shared" si="123"/>
        <v>0</v>
      </c>
      <c r="K446" s="77">
        <f t="shared" si="124"/>
        <v>0</v>
      </c>
      <c r="L446" s="75">
        <f t="shared" si="127"/>
        <v>0</v>
      </c>
      <c r="M446" s="78"/>
      <c r="O446" s="185"/>
    </row>
    <row r="447" spans="1:15" s="61" customFormat="1" outlineLevel="1" x14ac:dyDescent="0.2">
      <c r="A447" s="1"/>
      <c r="B447" s="69" t="s">
        <v>792</v>
      </c>
      <c r="C447" s="70">
        <v>8416</v>
      </c>
      <c r="D447" s="70" t="s">
        <v>496</v>
      </c>
      <c r="E447" s="71" t="s">
        <v>793</v>
      </c>
      <c r="F447" s="72" t="s">
        <v>498</v>
      </c>
      <c r="G447" s="73">
        <v>4</v>
      </c>
      <c r="H447" s="74"/>
      <c r="I447" s="75">
        <f t="shared" si="126"/>
        <v>0</v>
      </c>
      <c r="J447" s="76">
        <f t="shared" si="123"/>
        <v>0</v>
      </c>
      <c r="K447" s="77">
        <f t="shared" si="124"/>
        <v>0</v>
      </c>
      <c r="L447" s="75">
        <f t="shared" si="127"/>
        <v>0</v>
      </c>
      <c r="M447" s="78"/>
      <c r="O447" s="185"/>
    </row>
    <row r="448" spans="1:15" s="61" customFormat="1" ht="57" outlineLevel="1" x14ac:dyDescent="0.2">
      <c r="A448" s="1"/>
      <c r="B448" s="69" t="s">
        <v>794</v>
      </c>
      <c r="C448" s="70" t="s">
        <v>795</v>
      </c>
      <c r="D448" s="70" t="s">
        <v>736</v>
      </c>
      <c r="E448" s="71" t="s">
        <v>796</v>
      </c>
      <c r="F448" s="72" t="s">
        <v>50</v>
      </c>
      <c r="G448" s="73">
        <v>4</v>
      </c>
      <c r="H448" s="74"/>
      <c r="I448" s="75">
        <f t="shared" si="126"/>
        <v>0</v>
      </c>
      <c r="J448" s="76">
        <f t="shared" si="123"/>
        <v>0</v>
      </c>
      <c r="K448" s="77">
        <f t="shared" si="124"/>
        <v>0</v>
      </c>
      <c r="L448" s="75">
        <f t="shared" si="127"/>
        <v>0</v>
      </c>
      <c r="M448" s="78"/>
      <c r="O448" s="185"/>
    </row>
    <row r="449" spans="1:15" s="61" customFormat="1" outlineLevel="1" x14ac:dyDescent="0.2">
      <c r="A449" s="1"/>
      <c r="B449" s="69" t="s">
        <v>797</v>
      </c>
      <c r="C449" s="70">
        <v>64816</v>
      </c>
      <c r="D449" s="70" t="s">
        <v>81</v>
      </c>
      <c r="E449" s="71" t="s">
        <v>798</v>
      </c>
      <c r="F449" s="72" t="s">
        <v>50</v>
      </c>
      <c r="G449" s="73">
        <v>1</v>
      </c>
      <c r="H449" s="74"/>
      <c r="I449" s="75">
        <f t="shared" si="126"/>
        <v>0</v>
      </c>
      <c r="J449" s="76">
        <f t="shared" si="123"/>
        <v>0</v>
      </c>
      <c r="K449" s="77">
        <f t="shared" si="124"/>
        <v>0</v>
      </c>
      <c r="L449" s="75">
        <f t="shared" si="127"/>
        <v>0</v>
      </c>
      <c r="M449" s="78"/>
      <c r="O449" s="185"/>
    </row>
    <row r="450" spans="1:15" s="61" customFormat="1" outlineLevel="1" x14ac:dyDescent="0.2">
      <c r="A450" s="1"/>
      <c r="B450" s="69" t="s">
        <v>799</v>
      </c>
      <c r="C450" s="70">
        <v>9004072</v>
      </c>
      <c r="D450" s="70" t="s">
        <v>59</v>
      </c>
      <c r="E450" s="71" t="s">
        <v>800</v>
      </c>
      <c r="F450" s="72" t="s">
        <v>50</v>
      </c>
      <c r="G450" s="73">
        <v>1</v>
      </c>
      <c r="H450" s="74"/>
      <c r="I450" s="75">
        <f t="shared" si="126"/>
        <v>0</v>
      </c>
      <c r="J450" s="76">
        <f t="shared" si="123"/>
        <v>0</v>
      </c>
      <c r="K450" s="77">
        <f t="shared" si="124"/>
        <v>0</v>
      </c>
      <c r="L450" s="75">
        <f t="shared" si="127"/>
        <v>0</v>
      </c>
      <c r="M450" s="78"/>
      <c r="O450" s="185"/>
    </row>
    <row r="451" spans="1:15" s="61" customFormat="1" outlineLevel="1" x14ac:dyDescent="0.2">
      <c r="A451" s="1"/>
      <c r="B451" s="69" t="s">
        <v>801</v>
      </c>
      <c r="C451" s="70" t="s">
        <v>802</v>
      </c>
      <c r="D451" s="70" t="s">
        <v>24</v>
      </c>
      <c r="E451" s="71" t="s">
        <v>803</v>
      </c>
      <c r="F451" s="72" t="s">
        <v>541</v>
      </c>
      <c r="G451" s="73">
        <v>169.97</v>
      </c>
      <c r="H451" s="74"/>
      <c r="I451" s="75">
        <f t="shared" si="126"/>
        <v>0</v>
      </c>
      <c r="J451" s="76">
        <f t="shared" si="123"/>
        <v>0</v>
      </c>
      <c r="K451" s="77">
        <f t="shared" si="124"/>
        <v>0</v>
      </c>
      <c r="L451" s="75">
        <f t="shared" si="127"/>
        <v>0</v>
      </c>
      <c r="M451" s="78"/>
      <c r="O451" s="185"/>
    </row>
    <row r="452" spans="1:15" s="61" customFormat="1" outlineLevel="1" x14ac:dyDescent="0.2">
      <c r="A452" s="1"/>
      <c r="B452" s="69" t="s">
        <v>804</v>
      </c>
      <c r="C452" s="70">
        <v>61120</v>
      </c>
      <c r="D452" s="70" t="s">
        <v>81</v>
      </c>
      <c r="E452" s="71" t="s">
        <v>805</v>
      </c>
      <c r="F452" s="72" t="s">
        <v>124</v>
      </c>
      <c r="G452" s="73">
        <v>13.42</v>
      </c>
      <c r="H452" s="74"/>
      <c r="I452" s="75">
        <f t="shared" si="126"/>
        <v>0</v>
      </c>
      <c r="J452" s="76">
        <f t="shared" si="123"/>
        <v>0</v>
      </c>
      <c r="K452" s="77">
        <f t="shared" si="124"/>
        <v>0</v>
      </c>
      <c r="L452" s="75">
        <f t="shared" si="127"/>
        <v>0</v>
      </c>
      <c r="M452" s="78"/>
      <c r="O452" s="185"/>
    </row>
    <row r="453" spans="1:15" s="61" customFormat="1" outlineLevel="1" x14ac:dyDescent="0.2">
      <c r="A453" s="1"/>
      <c r="B453" s="69" t="s">
        <v>806</v>
      </c>
      <c r="C453" s="70">
        <v>78054</v>
      </c>
      <c r="D453" s="70" t="s">
        <v>81</v>
      </c>
      <c r="E453" s="71" t="s">
        <v>807</v>
      </c>
      <c r="F453" s="72" t="s">
        <v>50</v>
      </c>
      <c r="G453" s="73">
        <v>1</v>
      </c>
      <c r="H453" s="74"/>
      <c r="I453" s="75">
        <f t="shared" si="126"/>
        <v>0</v>
      </c>
      <c r="J453" s="76">
        <f t="shared" si="123"/>
        <v>0</v>
      </c>
      <c r="K453" s="77">
        <f t="shared" si="124"/>
        <v>0</v>
      </c>
      <c r="L453" s="75">
        <f t="shared" si="127"/>
        <v>0</v>
      </c>
      <c r="M453" s="78"/>
      <c r="O453" s="185"/>
    </row>
    <row r="454" spans="1:15" s="61" customFormat="1" outlineLevel="1" x14ac:dyDescent="0.2">
      <c r="A454" s="1"/>
      <c r="B454" s="69" t="s">
        <v>808</v>
      </c>
      <c r="C454" s="70">
        <v>67015</v>
      </c>
      <c r="D454" s="70" t="s">
        <v>81</v>
      </c>
      <c r="E454" s="71" t="s">
        <v>809</v>
      </c>
      <c r="F454" s="72" t="s">
        <v>124</v>
      </c>
      <c r="G454" s="73">
        <v>1</v>
      </c>
      <c r="H454" s="74"/>
      <c r="I454" s="75">
        <f t="shared" si="126"/>
        <v>0</v>
      </c>
      <c r="J454" s="76">
        <f t="shared" si="123"/>
        <v>0</v>
      </c>
      <c r="K454" s="77">
        <f t="shared" si="124"/>
        <v>0</v>
      </c>
      <c r="L454" s="75">
        <f t="shared" si="127"/>
        <v>0</v>
      </c>
      <c r="M454" s="78"/>
      <c r="O454" s="185"/>
    </row>
    <row r="455" spans="1:15" s="61" customFormat="1" ht="42.75" outlineLevel="1" x14ac:dyDescent="0.2">
      <c r="A455" s="1"/>
      <c r="B455" s="69" t="s">
        <v>810</v>
      </c>
      <c r="C455" s="105" t="s">
        <v>811</v>
      </c>
      <c r="D455" s="70" t="s">
        <v>736</v>
      </c>
      <c r="E455" s="71" t="s">
        <v>812</v>
      </c>
      <c r="F455" s="72" t="s">
        <v>50</v>
      </c>
      <c r="G455" s="73">
        <v>1</v>
      </c>
      <c r="H455" s="74"/>
      <c r="I455" s="75">
        <f t="shared" si="126"/>
        <v>0</v>
      </c>
      <c r="J455" s="76">
        <f t="shared" si="123"/>
        <v>0</v>
      </c>
      <c r="K455" s="77">
        <f t="shared" si="124"/>
        <v>0</v>
      </c>
      <c r="L455" s="75">
        <f t="shared" si="127"/>
        <v>0</v>
      </c>
      <c r="M455" s="78"/>
      <c r="O455" s="185"/>
    </row>
    <row r="456" spans="1:15" s="61" customFormat="1" outlineLevel="1" x14ac:dyDescent="0.2">
      <c r="A456" s="1"/>
      <c r="B456" s="69" t="s">
        <v>813</v>
      </c>
      <c r="C456" s="70">
        <v>78655</v>
      </c>
      <c r="D456" s="70" t="s">
        <v>81</v>
      </c>
      <c r="E456" s="71" t="s">
        <v>814</v>
      </c>
      <c r="F456" s="72" t="s">
        <v>50</v>
      </c>
      <c r="G456" s="73">
        <v>1</v>
      </c>
      <c r="H456" s="74"/>
      <c r="I456" s="75">
        <f t="shared" si="126"/>
        <v>0</v>
      </c>
      <c r="J456" s="76">
        <f t="shared" si="123"/>
        <v>0</v>
      </c>
      <c r="K456" s="77">
        <f t="shared" si="124"/>
        <v>0</v>
      </c>
      <c r="L456" s="75">
        <f t="shared" si="127"/>
        <v>0</v>
      </c>
      <c r="M456" s="78"/>
      <c r="O456" s="185"/>
    </row>
    <row r="457" spans="1:15" s="61" customFormat="1" outlineLevel="1" x14ac:dyDescent="0.2">
      <c r="A457" s="1"/>
      <c r="B457" s="69" t="s">
        <v>815</v>
      </c>
      <c r="C457" s="70">
        <v>64020</v>
      </c>
      <c r="D457" s="70" t="s">
        <v>81</v>
      </c>
      <c r="E457" s="71" t="s">
        <v>816</v>
      </c>
      <c r="F457" s="72" t="s">
        <v>50</v>
      </c>
      <c r="G457" s="73">
        <v>2</v>
      </c>
      <c r="H457" s="74"/>
      <c r="I457" s="75">
        <f t="shared" si="126"/>
        <v>0</v>
      </c>
      <c r="J457" s="76">
        <f t="shared" si="123"/>
        <v>0</v>
      </c>
      <c r="K457" s="77">
        <f t="shared" si="124"/>
        <v>0</v>
      </c>
      <c r="L457" s="75">
        <f t="shared" si="127"/>
        <v>0</v>
      </c>
      <c r="M457" s="78"/>
      <c r="O457" s="185"/>
    </row>
    <row r="458" spans="1:15" s="61" customFormat="1" ht="57" outlineLevel="1" x14ac:dyDescent="0.2">
      <c r="A458" s="1"/>
      <c r="B458" s="69" t="s">
        <v>817</v>
      </c>
      <c r="C458" s="70">
        <v>9020035</v>
      </c>
      <c r="D458" s="70" t="s">
        <v>59</v>
      </c>
      <c r="E458" s="71" t="s">
        <v>818</v>
      </c>
      <c r="F458" s="72" t="s">
        <v>50</v>
      </c>
      <c r="G458" s="73">
        <v>7</v>
      </c>
      <c r="H458" s="74"/>
      <c r="I458" s="75">
        <f t="shared" si="126"/>
        <v>0</v>
      </c>
      <c r="J458" s="76">
        <f t="shared" si="123"/>
        <v>0</v>
      </c>
      <c r="K458" s="77">
        <f t="shared" si="124"/>
        <v>0</v>
      </c>
      <c r="L458" s="75">
        <f t="shared" si="127"/>
        <v>0</v>
      </c>
      <c r="M458" s="78"/>
      <c r="O458" s="185"/>
    </row>
    <row r="459" spans="1:15" s="61" customFormat="1" ht="28.5" outlineLevel="1" x14ac:dyDescent="0.2">
      <c r="A459" s="1"/>
      <c r="B459" s="69" t="s">
        <v>819</v>
      </c>
      <c r="C459" s="70" t="s">
        <v>820</v>
      </c>
      <c r="D459" s="70" t="s">
        <v>24</v>
      </c>
      <c r="E459" s="71" t="s">
        <v>821</v>
      </c>
      <c r="F459" s="72" t="s">
        <v>498</v>
      </c>
      <c r="G459" s="73">
        <v>50</v>
      </c>
      <c r="H459" s="74"/>
      <c r="I459" s="75">
        <f t="shared" si="126"/>
        <v>0</v>
      </c>
      <c r="J459" s="76">
        <f t="shared" si="123"/>
        <v>0</v>
      </c>
      <c r="K459" s="77">
        <f t="shared" si="124"/>
        <v>0</v>
      </c>
      <c r="L459" s="75">
        <f t="shared" si="127"/>
        <v>0</v>
      </c>
      <c r="M459" s="78"/>
      <c r="O459" s="185"/>
    </row>
    <row r="460" spans="1:15" s="61" customFormat="1" ht="28.5" outlineLevel="1" x14ac:dyDescent="0.2">
      <c r="A460" s="1"/>
      <c r="B460" s="69" t="s">
        <v>822</v>
      </c>
      <c r="C460" s="70">
        <v>12807</v>
      </c>
      <c r="D460" s="70" t="s">
        <v>496</v>
      </c>
      <c r="E460" s="71" t="s">
        <v>823</v>
      </c>
      <c r="F460" s="72" t="s">
        <v>498</v>
      </c>
      <c r="G460" s="73">
        <v>2</v>
      </c>
      <c r="H460" s="74"/>
      <c r="I460" s="75">
        <f t="shared" si="126"/>
        <v>0</v>
      </c>
      <c r="J460" s="76">
        <f t="shared" si="123"/>
        <v>0</v>
      </c>
      <c r="K460" s="77">
        <f t="shared" si="124"/>
        <v>0</v>
      </c>
      <c r="L460" s="75">
        <f t="shared" si="127"/>
        <v>0</v>
      </c>
      <c r="M460" s="78"/>
      <c r="O460" s="185"/>
    </row>
    <row r="461" spans="1:15" s="61" customFormat="1" ht="28.5" outlineLevel="1" x14ac:dyDescent="0.2">
      <c r="A461" s="1"/>
      <c r="B461" s="69" t="s">
        <v>824</v>
      </c>
      <c r="C461" s="70">
        <v>91995</v>
      </c>
      <c r="D461" s="70" t="s">
        <v>48</v>
      </c>
      <c r="E461" s="71" t="s">
        <v>733</v>
      </c>
      <c r="F461" s="72" t="s">
        <v>50</v>
      </c>
      <c r="G461" s="73">
        <v>30</v>
      </c>
      <c r="H461" s="74"/>
      <c r="I461" s="75">
        <f t="shared" si="126"/>
        <v>0</v>
      </c>
      <c r="J461" s="76">
        <f t="shared" si="123"/>
        <v>0</v>
      </c>
      <c r="K461" s="77">
        <f t="shared" si="124"/>
        <v>0</v>
      </c>
      <c r="L461" s="75">
        <f t="shared" si="127"/>
        <v>0</v>
      </c>
      <c r="M461" s="78"/>
      <c r="O461" s="185"/>
    </row>
    <row r="462" spans="1:15" s="61" customFormat="1" ht="42.75" outlineLevel="1" x14ac:dyDescent="0.2">
      <c r="A462" s="1"/>
      <c r="B462" s="69" t="s">
        <v>825</v>
      </c>
      <c r="C462" s="70">
        <v>91837</v>
      </c>
      <c r="D462" s="70" t="s">
        <v>48</v>
      </c>
      <c r="E462" s="71" t="s">
        <v>747</v>
      </c>
      <c r="F462" s="72" t="s">
        <v>124</v>
      </c>
      <c r="G462" s="73">
        <v>330</v>
      </c>
      <c r="H462" s="74"/>
      <c r="I462" s="75">
        <f t="shared" si="126"/>
        <v>0</v>
      </c>
      <c r="J462" s="76">
        <f t="shared" si="123"/>
        <v>0</v>
      </c>
      <c r="K462" s="77">
        <f t="shared" si="124"/>
        <v>0</v>
      </c>
      <c r="L462" s="75">
        <f t="shared" si="127"/>
        <v>0</v>
      </c>
      <c r="M462" s="78"/>
      <c r="O462" s="185"/>
    </row>
    <row r="463" spans="1:15" s="61" customFormat="1" outlineLevel="1" x14ac:dyDescent="0.2">
      <c r="A463" s="1"/>
      <c r="B463" s="69" t="s">
        <v>826</v>
      </c>
      <c r="C463" s="70">
        <v>63612</v>
      </c>
      <c r="D463" s="70" t="s">
        <v>81</v>
      </c>
      <c r="E463" s="71" t="s">
        <v>827</v>
      </c>
      <c r="F463" s="72" t="s">
        <v>50</v>
      </c>
      <c r="G463" s="73">
        <v>10</v>
      </c>
      <c r="H463" s="74"/>
      <c r="I463" s="75">
        <f t="shared" si="126"/>
        <v>0</v>
      </c>
      <c r="J463" s="76">
        <f t="shared" si="123"/>
        <v>0</v>
      </c>
      <c r="K463" s="77">
        <f t="shared" si="124"/>
        <v>0</v>
      </c>
      <c r="L463" s="75">
        <f t="shared" si="127"/>
        <v>0</v>
      </c>
      <c r="M463" s="78"/>
      <c r="O463" s="185"/>
    </row>
    <row r="464" spans="1:15" s="61" customFormat="1" outlineLevel="1" x14ac:dyDescent="0.2">
      <c r="A464" s="1"/>
      <c r="B464" s="69" t="s">
        <v>828</v>
      </c>
      <c r="C464" s="70">
        <v>63746</v>
      </c>
      <c r="D464" s="70" t="s">
        <v>81</v>
      </c>
      <c r="E464" s="71" t="s">
        <v>829</v>
      </c>
      <c r="F464" s="72" t="s">
        <v>50</v>
      </c>
      <c r="G464" s="73">
        <v>1</v>
      </c>
      <c r="H464" s="74"/>
      <c r="I464" s="75">
        <f t="shared" si="126"/>
        <v>0</v>
      </c>
      <c r="J464" s="76">
        <f t="shared" si="123"/>
        <v>0</v>
      </c>
      <c r="K464" s="77">
        <f t="shared" si="124"/>
        <v>0</v>
      </c>
      <c r="L464" s="75">
        <f t="shared" si="127"/>
        <v>0</v>
      </c>
      <c r="M464" s="78"/>
      <c r="O464" s="185"/>
    </row>
    <row r="465" spans="1:15" s="61" customFormat="1" outlineLevel="1" x14ac:dyDescent="0.2">
      <c r="A465" s="1"/>
      <c r="B465" s="69" t="s">
        <v>830</v>
      </c>
      <c r="C465" s="70">
        <v>59412</v>
      </c>
      <c r="D465" s="70" t="s">
        <v>81</v>
      </c>
      <c r="E465" s="71" t="s">
        <v>831</v>
      </c>
      <c r="F465" s="72" t="s">
        <v>50</v>
      </c>
      <c r="G465" s="73">
        <v>10</v>
      </c>
      <c r="H465" s="74"/>
      <c r="I465" s="75">
        <f t="shared" si="126"/>
        <v>0</v>
      </c>
      <c r="J465" s="76">
        <f t="shared" si="123"/>
        <v>0</v>
      </c>
      <c r="K465" s="77">
        <f t="shared" si="124"/>
        <v>0</v>
      </c>
      <c r="L465" s="75">
        <f t="shared" si="127"/>
        <v>0</v>
      </c>
      <c r="M465" s="78"/>
      <c r="O465" s="185"/>
    </row>
    <row r="466" spans="1:15" s="61" customFormat="1" outlineLevel="1" x14ac:dyDescent="0.2">
      <c r="A466" s="1"/>
      <c r="B466" s="69" t="s">
        <v>832</v>
      </c>
      <c r="C466" s="70" t="s">
        <v>833</v>
      </c>
      <c r="D466" s="70" t="s">
        <v>24</v>
      </c>
      <c r="E466" s="71" t="s">
        <v>834</v>
      </c>
      <c r="F466" s="72" t="s">
        <v>541</v>
      </c>
      <c r="G466" s="73">
        <v>180</v>
      </c>
      <c r="H466" s="74"/>
      <c r="I466" s="75">
        <f t="shared" si="126"/>
        <v>0</v>
      </c>
      <c r="J466" s="76">
        <f t="shared" si="123"/>
        <v>0</v>
      </c>
      <c r="K466" s="77">
        <f t="shared" si="124"/>
        <v>0</v>
      </c>
      <c r="L466" s="75">
        <f t="shared" ref="L466:L489" si="128">IFERROR(ROUND($K466*$G466,2)," ")</f>
        <v>0</v>
      </c>
      <c r="M466" s="78"/>
      <c r="O466" s="185"/>
    </row>
    <row r="467" spans="1:15" s="61" customFormat="1" outlineLevel="1" x14ac:dyDescent="0.2">
      <c r="A467" s="1"/>
      <c r="B467" s="69" t="s">
        <v>835</v>
      </c>
      <c r="C467" s="70">
        <v>63743</v>
      </c>
      <c r="D467" s="70" t="s">
        <v>81</v>
      </c>
      <c r="E467" s="71" t="s">
        <v>836</v>
      </c>
      <c r="F467" s="72" t="s">
        <v>50</v>
      </c>
      <c r="G467" s="73">
        <v>10</v>
      </c>
      <c r="H467" s="74"/>
      <c r="I467" s="75">
        <f t="shared" si="126"/>
        <v>0</v>
      </c>
      <c r="J467" s="76">
        <f t="shared" si="123"/>
        <v>0</v>
      </c>
      <c r="K467" s="77">
        <f t="shared" si="124"/>
        <v>0</v>
      </c>
      <c r="L467" s="75">
        <f t="shared" si="128"/>
        <v>0</v>
      </c>
      <c r="M467" s="78"/>
      <c r="O467" s="185"/>
    </row>
    <row r="468" spans="1:15" s="61" customFormat="1" outlineLevel="1" x14ac:dyDescent="0.2">
      <c r="A468" s="1"/>
      <c r="B468" s="69" t="s">
        <v>837</v>
      </c>
      <c r="C468" s="70">
        <v>63617</v>
      </c>
      <c r="D468" s="70" t="s">
        <v>81</v>
      </c>
      <c r="E468" s="71" t="s">
        <v>838</v>
      </c>
      <c r="F468" s="72" t="s">
        <v>50</v>
      </c>
      <c r="G468" s="73">
        <v>120</v>
      </c>
      <c r="H468" s="74"/>
      <c r="I468" s="75">
        <f t="shared" si="126"/>
        <v>0</v>
      </c>
      <c r="J468" s="76">
        <f t="shared" si="123"/>
        <v>0</v>
      </c>
      <c r="K468" s="77">
        <f t="shared" si="124"/>
        <v>0</v>
      </c>
      <c r="L468" s="75">
        <f t="shared" si="128"/>
        <v>0</v>
      </c>
      <c r="M468" s="78"/>
      <c r="O468" s="185"/>
    </row>
    <row r="469" spans="1:15" s="61" customFormat="1" ht="42.75" outlineLevel="1" x14ac:dyDescent="0.2">
      <c r="A469" s="1"/>
      <c r="B469" s="69" t="s">
        <v>839</v>
      </c>
      <c r="C469" s="70">
        <v>101879</v>
      </c>
      <c r="D469" s="70" t="s">
        <v>48</v>
      </c>
      <c r="E469" s="71" t="s">
        <v>840</v>
      </c>
      <c r="F469" s="72" t="s">
        <v>50</v>
      </c>
      <c r="G469" s="73">
        <v>1</v>
      </c>
      <c r="H469" s="74"/>
      <c r="I469" s="75">
        <f t="shared" si="126"/>
        <v>0</v>
      </c>
      <c r="J469" s="76">
        <f t="shared" si="123"/>
        <v>0</v>
      </c>
      <c r="K469" s="77">
        <f t="shared" si="124"/>
        <v>0</v>
      </c>
      <c r="L469" s="75">
        <f t="shared" si="128"/>
        <v>0</v>
      </c>
      <c r="M469" s="78"/>
      <c r="O469" s="185"/>
    </row>
    <row r="470" spans="1:15" s="61" customFormat="1" ht="28.5" outlineLevel="1" x14ac:dyDescent="0.2">
      <c r="A470" s="1"/>
      <c r="B470" s="69" t="s">
        <v>841</v>
      </c>
      <c r="C470" s="70">
        <v>91926</v>
      </c>
      <c r="D470" s="70" t="s">
        <v>48</v>
      </c>
      <c r="E470" s="71" t="s">
        <v>717</v>
      </c>
      <c r="F470" s="72" t="s">
        <v>124</v>
      </c>
      <c r="G470" s="73">
        <v>528</v>
      </c>
      <c r="H470" s="74"/>
      <c r="I470" s="75">
        <f t="shared" si="126"/>
        <v>0</v>
      </c>
      <c r="J470" s="76">
        <f t="shared" ref="J470:J489" si="129">IFERROR($J$9,"")</f>
        <v>0</v>
      </c>
      <c r="K470" s="77">
        <f t="shared" ref="K470:K489" si="130">IFERROR(ROUND(H470*(1+$J470),2),"")</f>
        <v>0</v>
      </c>
      <c r="L470" s="75">
        <f t="shared" si="128"/>
        <v>0</v>
      </c>
      <c r="M470" s="78"/>
      <c r="O470" s="185"/>
    </row>
    <row r="471" spans="1:15" s="61" customFormat="1" ht="28.5" outlineLevel="1" x14ac:dyDescent="0.2">
      <c r="A471" s="1"/>
      <c r="B471" s="69" t="s">
        <v>842</v>
      </c>
      <c r="C471" s="70">
        <v>91928</v>
      </c>
      <c r="D471" s="70" t="s">
        <v>48</v>
      </c>
      <c r="E471" s="71" t="s">
        <v>719</v>
      </c>
      <c r="F471" s="72" t="s">
        <v>124</v>
      </c>
      <c r="G471" s="73">
        <v>132</v>
      </c>
      <c r="H471" s="74"/>
      <c r="I471" s="75">
        <f t="shared" ref="I471:I489" si="131">IFERROR(ROUND($G471*$H471,2),"")</f>
        <v>0</v>
      </c>
      <c r="J471" s="76">
        <f t="shared" si="129"/>
        <v>0</v>
      </c>
      <c r="K471" s="77">
        <f t="shared" si="130"/>
        <v>0</v>
      </c>
      <c r="L471" s="75">
        <f t="shared" si="128"/>
        <v>0</v>
      </c>
      <c r="M471" s="78"/>
      <c r="O471" s="185"/>
    </row>
    <row r="472" spans="1:15" s="61" customFormat="1" ht="28.5" outlineLevel="1" x14ac:dyDescent="0.2">
      <c r="A472" s="1"/>
      <c r="B472" s="69" t="s">
        <v>843</v>
      </c>
      <c r="C472" s="70">
        <v>91930</v>
      </c>
      <c r="D472" s="70" t="s">
        <v>48</v>
      </c>
      <c r="E472" s="71" t="s">
        <v>844</v>
      </c>
      <c r="F472" s="72" t="s">
        <v>124</v>
      </c>
      <c r="G472" s="73">
        <v>100</v>
      </c>
      <c r="H472" s="74"/>
      <c r="I472" s="75">
        <f t="shared" si="131"/>
        <v>0</v>
      </c>
      <c r="J472" s="76">
        <f t="shared" si="129"/>
        <v>0</v>
      </c>
      <c r="K472" s="77">
        <f t="shared" si="130"/>
        <v>0</v>
      </c>
      <c r="L472" s="75">
        <f t="shared" si="128"/>
        <v>0</v>
      </c>
      <c r="M472" s="78"/>
      <c r="O472" s="185"/>
    </row>
    <row r="473" spans="1:15" s="61" customFormat="1" ht="28.5" outlineLevel="1" x14ac:dyDescent="0.2">
      <c r="A473" s="1"/>
      <c r="B473" s="69" t="s">
        <v>845</v>
      </c>
      <c r="C473" s="70">
        <v>93654</v>
      </c>
      <c r="D473" s="70" t="s">
        <v>48</v>
      </c>
      <c r="E473" s="71" t="s">
        <v>846</v>
      </c>
      <c r="F473" s="72" t="s">
        <v>50</v>
      </c>
      <c r="G473" s="73">
        <v>2</v>
      </c>
      <c r="H473" s="74"/>
      <c r="I473" s="75">
        <f t="shared" si="131"/>
        <v>0</v>
      </c>
      <c r="J473" s="76">
        <f t="shared" si="129"/>
        <v>0</v>
      </c>
      <c r="K473" s="77">
        <f t="shared" si="130"/>
        <v>0</v>
      </c>
      <c r="L473" s="75">
        <f t="shared" si="128"/>
        <v>0</v>
      </c>
      <c r="M473" s="78"/>
      <c r="O473" s="185"/>
    </row>
    <row r="474" spans="1:15" s="61" customFormat="1" ht="28.5" outlineLevel="1" x14ac:dyDescent="0.2">
      <c r="A474" s="1"/>
      <c r="B474" s="69" t="s">
        <v>847</v>
      </c>
      <c r="C474" s="70">
        <v>93655</v>
      </c>
      <c r="D474" s="70" t="s">
        <v>48</v>
      </c>
      <c r="E474" s="71" t="s">
        <v>848</v>
      </c>
      <c r="F474" s="72" t="s">
        <v>50</v>
      </c>
      <c r="G474" s="73">
        <v>2</v>
      </c>
      <c r="H474" s="74"/>
      <c r="I474" s="75">
        <f t="shared" si="131"/>
        <v>0</v>
      </c>
      <c r="J474" s="76">
        <f t="shared" si="129"/>
        <v>0</v>
      </c>
      <c r="K474" s="77">
        <f t="shared" si="130"/>
        <v>0</v>
      </c>
      <c r="L474" s="75">
        <f t="shared" si="128"/>
        <v>0</v>
      </c>
      <c r="M474" s="78"/>
      <c r="O474" s="185"/>
    </row>
    <row r="475" spans="1:15" s="61" customFormat="1" ht="28.5" outlineLevel="1" x14ac:dyDescent="0.2">
      <c r="A475" s="1"/>
      <c r="B475" s="69" t="s">
        <v>849</v>
      </c>
      <c r="C475" s="70">
        <v>93661</v>
      </c>
      <c r="D475" s="70" t="s">
        <v>48</v>
      </c>
      <c r="E475" s="71" t="s">
        <v>850</v>
      </c>
      <c r="F475" s="72" t="s">
        <v>50</v>
      </c>
      <c r="G475" s="73">
        <v>4</v>
      </c>
      <c r="H475" s="74"/>
      <c r="I475" s="75">
        <f t="shared" si="131"/>
        <v>0</v>
      </c>
      <c r="J475" s="76">
        <f t="shared" si="129"/>
        <v>0</v>
      </c>
      <c r="K475" s="77">
        <f t="shared" si="130"/>
        <v>0</v>
      </c>
      <c r="L475" s="75">
        <f t="shared" si="128"/>
        <v>0</v>
      </c>
      <c r="M475" s="78"/>
      <c r="O475" s="185"/>
    </row>
    <row r="476" spans="1:15" s="61" customFormat="1" ht="28.5" outlineLevel="1" x14ac:dyDescent="0.2">
      <c r="A476" s="1"/>
      <c r="B476" s="69" t="s">
        <v>851</v>
      </c>
      <c r="C476" s="70">
        <v>93662</v>
      </c>
      <c r="D476" s="70" t="s">
        <v>48</v>
      </c>
      <c r="E476" s="71" t="s">
        <v>852</v>
      </c>
      <c r="F476" s="72" t="s">
        <v>50</v>
      </c>
      <c r="G476" s="73">
        <v>4</v>
      </c>
      <c r="H476" s="74"/>
      <c r="I476" s="75">
        <f t="shared" si="131"/>
        <v>0</v>
      </c>
      <c r="J476" s="76">
        <f t="shared" si="129"/>
        <v>0</v>
      </c>
      <c r="K476" s="77">
        <f t="shared" si="130"/>
        <v>0</v>
      </c>
      <c r="L476" s="75">
        <f t="shared" si="128"/>
        <v>0</v>
      </c>
      <c r="M476" s="78"/>
      <c r="O476" s="185"/>
    </row>
    <row r="477" spans="1:15" s="61" customFormat="1" ht="28.5" outlineLevel="1" x14ac:dyDescent="0.2">
      <c r="A477" s="1"/>
      <c r="B477" s="69" t="s">
        <v>853</v>
      </c>
      <c r="C477" s="70">
        <v>93665</v>
      </c>
      <c r="D477" s="70" t="s">
        <v>48</v>
      </c>
      <c r="E477" s="71" t="s">
        <v>854</v>
      </c>
      <c r="F477" s="72" t="s">
        <v>50</v>
      </c>
      <c r="G477" s="73">
        <v>2</v>
      </c>
      <c r="H477" s="74"/>
      <c r="I477" s="75">
        <f t="shared" si="131"/>
        <v>0</v>
      </c>
      <c r="J477" s="76">
        <f t="shared" si="129"/>
        <v>0</v>
      </c>
      <c r="K477" s="77">
        <f t="shared" si="130"/>
        <v>0</v>
      </c>
      <c r="L477" s="75">
        <f t="shared" si="128"/>
        <v>0</v>
      </c>
      <c r="M477" s="78"/>
      <c r="O477" s="185"/>
    </row>
    <row r="478" spans="1:15" s="61" customFormat="1" outlineLevel="1" x14ac:dyDescent="0.2">
      <c r="A478" s="1"/>
      <c r="B478" s="69" t="s">
        <v>855</v>
      </c>
      <c r="C478" s="70">
        <v>78390</v>
      </c>
      <c r="D478" s="70" t="s">
        <v>81</v>
      </c>
      <c r="E478" s="71" t="s">
        <v>856</v>
      </c>
      <c r="F478" s="72" t="s">
        <v>50</v>
      </c>
      <c r="G478" s="73">
        <v>75</v>
      </c>
      <c r="H478" s="74"/>
      <c r="I478" s="75">
        <f t="shared" si="131"/>
        <v>0</v>
      </c>
      <c r="J478" s="76">
        <f t="shared" si="129"/>
        <v>0</v>
      </c>
      <c r="K478" s="77">
        <f t="shared" si="130"/>
        <v>0</v>
      </c>
      <c r="L478" s="75">
        <f t="shared" si="128"/>
        <v>0</v>
      </c>
      <c r="M478" s="78"/>
      <c r="O478" s="185"/>
    </row>
    <row r="479" spans="1:15" s="61" customFormat="1" outlineLevel="1" x14ac:dyDescent="0.2">
      <c r="A479" s="1"/>
      <c r="B479" s="69" t="s">
        <v>857</v>
      </c>
      <c r="C479" s="70">
        <v>63111</v>
      </c>
      <c r="D479" s="70" t="s">
        <v>81</v>
      </c>
      <c r="E479" s="71" t="s">
        <v>858</v>
      </c>
      <c r="F479" s="72" t="s">
        <v>50</v>
      </c>
      <c r="G479" s="73">
        <v>200</v>
      </c>
      <c r="H479" s="74"/>
      <c r="I479" s="75">
        <f t="shared" si="131"/>
        <v>0</v>
      </c>
      <c r="J479" s="76">
        <f t="shared" si="129"/>
        <v>0</v>
      </c>
      <c r="K479" s="77">
        <f t="shared" si="130"/>
        <v>0</v>
      </c>
      <c r="L479" s="75">
        <f t="shared" si="128"/>
        <v>0</v>
      </c>
      <c r="M479" s="78"/>
      <c r="O479" s="185"/>
    </row>
    <row r="480" spans="1:15" s="61" customFormat="1" outlineLevel="1" x14ac:dyDescent="0.2">
      <c r="A480" s="1"/>
      <c r="B480" s="69" t="s">
        <v>859</v>
      </c>
      <c r="C480" s="70">
        <v>61461</v>
      </c>
      <c r="D480" s="70" t="s">
        <v>81</v>
      </c>
      <c r="E480" s="71" t="s">
        <v>860</v>
      </c>
      <c r="F480" s="72" t="s">
        <v>50</v>
      </c>
      <c r="G480" s="73">
        <v>6</v>
      </c>
      <c r="H480" s="74"/>
      <c r="I480" s="75">
        <f t="shared" si="131"/>
        <v>0</v>
      </c>
      <c r="J480" s="76">
        <f t="shared" si="129"/>
        <v>0</v>
      </c>
      <c r="K480" s="77">
        <f t="shared" si="130"/>
        <v>0</v>
      </c>
      <c r="L480" s="75">
        <f t="shared" si="128"/>
        <v>0</v>
      </c>
      <c r="M480" s="78"/>
      <c r="O480" s="185"/>
    </row>
    <row r="481" spans="1:15" s="61" customFormat="1" outlineLevel="1" x14ac:dyDescent="0.2">
      <c r="A481" s="1"/>
      <c r="B481" s="69" t="s">
        <v>861</v>
      </c>
      <c r="C481" s="70">
        <v>61465</v>
      </c>
      <c r="D481" s="70" t="s">
        <v>81</v>
      </c>
      <c r="E481" s="71" t="s">
        <v>862</v>
      </c>
      <c r="F481" s="72" t="s">
        <v>50</v>
      </c>
      <c r="G481" s="73">
        <v>12</v>
      </c>
      <c r="H481" s="74"/>
      <c r="I481" s="75">
        <f t="shared" si="131"/>
        <v>0</v>
      </c>
      <c r="J481" s="76">
        <f t="shared" si="129"/>
        <v>0</v>
      </c>
      <c r="K481" s="77">
        <f t="shared" si="130"/>
        <v>0</v>
      </c>
      <c r="L481" s="75">
        <f t="shared" si="128"/>
        <v>0</v>
      </c>
      <c r="M481" s="78"/>
      <c r="O481" s="185"/>
    </row>
    <row r="482" spans="1:15" s="61" customFormat="1" ht="28.5" outlineLevel="1" x14ac:dyDescent="0.2">
      <c r="A482" s="1"/>
      <c r="B482" s="69" t="s">
        <v>863</v>
      </c>
      <c r="C482" s="70">
        <v>91953</v>
      </c>
      <c r="D482" s="70" t="s">
        <v>48</v>
      </c>
      <c r="E482" s="71" t="s">
        <v>864</v>
      </c>
      <c r="F482" s="72" t="s">
        <v>50</v>
      </c>
      <c r="G482" s="73">
        <v>12</v>
      </c>
      <c r="H482" s="74"/>
      <c r="I482" s="75">
        <f t="shared" si="131"/>
        <v>0</v>
      </c>
      <c r="J482" s="76">
        <f t="shared" si="129"/>
        <v>0</v>
      </c>
      <c r="K482" s="77">
        <f t="shared" si="130"/>
        <v>0</v>
      </c>
      <c r="L482" s="75">
        <f t="shared" si="128"/>
        <v>0</v>
      </c>
      <c r="M482" s="78"/>
      <c r="O482" s="185"/>
    </row>
    <row r="483" spans="1:15" s="61" customFormat="1" ht="28.5" outlineLevel="1" x14ac:dyDescent="0.2">
      <c r="A483" s="1"/>
      <c r="B483" s="69" t="s">
        <v>865</v>
      </c>
      <c r="C483" s="70">
        <v>91959</v>
      </c>
      <c r="D483" s="70" t="s">
        <v>48</v>
      </c>
      <c r="E483" s="71" t="s">
        <v>866</v>
      </c>
      <c r="F483" s="72" t="s">
        <v>50</v>
      </c>
      <c r="G483" s="73">
        <v>12</v>
      </c>
      <c r="H483" s="74"/>
      <c r="I483" s="75">
        <f t="shared" si="131"/>
        <v>0</v>
      </c>
      <c r="J483" s="76">
        <f t="shared" si="129"/>
        <v>0</v>
      </c>
      <c r="K483" s="77">
        <f t="shared" si="130"/>
        <v>0</v>
      </c>
      <c r="L483" s="75">
        <f t="shared" si="128"/>
        <v>0</v>
      </c>
      <c r="M483" s="78"/>
      <c r="O483" s="185"/>
    </row>
    <row r="484" spans="1:15" s="61" customFormat="1" outlineLevel="1" x14ac:dyDescent="0.2">
      <c r="A484" s="1"/>
      <c r="B484" s="69" t="s">
        <v>867</v>
      </c>
      <c r="C484" s="70">
        <v>62568</v>
      </c>
      <c r="D484" s="70" t="s">
        <v>81</v>
      </c>
      <c r="E484" s="71" t="s">
        <v>868</v>
      </c>
      <c r="F484" s="72" t="s">
        <v>50</v>
      </c>
      <c r="G484" s="73">
        <v>40</v>
      </c>
      <c r="H484" s="74"/>
      <c r="I484" s="75">
        <f t="shared" si="131"/>
        <v>0</v>
      </c>
      <c r="J484" s="76">
        <f t="shared" si="129"/>
        <v>0</v>
      </c>
      <c r="K484" s="77">
        <f t="shared" si="130"/>
        <v>0</v>
      </c>
      <c r="L484" s="75">
        <f t="shared" si="128"/>
        <v>0</v>
      </c>
      <c r="M484" s="78"/>
      <c r="O484" s="185"/>
    </row>
    <row r="485" spans="1:15" s="61" customFormat="1" ht="28.5" outlineLevel="1" x14ac:dyDescent="0.2">
      <c r="A485" s="1"/>
      <c r="B485" s="69" t="s">
        <v>869</v>
      </c>
      <c r="C485" s="70">
        <v>101632</v>
      </c>
      <c r="D485" s="70" t="s">
        <v>48</v>
      </c>
      <c r="E485" s="71" t="s">
        <v>870</v>
      </c>
      <c r="F485" s="72" t="s">
        <v>50</v>
      </c>
      <c r="G485" s="73">
        <v>10</v>
      </c>
      <c r="H485" s="74"/>
      <c r="I485" s="75">
        <f t="shared" si="131"/>
        <v>0</v>
      </c>
      <c r="J485" s="76">
        <f t="shared" si="129"/>
        <v>0</v>
      </c>
      <c r="K485" s="77">
        <f t="shared" si="130"/>
        <v>0</v>
      </c>
      <c r="L485" s="75">
        <f t="shared" si="128"/>
        <v>0</v>
      </c>
      <c r="M485" s="78"/>
      <c r="O485" s="185"/>
    </row>
    <row r="486" spans="1:15" s="61" customFormat="1" outlineLevel="1" x14ac:dyDescent="0.2">
      <c r="A486" s="1"/>
      <c r="B486" s="69" t="s">
        <v>871</v>
      </c>
      <c r="C486" s="70">
        <v>64563</v>
      </c>
      <c r="D486" s="70" t="s">
        <v>81</v>
      </c>
      <c r="E486" s="71" t="s">
        <v>872</v>
      </c>
      <c r="F486" s="72" t="s">
        <v>50</v>
      </c>
      <c r="G486" s="73">
        <v>1</v>
      </c>
      <c r="H486" s="74"/>
      <c r="I486" s="75">
        <f t="shared" si="131"/>
        <v>0</v>
      </c>
      <c r="J486" s="76">
        <f t="shared" si="129"/>
        <v>0</v>
      </c>
      <c r="K486" s="77">
        <f t="shared" si="130"/>
        <v>0</v>
      </c>
      <c r="L486" s="75">
        <f t="shared" si="128"/>
        <v>0</v>
      </c>
      <c r="M486" s="78"/>
      <c r="O486" s="185"/>
    </row>
    <row r="487" spans="1:15" s="61" customFormat="1" outlineLevel="1" x14ac:dyDescent="0.2">
      <c r="A487" s="1"/>
      <c r="B487" s="69" t="s">
        <v>873</v>
      </c>
      <c r="C487" s="70" t="s">
        <v>874</v>
      </c>
      <c r="D487" s="70" t="s">
        <v>29</v>
      </c>
      <c r="E487" s="71" t="s">
        <v>875</v>
      </c>
      <c r="F487" s="72" t="s">
        <v>50</v>
      </c>
      <c r="G487" s="73">
        <v>1</v>
      </c>
      <c r="H487" s="74"/>
      <c r="I487" s="75">
        <f t="shared" si="131"/>
        <v>0</v>
      </c>
      <c r="J487" s="76">
        <f t="shared" si="129"/>
        <v>0</v>
      </c>
      <c r="K487" s="77">
        <f t="shared" si="130"/>
        <v>0</v>
      </c>
      <c r="L487" s="75">
        <f t="shared" si="128"/>
        <v>0</v>
      </c>
      <c r="M487" s="78"/>
      <c r="O487" s="185"/>
    </row>
    <row r="488" spans="1:15" s="61" customFormat="1" outlineLevel="1" x14ac:dyDescent="0.2">
      <c r="A488" s="1"/>
      <c r="B488" s="69" t="s">
        <v>876</v>
      </c>
      <c r="C488" s="70">
        <v>8662</v>
      </c>
      <c r="D488" s="70" t="s">
        <v>496</v>
      </c>
      <c r="E488" s="71" t="s">
        <v>877</v>
      </c>
      <c r="F488" s="72" t="s">
        <v>498</v>
      </c>
      <c r="G488" s="73">
        <v>40</v>
      </c>
      <c r="H488" s="74"/>
      <c r="I488" s="75">
        <f t="shared" si="131"/>
        <v>0</v>
      </c>
      <c r="J488" s="76">
        <f t="shared" si="129"/>
        <v>0</v>
      </c>
      <c r="K488" s="77">
        <f t="shared" si="130"/>
        <v>0</v>
      </c>
      <c r="L488" s="75">
        <f t="shared" si="128"/>
        <v>0</v>
      </c>
      <c r="M488" s="78"/>
      <c r="O488" s="185"/>
    </row>
    <row r="489" spans="1:15" s="61" customFormat="1" ht="42.75" outlineLevel="1" x14ac:dyDescent="0.2">
      <c r="A489" s="1"/>
      <c r="B489" s="69" t="s">
        <v>878</v>
      </c>
      <c r="C489" s="70" t="s">
        <v>879</v>
      </c>
      <c r="D489" s="70" t="s">
        <v>24</v>
      </c>
      <c r="E489" s="71" t="s">
        <v>880</v>
      </c>
      <c r="F489" s="72" t="s">
        <v>498</v>
      </c>
      <c r="G489" s="73">
        <v>6</v>
      </c>
      <c r="H489" s="74"/>
      <c r="I489" s="75">
        <f t="shared" si="131"/>
        <v>0</v>
      </c>
      <c r="J489" s="76">
        <f t="shared" si="129"/>
        <v>0</v>
      </c>
      <c r="K489" s="77">
        <f t="shared" si="130"/>
        <v>0</v>
      </c>
      <c r="L489" s="75">
        <f t="shared" si="128"/>
        <v>0</v>
      </c>
      <c r="M489" s="78"/>
      <c r="O489" s="185"/>
    </row>
    <row r="490" spans="1:15" s="61" customFormat="1" ht="15" x14ac:dyDescent="0.2">
      <c r="A490" s="1"/>
      <c r="B490" s="95" t="s">
        <v>881</v>
      </c>
      <c r="C490" s="96"/>
      <c r="D490" s="96"/>
      <c r="E490" s="97" t="s">
        <v>882</v>
      </c>
      <c r="F490" s="96"/>
      <c r="G490" s="98"/>
      <c r="H490" s="98"/>
      <c r="I490" s="99">
        <f>IFERROR(ROUND(SUM($I491:$I497),2),"")</f>
        <v>0</v>
      </c>
      <c r="J490" s="96"/>
      <c r="K490" s="97"/>
      <c r="L490" s="99">
        <f>IFERROR(ROUND(SUM($L491:$L497),2)," ")</f>
        <v>0</v>
      </c>
      <c r="M490" s="100"/>
      <c r="O490" s="185"/>
    </row>
    <row r="491" spans="1:15" s="61" customFormat="1" outlineLevel="1" x14ac:dyDescent="0.2">
      <c r="A491" s="1"/>
      <c r="B491" s="69" t="s">
        <v>883</v>
      </c>
      <c r="C491" s="70">
        <v>60441</v>
      </c>
      <c r="D491" s="70" t="s">
        <v>81</v>
      </c>
      <c r="E491" s="71" t="s">
        <v>884</v>
      </c>
      <c r="F491" s="72" t="s">
        <v>50</v>
      </c>
      <c r="G491" s="73">
        <v>4</v>
      </c>
      <c r="H491" s="74"/>
      <c r="I491" s="75">
        <f>IFERROR(ROUND($G491*$H491,2),"")</f>
        <v>0</v>
      </c>
      <c r="J491" s="76">
        <f t="shared" ref="J491:J497" si="132">IFERROR($J$9,"")</f>
        <v>0</v>
      </c>
      <c r="K491" s="77">
        <f t="shared" ref="K491:K497" si="133">IFERROR(ROUND(H491*(1+$J491),2),"")</f>
        <v>0</v>
      </c>
      <c r="L491" s="75">
        <f t="shared" ref="L491:L497" si="134">IFERROR(ROUND($K491*$G491,2)," ")</f>
        <v>0</v>
      </c>
      <c r="M491" s="78"/>
      <c r="O491" s="185"/>
    </row>
    <row r="492" spans="1:15" s="61" customFormat="1" ht="28.5" outlineLevel="1" x14ac:dyDescent="0.2">
      <c r="A492" s="1"/>
      <c r="B492" s="79" t="s">
        <v>885</v>
      </c>
      <c r="C492" s="70" t="s">
        <v>886</v>
      </c>
      <c r="D492" s="70" t="s">
        <v>24</v>
      </c>
      <c r="E492" s="71" t="s">
        <v>887</v>
      </c>
      <c r="F492" s="72" t="s">
        <v>498</v>
      </c>
      <c r="G492" s="73">
        <v>4</v>
      </c>
      <c r="H492" s="74"/>
      <c r="I492" s="75">
        <f t="shared" ref="I492:I497" si="135">IFERROR(ROUND($G492*$H492,2),"")</f>
        <v>0</v>
      </c>
      <c r="J492" s="76">
        <f t="shared" si="132"/>
        <v>0</v>
      </c>
      <c r="K492" s="77">
        <f t="shared" si="133"/>
        <v>0</v>
      </c>
      <c r="L492" s="75">
        <f t="shared" si="134"/>
        <v>0</v>
      </c>
      <c r="M492" s="78"/>
      <c r="O492" s="185"/>
    </row>
    <row r="493" spans="1:15" s="61" customFormat="1" outlineLevel="1" x14ac:dyDescent="0.2">
      <c r="A493" s="1"/>
      <c r="B493" s="69" t="s">
        <v>888</v>
      </c>
      <c r="C493" s="70">
        <v>10802</v>
      </c>
      <c r="D493" s="70" t="s">
        <v>496</v>
      </c>
      <c r="E493" s="71" t="s">
        <v>889</v>
      </c>
      <c r="F493" s="72" t="s">
        <v>498</v>
      </c>
      <c r="G493" s="73">
        <v>4</v>
      </c>
      <c r="H493" s="74"/>
      <c r="I493" s="75">
        <f t="shared" si="135"/>
        <v>0</v>
      </c>
      <c r="J493" s="76">
        <f t="shared" si="132"/>
        <v>0</v>
      </c>
      <c r="K493" s="77">
        <f t="shared" si="133"/>
        <v>0</v>
      </c>
      <c r="L493" s="75">
        <f t="shared" si="134"/>
        <v>0</v>
      </c>
      <c r="M493" s="78"/>
      <c r="O493" s="185"/>
    </row>
    <row r="494" spans="1:15" s="61" customFormat="1" outlineLevel="1" x14ac:dyDescent="0.2">
      <c r="A494" s="1"/>
      <c r="B494" s="69" t="s">
        <v>890</v>
      </c>
      <c r="C494" s="70">
        <v>9085062</v>
      </c>
      <c r="D494" s="70" t="s">
        <v>59</v>
      </c>
      <c r="E494" s="71" t="s">
        <v>891</v>
      </c>
      <c r="F494" s="72" t="s">
        <v>50</v>
      </c>
      <c r="G494" s="73">
        <v>4</v>
      </c>
      <c r="H494" s="74"/>
      <c r="I494" s="75">
        <f t="shared" si="135"/>
        <v>0</v>
      </c>
      <c r="J494" s="76">
        <f t="shared" si="132"/>
        <v>0</v>
      </c>
      <c r="K494" s="77">
        <f t="shared" si="133"/>
        <v>0</v>
      </c>
      <c r="L494" s="75">
        <f t="shared" si="134"/>
        <v>0</v>
      </c>
      <c r="M494" s="78"/>
      <c r="O494" s="185"/>
    </row>
    <row r="495" spans="1:15" s="61" customFormat="1" ht="42.75" outlineLevel="1" x14ac:dyDescent="0.2">
      <c r="A495" s="1"/>
      <c r="B495" s="69" t="s">
        <v>892</v>
      </c>
      <c r="C495" s="70">
        <v>101881</v>
      </c>
      <c r="D495" s="70" t="s">
        <v>48</v>
      </c>
      <c r="E495" s="71" t="s">
        <v>893</v>
      </c>
      <c r="F495" s="72" t="s">
        <v>50</v>
      </c>
      <c r="G495" s="73">
        <v>1</v>
      </c>
      <c r="H495" s="74"/>
      <c r="I495" s="75">
        <f t="shared" si="135"/>
        <v>0</v>
      </c>
      <c r="J495" s="76">
        <f t="shared" si="132"/>
        <v>0</v>
      </c>
      <c r="K495" s="77">
        <f t="shared" si="133"/>
        <v>0</v>
      </c>
      <c r="L495" s="75">
        <f t="shared" si="134"/>
        <v>0</v>
      </c>
      <c r="M495" s="78"/>
      <c r="O495" s="185"/>
    </row>
    <row r="496" spans="1:15" s="61" customFormat="1" outlineLevel="1" x14ac:dyDescent="0.2">
      <c r="A496" s="1"/>
      <c r="B496" s="69" t="s">
        <v>894</v>
      </c>
      <c r="C496" s="70">
        <v>60615</v>
      </c>
      <c r="D496" s="70" t="s">
        <v>81</v>
      </c>
      <c r="E496" s="71" t="s">
        <v>895</v>
      </c>
      <c r="F496" s="72" t="s">
        <v>50</v>
      </c>
      <c r="G496" s="73">
        <v>37</v>
      </c>
      <c r="H496" s="74"/>
      <c r="I496" s="75">
        <f t="shared" si="135"/>
        <v>0</v>
      </c>
      <c r="J496" s="76">
        <f t="shared" si="132"/>
        <v>0</v>
      </c>
      <c r="K496" s="77">
        <f t="shared" si="133"/>
        <v>0</v>
      </c>
      <c r="L496" s="75">
        <f t="shared" si="134"/>
        <v>0</v>
      </c>
      <c r="M496" s="78"/>
      <c r="O496" s="185"/>
    </row>
    <row r="497" spans="1:15" s="61" customFormat="1" outlineLevel="1" x14ac:dyDescent="0.2">
      <c r="A497" s="1"/>
      <c r="B497" s="69" t="s">
        <v>896</v>
      </c>
      <c r="C497" s="70">
        <v>60430</v>
      </c>
      <c r="D497" s="70" t="s">
        <v>81</v>
      </c>
      <c r="E497" s="71" t="s">
        <v>897</v>
      </c>
      <c r="F497" s="72" t="s">
        <v>50</v>
      </c>
      <c r="G497" s="73">
        <v>37</v>
      </c>
      <c r="H497" s="74"/>
      <c r="I497" s="75">
        <f t="shared" si="135"/>
        <v>0</v>
      </c>
      <c r="J497" s="76">
        <f t="shared" si="132"/>
        <v>0</v>
      </c>
      <c r="K497" s="77">
        <f t="shared" si="133"/>
        <v>0</v>
      </c>
      <c r="L497" s="75">
        <f t="shared" si="134"/>
        <v>0</v>
      </c>
      <c r="M497" s="78"/>
      <c r="O497" s="185"/>
    </row>
    <row r="498" spans="1:15" s="61" customFormat="1" ht="15" outlineLevel="1" x14ac:dyDescent="0.2">
      <c r="A498" s="1"/>
      <c r="B498" s="95" t="s">
        <v>898</v>
      </c>
      <c r="C498" s="96"/>
      <c r="D498" s="96"/>
      <c r="E498" s="97" t="s">
        <v>899</v>
      </c>
      <c r="F498" s="96"/>
      <c r="G498" s="98"/>
      <c r="H498" s="98"/>
      <c r="I498" s="99">
        <f>IFERROR(ROUND(SUM($I499:$I510),2),"")</f>
        <v>0</v>
      </c>
      <c r="J498" s="96"/>
      <c r="K498" s="97"/>
      <c r="L498" s="99">
        <f>IFERROR(ROUND(SUM($L499:$L510),2)," ")</f>
        <v>0</v>
      </c>
      <c r="M498" s="100"/>
      <c r="O498" s="185"/>
    </row>
    <row r="499" spans="1:15" s="61" customFormat="1" ht="28.5" outlineLevel="1" x14ac:dyDescent="0.2">
      <c r="A499" s="1"/>
      <c r="B499" s="69" t="s">
        <v>900</v>
      </c>
      <c r="C499" s="70">
        <v>11273</v>
      </c>
      <c r="D499" s="70" t="s">
        <v>496</v>
      </c>
      <c r="E499" s="71" t="s">
        <v>901</v>
      </c>
      <c r="F499" s="72" t="s">
        <v>498</v>
      </c>
      <c r="G499" s="73">
        <v>1</v>
      </c>
      <c r="H499" s="74"/>
      <c r="I499" s="75">
        <f>IFERROR(ROUND($G499*$H499,2),"")</f>
        <v>0</v>
      </c>
      <c r="J499" s="76">
        <f t="shared" ref="J499:J510" si="136">IFERROR($J$9,"")</f>
        <v>0</v>
      </c>
      <c r="K499" s="77">
        <f t="shared" ref="K499:K510" si="137">IFERROR(ROUND(H499*(1+$J499),2),"")</f>
        <v>0</v>
      </c>
      <c r="L499" s="75">
        <f t="shared" ref="L499:L510" si="138">IFERROR(ROUND($K499*$G499,2)," ")</f>
        <v>0</v>
      </c>
      <c r="M499" s="78"/>
      <c r="O499" s="185"/>
    </row>
    <row r="500" spans="1:15" s="61" customFormat="1" ht="28.5" outlineLevel="1" x14ac:dyDescent="0.2">
      <c r="A500" s="1"/>
      <c r="B500" s="69" t="s">
        <v>902</v>
      </c>
      <c r="C500" s="70">
        <v>98111</v>
      </c>
      <c r="D500" s="70" t="s">
        <v>48</v>
      </c>
      <c r="E500" s="71" t="s">
        <v>903</v>
      </c>
      <c r="F500" s="72" t="s">
        <v>50</v>
      </c>
      <c r="G500" s="73">
        <v>8</v>
      </c>
      <c r="H500" s="74"/>
      <c r="I500" s="75">
        <f t="shared" ref="I500:I510" si="139">IFERROR(ROUND($G500*$H500,2),"")</f>
        <v>0</v>
      </c>
      <c r="J500" s="76">
        <f t="shared" si="136"/>
        <v>0</v>
      </c>
      <c r="K500" s="77">
        <f t="shared" si="137"/>
        <v>0</v>
      </c>
      <c r="L500" s="75">
        <f t="shared" si="138"/>
        <v>0</v>
      </c>
      <c r="M500" s="78"/>
      <c r="O500" s="185"/>
    </row>
    <row r="501" spans="1:15" s="61" customFormat="1" ht="28.5" outlineLevel="1" x14ac:dyDescent="0.2">
      <c r="A501" s="1"/>
      <c r="B501" s="69" t="s">
        <v>904</v>
      </c>
      <c r="C501" s="70">
        <v>96986</v>
      </c>
      <c r="D501" s="70" t="s">
        <v>48</v>
      </c>
      <c r="E501" s="71" t="s">
        <v>905</v>
      </c>
      <c r="F501" s="72" t="s">
        <v>50</v>
      </c>
      <c r="G501" s="73">
        <v>8</v>
      </c>
      <c r="H501" s="74"/>
      <c r="I501" s="75">
        <f t="shared" si="139"/>
        <v>0</v>
      </c>
      <c r="J501" s="76">
        <f t="shared" si="136"/>
        <v>0</v>
      </c>
      <c r="K501" s="77">
        <f t="shared" si="137"/>
        <v>0</v>
      </c>
      <c r="L501" s="75">
        <f t="shared" si="138"/>
        <v>0</v>
      </c>
      <c r="M501" s="78"/>
      <c r="O501" s="185"/>
    </row>
    <row r="502" spans="1:15" s="61" customFormat="1" ht="28.5" outlineLevel="1" x14ac:dyDescent="0.2">
      <c r="A502" s="1"/>
      <c r="B502" s="69" t="s">
        <v>906</v>
      </c>
      <c r="C502" s="70">
        <v>96989</v>
      </c>
      <c r="D502" s="70" t="s">
        <v>48</v>
      </c>
      <c r="E502" s="71" t="s">
        <v>907</v>
      </c>
      <c r="F502" s="72" t="s">
        <v>50</v>
      </c>
      <c r="G502" s="73">
        <v>1</v>
      </c>
      <c r="H502" s="74"/>
      <c r="I502" s="75">
        <f t="shared" si="139"/>
        <v>0</v>
      </c>
      <c r="J502" s="76">
        <f t="shared" si="136"/>
        <v>0</v>
      </c>
      <c r="K502" s="77">
        <f t="shared" si="137"/>
        <v>0</v>
      </c>
      <c r="L502" s="75">
        <f t="shared" si="138"/>
        <v>0</v>
      </c>
      <c r="M502" s="78"/>
      <c r="O502" s="185"/>
    </row>
    <row r="503" spans="1:15" s="61" customFormat="1" ht="28.5" outlineLevel="1" x14ac:dyDescent="0.2">
      <c r="A503" s="1"/>
      <c r="B503" s="69" t="s">
        <v>908</v>
      </c>
      <c r="C503" s="70">
        <v>96988</v>
      </c>
      <c r="D503" s="70" t="s">
        <v>48</v>
      </c>
      <c r="E503" s="71" t="s">
        <v>909</v>
      </c>
      <c r="F503" s="72" t="s">
        <v>50</v>
      </c>
      <c r="G503" s="73">
        <v>1</v>
      </c>
      <c r="H503" s="74"/>
      <c r="I503" s="75">
        <f t="shared" si="139"/>
        <v>0</v>
      </c>
      <c r="J503" s="76">
        <f t="shared" si="136"/>
        <v>0</v>
      </c>
      <c r="K503" s="77">
        <f t="shared" si="137"/>
        <v>0</v>
      </c>
      <c r="L503" s="75">
        <f t="shared" si="138"/>
        <v>0</v>
      </c>
      <c r="M503" s="78"/>
      <c r="O503" s="185"/>
    </row>
    <row r="504" spans="1:15" s="61" customFormat="1" outlineLevel="1" x14ac:dyDescent="0.2">
      <c r="A504" s="1"/>
      <c r="B504" s="69" t="s">
        <v>910</v>
      </c>
      <c r="C504" s="70">
        <v>104746</v>
      </c>
      <c r="D504" s="70" t="s">
        <v>48</v>
      </c>
      <c r="E504" s="71" t="s">
        <v>911</v>
      </c>
      <c r="F504" s="72" t="s">
        <v>50</v>
      </c>
      <c r="G504" s="73">
        <v>6</v>
      </c>
      <c r="H504" s="74"/>
      <c r="I504" s="75">
        <f t="shared" si="139"/>
        <v>0</v>
      </c>
      <c r="J504" s="76">
        <f t="shared" si="136"/>
        <v>0</v>
      </c>
      <c r="K504" s="77">
        <f t="shared" si="137"/>
        <v>0</v>
      </c>
      <c r="L504" s="75">
        <f t="shared" si="138"/>
        <v>0</v>
      </c>
      <c r="M504" s="78"/>
      <c r="O504" s="185"/>
    </row>
    <row r="505" spans="1:15" s="61" customFormat="1" ht="28.5" outlineLevel="1" x14ac:dyDescent="0.2">
      <c r="A505" s="1"/>
      <c r="B505" s="69" t="s">
        <v>912</v>
      </c>
      <c r="C505" s="70">
        <v>96987</v>
      </c>
      <c r="D505" s="70" t="s">
        <v>48</v>
      </c>
      <c r="E505" s="71" t="s">
        <v>913</v>
      </c>
      <c r="F505" s="72" t="s">
        <v>50</v>
      </c>
      <c r="G505" s="73">
        <v>1</v>
      </c>
      <c r="H505" s="74"/>
      <c r="I505" s="75">
        <f t="shared" si="139"/>
        <v>0</v>
      </c>
      <c r="J505" s="76">
        <f t="shared" si="136"/>
        <v>0</v>
      </c>
      <c r="K505" s="77">
        <f t="shared" si="137"/>
        <v>0</v>
      </c>
      <c r="L505" s="75">
        <f t="shared" si="138"/>
        <v>0</v>
      </c>
      <c r="M505" s="78"/>
      <c r="O505" s="185"/>
    </row>
    <row r="506" spans="1:15" s="61" customFormat="1" ht="28.5" outlineLevel="1" x14ac:dyDescent="0.2">
      <c r="A506" s="1"/>
      <c r="B506" s="69" t="s">
        <v>914</v>
      </c>
      <c r="C506" s="70">
        <v>101663</v>
      </c>
      <c r="D506" s="70" t="s">
        <v>48</v>
      </c>
      <c r="E506" s="71" t="s">
        <v>915</v>
      </c>
      <c r="F506" s="72" t="s">
        <v>50</v>
      </c>
      <c r="G506" s="73">
        <v>10</v>
      </c>
      <c r="H506" s="74"/>
      <c r="I506" s="75">
        <f t="shared" si="139"/>
        <v>0</v>
      </c>
      <c r="J506" s="76">
        <f t="shared" si="136"/>
        <v>0</v>
      </c>
      <c r="K506" s="77">
        <f t="shared" si="137"/>
        <v>0</v>
      </c>
      <c r="L506" s="75">
        <f t="shared" si="138"/>
        <v>0</v>
      </c>
      <c r="M506" s="78"/>
      <c r="O506" s="185"/>
    </row>
    <row r="507" spans="1:15" s="61" customFormat="1" outlineLevel="1" x14ac:dyDescent="0.2">
      <c r="A507" s="1"/>
      <c r="B507" s="69" t="s">
        <v>916</v>
      </c>
      <c r="C507" s="70">
        <v>78206</v>
      </c>
      <c r="D507" s="70" t="s">
        <v>81</v>
      </c>
      <c r="E507" s="71" t="s">
        <v>917</v>
      </c>
      <c r="F507" s="72" t="s">
        <v>124</v>
      </c>
      <c r="G507" s="73">
        <v>210</v>
      </c>
      <c r="H507" s="74"/>
      <c r="I507" s="75">
        <f t="shared" si="139"/>
        <v>0</v>
      </c>
      <c r="J507" s="76">
        <f t="shared" si="136"/>
        <v>0</v>
      </c>
      <c r="K507" s="77">
        <f t="shared" si="137"/>
        <v>0</v>
      </c>
      <c r="L507" s="75">
        <f t="shared" si="138"/>
        <v>0</v>
      </c>
      <c r="M507" s="78"/>
      <c r="O507" s="185"/>
    </row>
    <row r="508" spans="1:15" s="61" customFormat="1" outlineLevel="1" x14ac:dyDescent="0.2">
      <c r="A508" s="1"/>
      <c r="B508" s="69" t="s">
        <v>918</v>
      </c>
      <c r="C508" s="70">
        <v>78212</v>
      </c>
      <c r="D508" s="70" t="s">
        <v>81</v>
      </c>
      <c r="E508" s="71" t="s">
        <v>919</v>
      </c>
      <c r="F508" s="72" t="s">
        <v>124</v>
      </c>
      <c r="G508" s="73">
        <v>95</v>
      </c>
      <c r="H508" s="74"/>
      <c r="I508" s="75">
        <f t="shared" si="139"/>
        <v>0</v>
      </c>
      <c r="J508" s="76">
        <f t="shared" si="136"/>
        <v>0</v>
      </c>
      <c r="K508" s="77">
        <f t="shared" si="137"/>
        <v>0</v>
      </c>
      <c r="L508" s="75">
        <f t="shared" si="138"/>
        <v>0</v>
      </c>
      <c r="M508" s="78"/>
      <c r="O508" s="185"/>
    </row>
    <row r="509" spans="1:15" s="61" customFormat="1" ht="28.5" outlineLevel="1" x14ac:dyDescent="0.2">
      <c r="A509" s="1"/>
      <c r="B509" s="69" t="s">
        <v>920</v>
      </c>
      <c r="C509" s="70">
        <v>96984</v>
      </c>
      <c r="D509" s="70" t="s">
        <v>48</v>
      </c>
      <c r="E509" s="71" t="s">
        <v>921</v>
      </c>
      <c r="F509" s="72" t="s">
        <v>50</v>
      </c>
      <c r="G509" s="73">
        <v>12</v>
      </c>
      <c r="H509" s="74"/>
      <c r="I509" s="75">
        <f t="shared" si="139"/>
        <v>0</v>
      </c>
      <c r="J509" s="76">
        <f t="shared" si="136"/>
        <v>0</v>
      </c>
      <c r="K509" s="77">
        <f t="shared" si="137"/>
        <v>0</v>
      </c>
      <c r="L509" s="75">
        <f t="shared" si="138"/>
        <v>0</v>
      </c>
      <c r="M509" s="78"/>
      <c r="O509" s="185"/>
    </row>
    <row r="510" spans="1:15" s="61" customFormat="1" ht="28.5" outlineLevel="1" x14ac:dyDescent="0.2">
      <c r="A510" s="1"/>
      <c r="B510" s="69" t="s">
        <v>922</v>
      </c>
      <c r="C510" s="70">
        <v>101548</v>
      </c>
      <c r="D510" s="70" t="s">
        <v>48</v>
      </c>
      <c r="E510" s="71" t="s">
        <v>923</v>
      </c>
      <c r="F510" s="72" t="s">
        <v>50</v>
      </c>
      <c r="G510" s="73">
        <v>70</v>
      </c>
      <c r="H510" s="74"/>
      <c r="I510" s="75">
        <f t="shared" si="139"/>
        <v>0</v>
      </c>
      <c r="J510" s="76">
        <f t="shared" si="136"/>
        <v>0</v>
      </c>
      <c r="K510" s="77">
        <f t="shared" si="137"/>
        <v>0</v>
      </c>
      <c r="L510" s="75">
        <f t="shared" si="138"/>
        <v>0</v>
      </c>
      <c r="M510" s="78"/>
      <c r="O510" s="185"/>
    </row>
    <row r="511" spans="1:15" s="61" customFormat="1" ht="15" x14ac:dyDescent="0.2">
      <c r="A511" s="1"/>
      <c r="B511" s="62" t="s">
        <v>924</v>
      </c>
      <c r="C511" s="63"/>
      <c r="D511" s="63"/>
      <c r="E511" s="64" t="s">
        <v>925</v>
      </c>
      <c r="F511" s="63"/>
      <c r="G511" s="65"/>
      <c r="H511" s="65"/>
      <c r="I511" s="67">
        <f>IFERROR(ROUND(SUM(I512,I517,I520,I528,I524,I532,I534,I539,I544,I548,I550,I552),2),"")</f>
        <v>0</v>
      </c>
      <c r="J511" s="103"/>
      <c r="K511" s="104"/>
      <c r="L511" s="67">
        <f>IFERROR(ROUND(SUM(L512,L517,L520,L528,L524,L532,L534,L539,L544,L548,L550,L552,L554),2)," ")</f>
        <v>0</v>
      </c>
      <c r="M511" s="68"/>
      <c r="O511" s="185"/>
    </row>
    <row r="512" spans="1:15" s="61" customFormat="1" ht="15" x14ac:dyDescent="0.2">
      <c r="A512" s="1"/>
      <c r="B512" s="95" t="s">
        <v>926</v>
      </c>
      <c r="C512" s="96"/>
      <c r="D512" s="96"/>
      <c r="E512" s="97" t="s">
        <v>927</v>
      </c>
      <c r="F512" s="96"/>
      <c r="G512" s="98"/>
      <c r="H512" s="98"/>
      <c r="I512" s="99">
        <f>IFERROR(ROUND(SUM($I513:$I516),2),"")</f>
        <v>0</v>
      </c>
      <c r="J512" s="96"/>
      <c r="K512" s="97"/>
      <c r="L512" s="99">
        <f>IFERROR(ROUND(SUM($L513:$L516),2)," ")</f>
        <v>0</v>
      </c>
      <c r="M512" s="100"/>
      <c r="O512" s="185"/>
    </row>
    <row r="513" spans="1:15" s="61" customFormat="1" ht="42.75" outlineLevel="1" x14ac:dyDescent="0.2">
      <c r="A513" s="1"/>
      <c r="B513" s="69" t="s">
        <v>928</v>
      </c>
      <c r="C513" s="70">
        <v>103318</v>
      </c>
      <c r="D513" s="70" t="s">
        <v>48</v>
      </c>
      <c r="E513" s="71" t="s">
        <v>929</v>
      </c>
      <c r="F513" s="72" t="s">
        <v>57</v>
      </c>
      <c r="G513" s="73">
        <v>322.31</v>
      </c>
      <c r="H513" s="74"/>
      <c r="I513" s="75">
        <f>IFERROR(ROUND($G513*$H513,2),"")</f>
        <v>0</v>
      </c>
      <c r="J513" s="76">
        <f>IFERROR($J$9,"")</f>
        <v>0</v>
      </c>
      <c r="K513" s="77">
        <f t="shared" ref="K513:K516" si="140">IFERROR(ROUND(H513*(1+$J513),2),"")</f>
        <v>0</v>
      </c>
      <c r="L513" s="75">
        <f>IFERROR(ROUND($K513*$G513,2)," ")</f>
        <v>0</v>
      </c>
      <c r="M513" s="78"/>
      <c r="O513" s="185"/>
    </row>
    <row r="514" spans="1:15" s="61" customFormat="1" ht="42.75" outlineLevel="1" x14ac:dyDescent="0.2">
      <c r="A514" s="1"/>
      <c r="B514" s="69" t="s">
        <v>930</v>
      </c>
      <c r="C514" s="70">
        <v>101161</v>
      </c>
      <c r="D514" s="70" t="s">
        <v>48</v>
      </c>
      <c r="E514" s="71" t="s">
        <v>931</v>
      </c>
      <c r="F514" s="72" t="s">
        <v>57</v>
      </c>
      <c r="G514" s="73">
        <v>45.98</v>
      </c>
      <c r="H514" s="74"/>
      <c r="I514" s="75">
        <f t="shared" ref="I514:I516" si="141">IFERROR(ROUND($G514*$H514,2),"")</f>
        <v>0</v>
      </c>
      <c r="J514" s="76">
        <f>IFERROR($J$9,"")</f>
        <v>0</v>
      </c>
      <c r="K514" s="77">
        <f t="shared" si="140"/>
        <v>0</v>
      </c>
      <c r="L514" s="75">
        <f>IFERROR(ROUND($K514*$G514,2)," ")</f>
        <v>0</v>
      </c>
      <c r="M514" s="78"/>
      <c r="O514" s="185"/>
    </row>
    <row r="515" spans="1:15" s="61" customFormat="1" ht="28.5" outlineLevel="1" x14ac:dyDescent="0.2">
      <c r="A515" s="1"/>
      <c r="B515" s="69" t="s">
        <v>932</v>
      </c>
      <c r="C515" s="70">
        <v>93191</v>
      </c>
      <c r="D515" s="70" t="s">
        <v>48</v>
      </c>
      <c r="E515" s="71" t="s">
        <v>933</v>
      </c>
      <c r="F515" s="72" t="s">
        <v>124</v>
      </c>
      <c r="G515" s="73">
        <v>19.8</v>
      </c>
      <c r="H515" s="74"/>
      <c r="I515" s="75">
        <f t="shared" si="141"/>
        <v>0</v>
      </c>
      <c r="J515" s="76">
        <f>IFERROR($J$9,"")</f>
        <v>0</v>
      </c>
      <c r="K515" s="77">
        <f t="shared" si="140"/>
        <v>0</v>
      </c>
      <c r="L515" s="75">
        <f>IFERROR(ROUND($K515*$G515,2)," ")</f>
        <v>0</v>
      </c>
      <c r="M515" s="78"/>
      <c r="O515" s="185"/>
    </row>
    <row r="516" spans="1:15" s="61" customFormat="1" ht="28.5" outlineLevel="1" x14ac:dyDescent="0.2">
      <c r="A516" s="1"/>
      <c r="B516" s="69" t="s">
        <v>934</v>
      </c>
      <c r="C516" s="70">
        <v>93199</v>
      </c>
      <c r="D516" s="70" t="s">
        <v>48</v>
      </c>
      <c r="E516" s="71" t="s">
        <v>935</v>
      </c>
      <c r="F516" s="72" t="s">
        <v>124</v>
      </c>
      <c r="G516" s="73">
        <v>14.8</v>
      </c>
      <c r="H516" s="74"/>
      <c r="I516" s="75">
        <f t="shared" si="141"/>
        <v>0</v>
      </c>
      <c r="J516" s="76">
        <f>IFERROR($J$9,"")</f>
        <v>0</v>
      </c>
      <c r="K516" s="77">
        <f t="shared" si="140"/>
        <v>0</v>
      </c>
      <c r="L516" s="75">
        <f>IFERROR(ROUND($K516*$G516,2)," ")</f>
        <v>0</v>
      </c>
      <c r="M516" s="78"/>
      <c r="O516" s="185"/>
    </row>
    <row r="517" spans="1:15" s="61" customFormat="1" ht="15" x14ac:dyDescent="0.2">
      <c r="A517" s="1"/>
      <c r="B517" s="95" t="s">
        <v>936</v>
      </c>
      <c r="C517" s="96"/>
      <c r="D517" s="96"/>
      <c r="E517" s="97" t="s">
        <v>937</v>
      </c>
      <c r="F517" s="96"/>
      <c r="G517" s="98"/>
      <c r="H517" s="102"/>
      <c r="I517" s="99">
        <f>IFERROR(ROUND(SUM($I518:$I519),2),"")</f>
        <v>0</v>
      </c>
      <c r="J517" s="96"/>
      <c r="K517" s="97"/>
      <c r="L517" s="99">
        <f>IFERROR(ROUND(SUM($L518:$L519),2)," ")</f>
        <v>0</v>
      </c>
      <c r="M517" s="100"/>
      <c r="O517" s="185"/>
    </row>
    <row r="518" spans="1:15" s="61" customFormat="1" ht="57" outlineLevel="1" x14ac:dyDescent="0.2">
      <c r="A518" s="1"/>
      <c r="B518" s="69" t="s">
        <v>938</v>
      </c>
      <c r="C518" s="70">
        <v>96359</v>
      </c>
      <c r="D518" s="70" t="s">
        <v>48</v>
      </c>
      <c r="E518" s="71" t="s">
        <v>939</v>
      </c>
      <c r="F518" s="72" t="s">
        <v>57</v>
      </c>
      <c r="G518" s="73">
        <v>20.81</v>
      </c>
      <c r="H518" s="74"/>
      <c r="I518" s="75">
        <f>IFERROR(ROUND($G518*$H518,2),"")</f>
        <v>0</v>
      </c>
      <c r="J518" s="76">
        <f>IFERROR($J$9,"")</f>
        <v>0</v>
      </c>
      <c r="K518" s="77">
        <f t="shared" ref="K518:K519" si="142">IFERROR(ROUND(H518*(1+$J518),2),"")</f>
        <v>0</v>
      </c>
      <c r="L518" s="75">
        <f>IFERROR(ROUND($K518*$G518,2)," ")</f>
        <v>0</v>
      </c>
      <c r="M518" s="78"/>
      <c r="O518" s="185"/>
    </row>
    <row r="519" spans="1:15" s="61" customFormat="1" ht="57" outlineLevel="1" x14ac:dyDescent="0.2">
      <c r="A519" s="1"/>
      <c r="B519" s="69" t="s">
        <v>940</v>
      </c>
      <c r="C519" s="70" t="s">
        <v>941</v>
      </c>
      <c r="D519" s="70" t="s">
        <v>89</v>
      </c>
      <c r="E519" s="71" t="s">
        <v>942</v>
      </c>
      <c r="F519" s="72" t="s">
        <v>31</v>
      </c>
      <c r="G519" s="73">
        <v>9.0500000000000007</v>
      </c>
      <c r="H519" s="74"/>
      <c r="I519" s="75">
        <f>IFERROR(ROUND($G519*$H519,2),"")</f>
        <v>0</v>
      </c>
      <c r="J519" s="76">
        <f>IFERROR($J$9,"")</f>
        <v>0</v>
      </c>
      <c r="K519" s="77">
        <f t="shared" si="142"/>
        <v>0</v>
      </c>
      <c r="L519" s="75">
        <f>IFERROR(ROUND($K519*$G519,2)," ")</f>
        <v>0</v>
      </c>
      <c r="M519" s="78"/>
      <c r="O519" s="185"/>
    </row>
    <row r="520" spans="1:15" s="61" customFormat="1" ht="15" x14ac:dyDescent="0.2">
      <c r="A520" s="1"/>
      <c r="B520" s="95" t="s">
        <v>943</v>
      </c>
      <c r="C520" s="96"/>
      <c r="D520" s="96"/>
      <c r="E520" s="97" t="s">
        <v>944</v>
      </c>
      <c r="F520" s="96"/>
      <c r="G520" s="98"/>
      <c r="H520" s="98"/>
      <c r="I520" s="99">
        <f>IFERROR(ROUND(SUM($I521:$I523),2),"")</f>
        <v>0</v>
      </c>
      <c r="J520" s="96"/>
      <c r="K520" s="97"/>
      <c r="L520" s="99">
        <f>IFERROR(ROUND(SUM($L521:$L523),2)," ")</f>
        <v>0</v>
      </c>
      <c r="M520" s="100"/>
      <c r="O520" s="185"/>
    </row>
    <row r="521" spans="1:15" s="61" customFormat="1" ht="28.5" outlineLevel="1" x14ac:dyDescent="0.2">
      <c r="A521" s="1"/>
      <c r="B521" s="69" t="s">
        <v>945</v>
      </c>
      <c r="C521" s="70">
        <v>10168</v>
      </c>
      <c r="D521" s="70" t="s">
        <v>496</v>
      </c>
      <c r="E521" s="71" t="s">
        <v>946</v>
      </c>
      <c r="F521" s="72" t="s">
        <v>31</v>
      </c>
      <c r="G521" s="73">
        <v>67.06</v>
      </c>
      <c r="H521" s="74"/>
      <c r="I521" s="75">
        <f>IFERROR(ROUND($G521*$H521,2),"")</f>
        <v>0</v>
      </c>
      <c r="J521" s="76">
        <f>IFERROR($J$9,"")</f>
        <v>0</v>
      </c>
      <c r="K521" s="77">
        <f t="shared" ref="K521:K523" si="143">IFERROR(ROUND(H521*(1+$J521),2),"")</f>
        <v>0</v>
      </c>
      <c r="L521" s="75">
        <f>IFERROR(ROUND($K521*$G521,2)," ")</f>
        <v>0</v>
      </c>
      <c r="M521" s="78"/>
      <c r="O521" s="185"/>
    </row>
    <row r="522" spans="1:15" s="61" customFormat="1" ht="28.5" outlineLevel="1" x14ac:dyDescent="0.2">
      <c r="A522" s="1"/>
      <c r="B522" s="69" t="s">
        <v>947</v>
      </c>
      <c r="C522" s="70">
        <v>12623</v>
      </c>
      <c r="D522" s="70" t="s">
        <v>496</v>
      </c>
      <c r="E522" s="71" t="s">
        <v>948</v>
      </c>
      <c r="F522" s="72" t="s">
        <v>31</v>
      </c>
      <c r="G522" s="73">
        <v>1507.55</v>
      </c>
      <c r="H522" s="74"/>
      <c r="I522" s="75">
        <f t="shared" ref="I522:I523" si="144">IFERROR(ROUND($G522*$H522,2),"")</f>
        <v>0</v>
      </c>
      <c r="J522" s="76">
        <f>IFERROR($J$9,"")</f>
        <v>0</v>
      </c>
      <c r="K522" s="77">
        <f t="shared" si="143"/>
        <v>0</v>
      </c>
      <c r="L522" s="75">
        <f>IFERROR(ROUND($K522*$G522,2)," ")</f>
        <v>0</v>
      </c>
      <c r="M522" s="78"/>
      <c r="O522" s="185"/>
    </row>
    <row r="523" spans="1:15" s="61" customFormat="1" ht="57" outlineLevel="1" x14ac:dyDescent="0.2">
      <c r="A523" s="1"/>
      <c r="B523" s="69" t="s">
        <v>949</v>
      </c>
      <c r="C523" s="70">
        <v>102494</v>
      </c>
      <c r="D523" s="70" t="s">
        <v>48</v>
      </c>
      <c r="E523" s="71" t="s">
        <v>950</v>
      </c>
      <c r="F523" s="72" t="s">
        <v>57</v>
      </c>
      <c r="G523" s="73">
        <v>1507.55</v>
      </c>
      <c r="H523" s="74"/>
      <c r="I523" s="75">
        <f t="shared" si="144"/>
        <v>0</v>
      </c>
      <c r="J523" s="76">
        <f>IFERROR($J$9,"")</f>
        <v>0</v>
      </c>
      <c r="K523" s="77">
        <f t="shared" si="143"/>
        <v>0</v>
      </c>
      <c r="L523" s="75">
        <f>IFERROR(ROUND($K523*$G523,2)," ")</f>
        <v>0</v>
      </c>
      <c r="M523" s="78"/>
      <c r="O523" s="185"/>
    </row>
    <row r="524" spans="1:15" s="61" customFormat="1" ht="15" x14ac:dyDescent="0.2">
      <c r="A524" s="1"/>
      <c r="B524" s="95" t="s">
        <v>951</v>
      </c>
      <c r="C524" s="96"/>
      <c r="D524" s="96"/>
      <c r="E524" s="97" t="s">
        <v>952</v>
      </c>
      <c r="F524" s="96"/>
      <c r="G524" s="98"/>
      <c r="H524" s="98"/>
      <c r="I524" s="99">
        <f>IFERROR(ROUND(SUM($I525:$I527),2),"")</f>
        <v>0</v>
      </c>
      <c r="J524" s="96"/>
      <c r="K524" s="97"/>
      <c r="L524" s="99">
        <f>IFERROR(ROUND(SUM($L525:$L527),2)," ")</f>
        <v>0</v>
      </c>
      <c r="M524" s="100"/>
      <c r="O524" s="185"/>
    </row>
    <row r="525" spans="1:15" s="61" customFormat="1" ht="42.75" outlineLevel="1" x14ac:dyDescent="0.2">
      <c r="A525" s="1"/>
      <c r="B525" s="69" t="s">
        <v>953</v>
      </c>
      <c r="C525" s="70">
        <v>104611</v>
      </c>
      <c r="D525" s="70" t="s">
        <v>48</v>
      </c>
      <c r="E525" s="71" t="s">
        <v>954</v>
      </c>
      <c r="F525" s="72" t="s">
        <v>57</v>
      </c>
      <c r="G525" s="73">
        <v>59.76</v>
      </c>
      <c r="H525" s="74"/>
      <c r="I525" s="75">
        <f>IFERROR(ROUND($G525*$H525,2),"")</f>
        <v>0</v>
      </c>
      <c r="J525" s="76">
        <f>IFERROR($J$9,"")</f>
        <v>0</v>
      </c>
      <c r="K525" s="77">
        <f t="shared" ref="K525:K527" si="145">IFERROR(ROUND(H525*(1+$J525),2),"")</f>
        <v>0</v>
      </c>
      <c r="L525" s="75">
        <f>IFERROR(ROUND($K525*$G525,2)," ")</f>
        <v>0</v>
      </c>
      <c r="M525" s="78"/>
      <c r="O525" s="185"/>
    </row>
    <row r="526" spans="1:15" s="61" customFormat="1" ht="42.75" outlineLevel="1" x14ac:dyDescent="0.2">
      <c r="A526" s="1"/>
      <c r="B526" s="69" t="s">
        <v>955</v>
      </c>
      <c r="C526" s="70">
        <v>87905</v>
      </c>
      <c r="D526" s="70" t="s">
        <v>48</v>
      </c>
      <c r="E526" s="71" t="s">
        <v>312</v>
      </c>
      <c r="F526" s="72" t="s">
        <v>57</v>
      </c>
      <c r="G526" s="73">
        <v>1294.1600000000001</v>
      </c>
      <c r="H526" s="74"/>
      <c r="I526" s="75">
        <f t="shared" ref="I526:I527" si="146">IFERROR(ROUND($G526*$H526,2),"")</f>
        <v>0</v>
      </c>
      <c r="J526" s="76">
        <f>IFERROR($J$9,"")</f>
        <v>0</v>
      </c>
      <c r="K526" s="77">
        <f t="shared" si="145"/>
        <v>0</v>
      </c>
      <c r="L526" s="75">
        <f>IFERROR(ROUND($K526*$G526,2)," ")</f>
        <v>0</v>
      </c>
      <c r="M526" s="78"/>
      <c r="O526" s="185"/>
    </row>
    <row r="527" spans="1:15" s="61" customFormat="1" ht="42.75" outlineLevel="1" x14ac:dyDescent="0.2">
      <c r="A527" s="1"/>
      <c r="B527" s="69" t="s">
        <v>956</v>
      </c>
      <c r="C527" s="70">
        <v>87775</v>
      </c>
      <c r="D527" s="70" t="s">
        <v>48</v>
      </c>
      <c r="E527" s="71" t="s">
        <v>957</v>
      </c>
      <c r="F527" s="72" t="s">
        <v>57</v>
      </c>
      <c r="G527" s="73">
        <v>1294.1600000000001</v>
      </c>
      <c r="H527" s="74"/>
      <c r="I527" s="75">
        <f t="shared" si="146"/>
        <v>0</v>
      </c>
      <c r="J527" s="76">
        <f>IFERROR($J$9,"")</f>
        <v>0</v>
      </c>
      <c r="K527" s="77">
        <f t="shared" si="145"/>
        <v>0</v>
      </c>
      <c r="L527" s="75">
        <f>IFERROR(ROUND($K527*$G527,2)," ")</f>
        <v>0</v>
      </c>
      <c r="M527" s="78"/>
      <c r="O527" s="185"/>
    </row>
    <row r="528" spans="1:15" s="61" customFormat="1" ht="15" x14ac:dyDescent="0.2">
      <c r="A528" s="1"/>
      <c r="B528" s="95" t="s">
        <v>958</v>
      </c>
      <c r="C528" s="96"/>
      <c r="D528" s="96"/>
      <c r="E528" s="97" t="s">
        <v>959</v>
      </c>
      <c r="F528" s="96"/>
      <c r="G528" s="98"/>
      <c r="H528" s="102"/>
      <c r="I528" s="99">
        <f>IFERROR(ROUND(SUM($I529:$I531),2),"")</f>
        <v>0</v>
      </c>
      <c r="J528" s="96"/>
      <c r="K528" s="97"/>
      <c r="L528" s="99">
        <f>IFERROR(ROUND(SUM($L529:$L531),2)," ")</f>
        <v>0</v>
      </c>
      <c r="M528" s="100"/>
      <c r="O528" s="185"/>
    </row>
    <row r="529" spans="1:15" s="61" customFormat="1" ht="28.5" outlineLevel="1" x14ac:dyDescent="0.2">
      <c r="A529" s="1"/>
      <c r="B529" s="69" t="s">
        <v>960</v>
      </c>
      <c r="C529" s="70">
        <v>88489</v>
      </c>
      <c r="D529" s="70" t="s">
        <v>48</v>
      </c>
      <c r="E529" s="71" t="s">
        <v>961</v>
      </c>
      <c r="F529" s="72" t="s">
        <v>57</v>
      </c>
      <c r="G529" s="73">
        <v>1294.1500000000001</v>
      </c>
      <c r="H529" s="74"/>
      <c r="I529" s="75">
        <f>IFERROR(ROUND($G529*$H529,2),"")</f>
        <v>0</v>
      </c>
      <c r="J529" s="76">
        <f>IFERROR($J$9,"")</f>
        <v>0</v>
      </c>
      <c r="K529" s="77">
        <f t="shared" ref="K529:K531" si="147">IFERROR(ROUND(H529*(1+$J529),2),"")</f>
        <v>0</v>
      </c>
      <c r="L529" s="75">
        <f>IFERROR(ROUND($K529*$G529,2)," ")</f>
        <v>0</v>
      </c>
      <c r="M529" s="78"/>
      <c r="O529" s="185"/>
    </row>
    <row r="530" spans="1:15" s="61" customFormat="1" ht="28.5" outlineLevel="1" x14ac:dyDescent="0.2">
      <c r="A530" s="1"/>
      <c r="B530" s="69" t="s">
        <v>962</v>
      </c>
      <c r="C530" s="70">
        <v>88497</v>
      </c>
      <c r="D530" s="70" t="s">
        <v>48</v>
      </c>
      <c r="E530" s="71" t="s">
        <v>318</v>
      </c>
      <c r="F530" s="72" t="s">
        <v>57</v>
      </c>
      <c r="G530" s="73">
        <v>1238.54</v>
      </c>
      <c r="H530" s="74"/>
      <c r="I530" s="75">
        <f t="shared" ref="I530:I531" si="148">IFERROR(ROUND($G530*$H530,2),"")</f>
        <v>0</v>
      </c>
      <c r="J530" s="76">
        <f>IFERROR($J$9,"")</f>
        <v>0</v>
      </c>
      <c r="K530" s="77">
        <f t="shared" si="147"/>
        <v>0</v>
      </c>
      <c r="L530" s="75">
        <f>IFERROR(ROUND($K530*$G530,2)," ")</f>
        <v>0</v>
      </c>
      <c r="M530" s="78"/>
      <c r="O530" s="185"/>
    </row>
    <row r="531" spans="1:15" s="61" customFormat="1" ht="28.5" outlineLevel="1" x14ac:dyDescent="0.2">
      <c r="A531" s="1"/>
      <c r="B531" s="69" t="s">
        <v>963</v>
      </c>
      <c r="C531" s="70">
        <v>88485</v>
      </c>
      <c r="D531" s="70" t="s">
        <v>48</v>
      </c>
      <c r="E531" s="71" t="s">
        <v>320</v>
      </c>
      <c r="F531" s="72" t="s">
        <v>57</v>
      </c>
      <c r="G531" s="73">
        <v>1238.54</v>
      </c>
      <c r="H531" s="74"/>
      <c r="I531" s="75">
        <f t="shared" si="148"/>
        <v>0</v>
      </c>
      <c r="J531" s="76">
        <f>IFERROR($J$9,"")</f>
        <v>0</v>
      </c>
      <c r="K531" s="77">
        <f t="shared" si="147"/>
        <v>0</v>
      </c>
      <c r="L531" s="75">
        <f>IFERROR(ROUND($K531*$G531,2)," ")</f>
        <v>0</v>
      </c>
      <c r="M531" s="78"/>
      <c r="O531" s="185"/>
    </row>
    <row r="532" spans="1:15" s="61" customFormat="1" ht="15" x14ac:dyDescent="0.2">
      <c r="A532" s="1"/>
      <c r="B532" s="95" t="s">
        <v>964</v>
      </c>
      <c r="C532" s="96"/>
      <c r="D532" s="96"/>
      <c r="E532" s="97" t="s">
        <v>965</v>
      </c>
      <c r="F532" s="96"/>
      <c r="G532" s="98"/>
      <c r="H532" s="98"/>
      <c r="I532" s="99">
        <f>IFERROR(ROUND(SUM($I533),2),"")</f>
        <v>0</v>
      </c>
      <c r="J532" s="96"/>
      <c r="K532" s="97"/>
      <c r="L532" s="99">
        <f>IFERROR(ROUND(SUM($L533),2)," ")</f>
        <v>0</v>
      </c>
      <c r="M532" s="100"/>
      <c r="O532" s="185"/>
    </row>
    <row r="533" spans="1:15" s="61" customFormat="1" ht="28.5" outlineLevel="1" x14ac:dyDescent="0.2">
      <c r="A533" s="1"/>
      <c r="B533" s="69" t="s">
        <v>966</v>
      </c>
      <c r="C533" s="106">
        <v>100860</v>
      </c>
      <c r="D533" s="106" t="s">
        <v>48</v>
      </c>
      <c r="E533" s="107" t="s">
        <v>492</v>
      </c>
      <c r="F533" s="72" t="s">
        <v>50</v>
      </c>
      <c r="G533" s="73">
        <v>2</v>
      </c>
      <c r="H533" s="74"/>
      <c r="I533" s="75">
        <f>IFERROR(ROUND($G533*$H533,2),"")</f>
        <v>0</v>
      </c>
      <c r="J533" s="76">
        <f>IFERROR($J$9,"")</f>
        <v>0</v>
      </c>
      <c r="K533" s="77">
        <f t="shared" ref="K533" si="149">IFERROR(ROUND(H533*(1+$J533),2),"")</f>
        <v>0</v>
      </c>
      <c r="L533" s="75">
        <f>IFERROR(ROUND($K533*$G533,2)," ")</f>
        <v>0</v>
      </c>
      <c r="M533" s="78"/>
      <c r="O533" s="185"/>
    </row>
    <row r="534" spans="1:15" s="61" customFormat="1" ht="15" x14ac:dyDescent="0.2">
      <c r="A534" s="1"/>
      <c r="B534" s="95" t="s">
        <v>967</v>
      </c>
      <c r="C534" s="96"/>
      <c r="D534" s="96"/>
      <c r="E534" s="97" t="s">
        <v>968</v>
      </c>
      <c r="F534" s="96"/>
      <c r="G534" s="98"/>
      <c r="H534" s="98"/>
      <c r="I534" s="99">
        <f>IFERROR(ROUND(SUM($I535:$I538),2),"")</f>
        <v>0</v>
      </c>
      <c r="J534" s="96"/>
      <c r="K534" s="97"/>
      <c r="L534" s="99">
        <f>IFERROR(ROUND(SUM($L535:$L538),2)," ")</f>
        <v>0</v>
      </c>
      <c r="M534" s="100"/>
      <c r="O534" s="185"/>
    </row>
    <row r="535" spans="1:15" s="61" customFormat="1" ht="42.75" outlineLevel="1" x14ac:dyDescent="0.2">
      <c r="A535" s="1"/>
      <c r="B535" s="69" t="s">
        <v>969</v>
      </c>
      <c r="C535" s="70">
        <v>86932</v>
      </c>
      <c r="D535" s="70" t="s">
        <v>48</v>
      </c>
      <c r="E535" s="71" t="s">
        <v>500</v>
      </c>
      <c r="F535" s="72" t="s">
        <v>50</v>
      </c>
      <c r="G535" s="73">
        <v>2</v>
      </c>
      <c r="H535" s="74"/>
      <c r="I535" s="75">
        <f>IFERROR(ROUND($G535*$H535,2),"")</f>
        <v>0</v>
      </c>
      <c r="J535" s="76">
        <f>IFERROR($J$9,"")</f>
        <v>0</v>
      </c>
      <c r="K535" s="77">
        <f t="shared" ref="K535:K538" si="150">IFERROR(ROUND(H535*(1+$J535),2),"")</f>
        <v>0</v>
      </c>
      <c r="L535" s="75">
        <f>IFERROR(ROUND($K535*$G535,2)," ")</f>
        <v>0</v>
      </c>
      <c r="M535" s="78"/>
      <c r="O535" s="185"/>
    </row>
    <row r="536" spans="1:15" s="61" customFormat="1" outlineLevel="1" x14ac:dyDescent="0.2">
      <c r="A536" s="1"/>
      <c r="B536" s="69" t="s">
        <v>970</v>
      </c>
      <c r="C536" s="70">
        <v>202151</v>
      </c>
      <c r="D536" s="70" t="s">
        <v>81</v>
      </c>
      <c r="E536" s="71" t="s">
        <v>971</v>
      </c>
      <c r="F536" s="72" t="s">
        <v>50</v>
      </c>
      <c r="G536" s="73">
        <v>2</v>
      </c>
      <c r="H536" s="74"/>
      <c r="I536" s="75">
        <f t="shared" ref="I536:I538" si="151">IFERROR(ROUND($G536*$H536,2),"")</f>
        <v>0</v>
      </c>
      <c r="J536" s="76">
        <f>IFERROR($J$9,"")</f>
        <v>0</v>
      </c>
      <c r="K536" s="77">
        <f t="shared" si="150"/>
        <v>0</v>
      </c>
      <c r="L536" s="75">
        <f>IFERROR(ROUND($K536*$G536,2)," ")</f>
        <v>0</v>
      </c>
      <c r="M536" s="78"/>
      <c r="O536" s="185"/>
    </row>
    <row r="537" spans="1:15" s="61" customFormat="1" ht="57" outlineLevel="1" x14ac:dyDescent="0.2">
      <c r="A537" s="1"/>
      <c r="B537" s="69" t="s">
        <v>972</v>
      </c>
      <c r="C537" s="70" t="s">
        <v>973</v>
      </c>
      <c r="D537" s="70" t="s">
        <v>89</v>
      </c>
      <c r="E537" s="71" t="s">
        <v>974</v>
      </c>
      <c r="F537" s="72" t="s">
        <v>50</v>
      </c>
      <c r="G537" s="73">
        <v>2</v>
      </c>
      <c r="H537" s="74"/>
      <c r="I537" s="75">
        <f t="shared" si="151"/>
        <v>0</v>
      </c>
      <c r="J537" s="76">
        <f>IFERROR($J$9,"")</f>
        <v>0</v>
      </c>
      <c r="K537" s="77">
        <f t="shared" si="150"/>
        <v>0</v>
      </c>
      <c r="L537" s="75">
        <f>IFERROR(ROUND($K537*$G537,2)," ")</f>
        <v>0</v>
      </c>
      <c r="M537" s="78"/>
      <c r="O537" s="185"/>
    </row>
    <row r="538" spans="1:15" s="61" customFormat="1" outlineLevel="1" x14ac:dyDescent="0.2">
      <c r="A538" s="1"/>
      <c r="B538" s="69" t="s">
        <v>975</v>
      </c>
      <c r="C538" s="70">
        <v>190372</v>
      </c>
      <c r="D538" s="70" t="s">
        <v>81</v>
      </c>
      <c r="E538" s="71" t="s">
        <v>976</v>
      </c>
      <c r="F538" s="72" t="s">
        <v>50</v>
      </c>
      <c r="G538" s="73">
        <v>1</v>
      </c>
      <c r="H538" s="74"/>
      <c r="I538" s="75">
        <f t="shared" si="151"/>
        <v>0</v>
      </c>
      <c r="J538" s="76">
        <f>IFERROR($J$9,"")</f>
        <v>0</v>
      </c>
      <c r="K538" s="77">
        <f t="shared" si="150"/>
        <v>0</v>
      </c>
      <c r="L538" s="75">
        <f>IFERROR(ROUND($K538*$G538,2)," ")</f>
        <v>0</v>
      </c>
      <c r="M538" s="78"/>
      <c r="O538" s="185"/>
    </row>
    <row r="539" spans="1:15" s="61" customFormat="1" ht="15" x14ac:dyDescent="0.2">
      <c r="A539" s="1"/>
      <c r="B539" s="95" t="s">
        <v>977</v>
      </c>
      <c r="C539" s="96"/>
      <c r="D539" s="96"/>
      <c r="E539" s="97" t="s">
        <v>978</v>
      </c>
      <c r="F539" s="96"/>
      <c r="G539" s="98"/>
      <c r="H539" s="98"/>
      <c r="I539" s="99">
        <f>IFERROR(ROUND(SUM($I540:$I543),2),"")</f>
        <v>0</v>
      </c>
      <c r="J539" s="96"/>
      <c r="K539" s="97"/>
      <c r="L539" s="99">
        <f>IFERROR(ROUND(SUM($L540:$L543),2)," ")</f>
        <v>0</v>
      </c>
      <c r="M539" s="100"/>
      <c r="O539" s="185"/>
    </row>
    <row r="540" spans="1:15" s="61" customFormat="1" ht="28.5" outlineLevel="1" x14ac:dyDescent="0.2">
      <c r="A540" s="1"/>
      <c r="B540" s="69" t="s">
        <v>979</v>
      </c>
      <c r="C540" s="70">
        <v>86913</v>
      </c>
      <c r="D540" s="70" t="s">
        <v>48</v>
      </c>
      <c r="E540" s="71" t="s">
        <v>494</v>
      </c>
      <c r="F540" s="72" t="s">
        <v>50</v>
      </c>
      <c r="G540" s="73">
        <v>1</v>
      </c>
      <c r="H540" s="74"/>
      <c r="I540" s="75">
        <f>IFERROR(ROUND($G540*$H540,2),"")</f>
        <v>0</v>
      </c>
      <c r="J540" s="76">
        <f>IFERROR($J$9,"")</f>
        <v>0</v>
      </c>
      <c r="K540" s="77">
        <f t="shared" ref="K540:K543" si="152">IFERROR(ROUND(H540*(1+$J540),2),"")</f>
        <v>0</v>
      </c>
      <c r="L540" s="75">
        <f>IFERROR(ROUND($K540*$G540,2)," ")</f>
        <v>0</v>
      </c>
      <c r="M540" s="78"/>
      <c r="O540" s="185"/>
    </row>
    <row r="541" spans="1:15" s="61" customFormat="1" ht="28.5" outlineLevel="1" x14ac:dyDescent="0.2">
      <c r="A541" s="1"/>
      <c r="B541" s="69" t="s">
        <v>980</v>
      </c>
      <c r="C541" s="70">
        <v>9676</v>
      </c>
      <c r="D541" s="70" t="s">
        <v>496</v>
      </c>
      <c r="E541" s="71" t="s">
        <v>497</v>
      </c>
      <c r="F541" s="72" t="s">
        <v>498</v>
      </c>
      <c r="G541" s="73">
        <v>3</v>
      </c>
      <c r="H541" s="74"/>
      <c r="I541" s="75">
        <f t="shared" ref="I541:I543" si="153">IFERROR(ROUND($G541*$H541,2),"")</f>
        <v>0</v>
      </c>
      <c r="J541" s="76">
        <f>IFERROR($J$9,"")</f>
        <v>0</v>
      </c>
      <c r="K541" s="77">
        <f t="shared" si="152"/>
        <v>0</v>
      </c>
      <c r="L541" s="75">
        <f>IFERROR(ROUND($K541*$G541,2)," ")</f>
        <v>0</v>
      </c>
      <c r="M541" s="78"/>
      <c r="O541" s="185"/>
    </row>
    <row r="542" spans="1:15" s="61" customFormat="1" outlineLevel="1" x14ac:dyDescent="0.2">
      <c r="A542" s="1"/>
      <c r="B542" s="69" t="s">
        <v>981</v>
      </c>
      <c r="C542" s="70" t="s">
        <v>982</v>
      </c>
      <c r="D542" s="70" t="s">
        <v>89</v>
      </c>
      <c r="E542" s="71" t="s">
        <v>983</v>
      </c>
      <c r="F542" s="72" t="s">
        <v>50</v>
      </c>
      <c r="G542" s="73">
        <v>2</v>
      </c>
      <c r="H542" s="74"/>
      <c r="I542" s="75">
        <f t="shared" si="153"/>
        <v>0</v>
      </c>
      <c r="J542" s="76">
        <f>IFERROR($J$9,"")</f>
        <v>0</v>
      </c>
      <c r="K542" s="77">
        <f t="shared" si="152"/>
        <v>0</v>
      </c>
      <c r="L542" s="75">
        <f>IFERROR(ROUND($K542*$G542,2)," ")</f>
        <v>0</v>
      </c>
      <c r="M542" s="78"/>
      <c r="O542" s="185"/>
    </row>
    <row r="543" spans="1:15" s="61" customFormat="1" ht="28.5" outlineLevel="1" x14ac:dyDescent="0.2">
      <c r="A543" s="1"/>
      <c r="B543" s="69" t="s">
        <v>984</v>
      </c>
      <c r="C543" s="70">
        <v>86900</v>
      </c>
      <c r="D543" s="70" t="s">
        <v>48</v>
      </c>
      <c r="E543" s="71" t="s">
        <v>985</v>
      </c>
      <c r="F543" s="72" t="s">
        <v>50</v>
      </c>
      <c r="G543" s="73">
        <v>1</v>
      </c>
      <c r="H543" s="74"/>
      <c r="I543" s="75">
        <f t="shared" si="153"/>
        <v>0</v>
      </c>
      <c r="J543" s="76">
        <f>IFERROR($J$9,"")</f>
        <v>0</v>
      </c>
      <c r="K543" s="77">
        <f t="shared" si="152"/>
        <v>0</v>
      </c>
      <c r="L543" s="75">
        <f>IFERROR(ROUND($K543*$G543,2)," ")</f>
        <v>0</v>
      </c>
      <c r="M543" s="78"/>
      <c r="O543" s="185"/>
    </row>
    <row r="544" spans="1:15" s="61" customFormat="1" ht="15" x14ac:dyDescent="0.2">
      <c r="A544" s="1"/>
      <c r="B544" s="95" t="s">
        <v>986</v>
      </c>
      <c r="C544" s="96"/>
      <c r="D544" s="96"/>
      <c r="E544" s="97" t="s">
        <v>987</v>
      </c>
      <c r="F544" s="96"/>
      <c r="G544" s="98"/>
      <c r="H544" s="98"/>
      <c r="I544" s="99">
        <f>IFERROR(ROUND(SUM($I545:$I547),2),"")</f>
        <v>0</v>
      </c>
      <c r="J544" s="96"/>
      <c r="K544" s="97"/>
      <c r="L544" s="99">
        <f>IFERROR(ROUND(SUM($L545:$L547),2)," ")</f>
        <v>0</v>
      </c>
      <c r="M544" s="100"/>
      <c r="O544" s="185"/>
    </row>
    <row r="545" spans="1:15" s="61" customFormat="1" ht="28.5" outlineLevel="1" x14ac:dyDescent="0.2">
      <c r="A545" s="1"/>
      <c r="B545" s="69" t="s">
        <v>988</v>
      </c>
      <c r="C545" s="70">
        <v>17001097</v>
      </c>
      <c r="D545" s="70" t="s">
        <v>59</v>
      </c>
      <c r="E545" s="71" t="s">
        <v>989</v>
      </c>
      <c r="F545" s="72" t="s">
        <v>57</v>
      </c>
      <c r="G545" s="73">
        <v>25.86</v>
      </c>
      <c r="H545" s="74"/>
      <c r="I545" s="75">
        <f>IFERROR(ROUND($G545*$H545,2),"")</f>
        <v>0</v>
      </c>
      <c r="J545" s="76">
        <f>IFERROR($J$9,"")</f>
        <v>0</v>
      </c>
      <c r="K545" s="77">
        <f t="shared" ref="K545:K547" si="154">IFERROR(ROUND(H545*(1+$J545),2),"")</f>
        <v>0</v>
      </c>
      <c r="L545" s="75">
        <f>IFERROR(ROUND($K545*$G545,2)," ")</f>
        <v>0</v>
      </c>
      <c r="M545" s="78"/>
      <c r="O545" s="185"/>
    </row>
    <row r="546" spans="1:15" s="61" customFormat="1" ht="42.75" outlineLevel="1" x14ac:dyDescent="0.2">
      <c r="A546" s="1"/>
      <c r="B546" s="69" t="s">
        <v>990</v>
      </c>
      <c r="C546" s="70">
        <v>94569</v>
      </c>
      <c r="D546" s="70" t="s">
        <v>48</v>
      </c>
      <c r="E546" s="71" t="s">
        <v>991</v>
      </c>
      <c r="F546" s="72" t="s">
        <v>57</v>
      </c>
      <c r="G546" s="73">
        <v>2.16</v>
      </c>
      <c r="H546" s="74"/>
      <c r="I546" s="75">
        <f t="shared" ref="I546:I547" si="155">IFERROR(ROUND($G546*$H546,2),"")</f>
        <v>0</v>
      </c>
      <c r="J546" s="76">
        <f>IFERROR($J$9,"")</f>
        <v>0</v>
      </c>
      <c r="K546" s="77">
        <f t="shared" si="154"/>
        <v>0</v>
      </c>
      <c r="L546" s="75">
        <f>IFERROR(ROUND($K546*$G546,2)," ")</f>
        <v>0</v>
      </c>
      <c r="M546" s="78"/>
      <c r="O546" s="185"/>
    </row>
    <row r="547" spans="1:15" s="61" customFormat="1" outlineLevel="1" x14ac:dyDescent="0.2">
      <c r="A547" s="1"/>
      <c r="B547" s="69" t="s">
        <v>992</v>
      </c>
      <c r="C547" s="70">
        <v>112634</v>
      </c>
      <c r="D547" s="70" t="s">
        <v>81</v>
      </c>
      <c r="E547" s="71" t="s">
        <v>993</v>
      </c>
      <c r="F547" s="72" t="s">
        <v>31</v>
      </c>
      <c r="G547" s="73">
        <v>3.96</v>
      </c>
      <c r="H547" s="74"/>
      <c r="I547" s="75">
        <f t="shared" si="155"/>
        <v>0</v>
      </c>
      <c r="J547" s="76">
        <f>IFERROR($J$9,"")</f>
        <v>0</v>
      </c>
      <c r="K547" s="77">
        <f t="shared" si="154"/>
        <v>0</v>
      </c>
      <c r="L547" s="75">
        <f>IFERROR(ROUND($K547*$G547,2)," ")</f>
        <v>0</v>
      </c>
      <c r="M547" s="78"/>
      <c r="O547" s="185"/>
    </row>
    <row r="548" spans="1:15" s="61" customFormat="1" ht="15" x14ac:dyDescent="0.2">
      <c r="A548" s="1"/>
      <c r="B548" s="95" t="s">
        <v>994</v>
      </c>
      <c r="C548" s="96"/>
      <c r="D548" s="96"/>
      <c r="E548" s="97" t="s">
        <v>995</v>
      </c>
      <c r="F548" s="96"/>
      <c r="G548" s="98"/>
      <c r="H548" s="102"/>
      <c r="I548" s="99">
        <f>IFERROR(ROUND(SUM($I549),2),"")</f>
        <v>0</v>
      </c>
      <c r="J548" s="96"/>
      <c r="K548" s="97"/>
      <c r="L548" s="99">
        <f>IFERROR(ROUND(SUM($L549),2)," ")</f>
        <v>0</v>
      </c>
      <c r="M548" s="100"/>
      <c r="O548" s="185"/>
    </row>
    <row r="549" spans="1:15" s="61" customFormat="1" ht="57" outlineLevel="1" x14ac:dyDescent="0.2">
      <c r="A549" s="1"/>
      <c r="B549" s="69" t="s">
        <v>996</v>
      </c>
      <c r="C549" s="70">
        <v>90843</v>
      </c>
      <c r="D549" s="70" t="s">
        <v>48</v>
      </c>
      <c r="E549" s="71" t="s">
        <v>997</v>
      </c>
      <c r="F549" s="72" t="s">
        <v>50</v>
      </c>
      <c r="G549" s="73">
        <v>3</v>
      </c>
      <c r="H549" s="74"/>
      <c r="I549" s="75">
        <f>IFERROR(ROUND($G549*$H549,2),"")</f>
        <v>0</v>
      </c>
      <c r="J549" s="76">
        <f>IFERROR($J$9,"")</f>
        <v>0</v>
      </c>
      <c r="K549" s="77">
        <f t="shared" ref="K549" si="156">IFERROR(ROUND(H549*(1+$J549),2),"")</f>
        <v>0</v>
      </c>
      <c r="L549" s="75">
        <f>IFERROR(ROUND($K549*$G549,2)," ")</f>
        <v>0</v>
      </c>
      <c r="M549" s="78"/>
      <c r="O549" s="185"/>
    </row>
    <row r="550" spans="1:15" s="61" customFormat="1" ht="15" x14ac:dyDescent="0.2">
      <c r="A550" s="1"/>
      <c r="B550" s="95" t="s">
        <v>998</v>
      </c>
      <c r="C550" s="96"/>
      <c r="D550" s="96"/>
      <c r="E550" s="97" t="s">
        <v>999</v>
      </c>
      <c r="F550" s="96"/>
      <c r="G550" s="98"/>
      <c r="H550" s="98"/>
      <c r="I550" s="99">
        <f>IFERROR(ROUND(SUM($I551),2),"")</f>
        <v>0</v>
      </c>
      <c r="J550" s="96"/>
      <c r="K550" s="97"/>
      <c r="L550" s="99">
        <f>IFERROR(ROUND(SUM($L551),2)," ")</f>
        <v>0</v>
      </c>
      <c r="M550" s="100"/>
      <c r="O550" s="185"/>
    </row>
    <row r="551" spans="1:15" s="61" customFormat="1" ht="28.5" outlineLevel="1" x14ac:dyDescent="0.2">
      <c r="A551" s="1"/>
      <c r="B551" s="69" t="s">
        <v>1000</v>
      </c>
      <c r="C551" s="70">
        <v>91338</v>
      </c>
      <c r="D551" s="70" t="s">
        <v>48</v>
      </c>
      <c r="E551" s="71" t="s">
        <v>1001</v>
      </c>
      <c r="F551" s="72" t="s">
        <v>57</v>
      </c>
      <c r="G551" s="73">
        <v>6.84</v>
      </c>
      <c r="H551" s="74"/>
      <c r="I551" s="75">
        <f>IFERROR(ROUND($G551*$H551,2),"")</f>
        <v>0</v>
      </c>
      <c r="J551" s="76">
        <f>IFERROR($J$9,"")</f>
        <v>0</v>
      </c>
      <c r="K551" s="77">
        <f t="shared" ref="K551" si="157">IFERROR(ROUND(H551*(1+$J551),2),"")</f>
        <v>0</v>
      </c>
      <c r="L551" s="75">
        <f>IFERROR(ROUND($K551*$G551,2)," ")</f>
        <v>0</v>
      </c>
      <c r="M551" s="78"/>
      <c r="O551" s="185"/>
    </row>
    <row r="552" spans="1:15" s="61" customFormat="1" ht="15" x14ac:dyDescent="0.2">
      <c r="A552" s="1"/>
      <c r="B552" s="95" t="s">
        <v>1002</v>
      </c>
      <c r="C552" s="96"/>
      <c r="D552" s="96"/>
      <c r="E552" s="97" t="s">
        <v>1003</v>
      </c>
      <c r="F552" s="96"/>
      <c r="G552" s="98"/>
      <c r="H552" s="98"/>
      <c r="I552" s="99">
        <f>IFERROR(ROUND(SUM($I553),2),"")</f>
        <v>0</v>
      </c>
      <c r="J552" s="96"/>
      <c r="K552" s="97"/>
      <c r="L552" s="99">
        <f>IFERROR(ROUND(SUM($L553),2)," ")</f>
        <v>0</v>
      </c>
      <c r="M552" s="100"/>
      <c r="O552" s="185"/>
    </row>
    <row r="553" spans="1:15" s="61" customFormat="1" outlineLevel="1" x14ac:dyDescent="0.2">
      <c r="A553" s="1"/>
      <c r="B553" s="69" t="s">
        <v>1004</v>
      </c>
      <c r="C553" s="70">
        <v>12492</v>
      </c>
      <c r="D553" s="70" t="s">
        <v>496</v>
      </c>
      <c r="E553" s="71" t="s">
        <v>1005</v>
      </c>
      <c r="F553" s="72" t="s">
        <v>31</v>
      </c>
      <c r="G553" s="73">
        <v>0.6</v>
      </c>
      <c r="H553" s="74"/>
      <c r="I553" s="75">
        <f>IFERROR(ROUND($G553*$H553,2),"")</f>
        <v>0</v>
      </c>
      <c r="J553" s="76">
        <f>IFERROR($J$9,"")</f>
        <v>0</v>
      </c>
      <c r="K553" s="77">
        <f t="shared" ref="K553" si="158">IFERROR(ROUND(H553*(1+$J553),2),"")</f>
        <v>0</v>
      </c>
      <c r="L553" s="75">
        <f>IFERROR(ROUND($K553*$G553,2)," ")</f>
        <v>0</v>
      </c>
      <c r="M553" s="78"/>
      <c r="O553" s="185"/>
    </row>
    <row r="554" spans="1:15" s="61" customFormat="1" ht="15" outlineLevel="1" x14ac:dyDescent="0.2">
      <c r="A554" s="1"/>
      <c r="B554" s="95" t="s">
        <v>1006</v>
      </c>
      <c r="C554" s="96"/>
      <c r="D554" s="96"/>
      <c r="E554" s="97" t="s">
        <v>1007</v>
      </c>
      <c r="F554" s="96"/>
      <c r="G554" s="98"/>
      <c r="H554" s="98"/>
      <c r="I554" s="99">
        <f>IFERROR(ROUND(SUM($I555),2),"")</f>
        <v>0</v>
      </c>
      <c r="J554" s="96"/>
      <c r="K554" s="97"/>
      <c r="L554" s="99">
        <f>IFERROR(ROUND(SUM($L555),2)," ")</f>
        <v>0</v>
      </c>
      <c r="M554" s="100"/>
      <c r="O554" s="185"/>
    </row>
    <row r="555" spans="1:15" s="61" customFormat="1" ht="28.5" outlineLevel="1" x14ac:dyDescent="0.2">
      <c r="A555" s="1"/>
      <c r="B555" s="69" t="s">
        <v>1008</v>
      </c>
      <c r="C555" s="70">
        <v>88488</v>
      </c>
      <c r="D555" s="70" t="s">
        <v>48</v>
      </c>
      <c r="E555" s="71" t="s">
        <v>1009</v>
      </c>
      <c r="F555" s="72" t="s">
        <v>57</v>
      </c>
      <c r="G555" s="73">
        <v>869.95</v>
      </c>
      <c r="H555" s="74"/>
      <c r="I555" s="75">
        <f>IFERROR(ROUND($G555*$H555,2),"")</f>
        <v>0</v>
      </c>
      <c r="J555" s="76">
        <f>IFERROR($J$9,"")</f>
        <v>0</v>
      </c>
      <c r="K555" s="77">
        <f t="shared" ref="K555" si="159">IFERROR(ROUND(H555*(1+$J555),2),"")</f>
        <v>0</v>
      </c>
      <c r="L555" s="75">
        <f>IFERROR(ROUND($K555*$G555,2)," ")</f>
        <v>0</v>
      </c>
      <c r="M555" s="78"/>
      <c r="O555" s="185"/>
    </row>
    <row r="556" spans="1:15" s="61" customFormat="1" ht="15" outlineLevel="1" x14ac:dyDescent="0.2">
      <c r="A556" s="1"/>
      <c r="B556" s="62" t="s">
        <v>1010</v>
      </c>
      <c r="C556" s="63"/>
      <c r="D556" s="63"/>
      <c r="E556" s="64" t="s">
        <v>1011</v>
      </c>
      <c r="F556" s="63"/>
      <c r="G556" s="65"/>
      <c r="H556" s="65"/>
      <c r="I556" s="67">
        <f>IFERROR(ROUND(SUM(I562,I565,I557),2),"")</f>
        <v>0</v>
      </c>
      <c r="J556" s="103"/>
      <c r="K556" s="104"/>
      <c r="L556" s="67">
        <f>IFERROR(ROUND(SUM(L562,L565,L557),2)," ")</f>
        <v>0</v>
      </c>
      <c r="M556" s="68"/>
      <c r="O556" s="185"/>
    </row>
    <row r="557" spans="1:15" s="61" customFormat="1" ht="15" outlineLevel="1" x14ac:dyDescent="0.2">
      <c r="A557" s="1"/>
      <c r="B557" s="95" t="s">
        <v>1012</v>
      </c>
      <c r="C557" s="96"/>
      <c r="D557" s="96"/>
      <c r="E557" s="97" t="s">
        <v>1013</v>
      </c>
      <c r="F557" s="96"/>
      <c r="G557" s="98"/>
      <c r="H557" s="98"/>
      <c r="I557" s="99">
        <f>IFERROR(ROUND(SUM($I558:$I561),2),"")</f>
        <v>0</v>
      </c>
      <c r="J557" s="96"/>
      <c r="K557" s="97"/>
      <c r="L557" s="99">
        <f>IFERROR(ROUND(SUM($L558:$L561),2)," ")</f>
        <v>0</v>
      </c>
      <c r="M557" s="100"/>
      <c r="O557" s="185"/>
    </row>
    <row r="558" spans="1:15" s="61" customFormat="1" outlineLevel="1" x14ac:dyDescent="0.2">
      <c r="A558" s="1"/>
      <c r="B558" s="69" t="s">
        <v>1014</v>
      </c>
      <c r="C558" s="70">
        <v>55862</v>
      </c>
      <c r="D558" s="70" t="s">
        <v>81</v>
      </c>
      <c r="E558" s="71" t="s">
        <v>1015</v>
      </c>
      <c r="F558" s="72" t="s">
        <v>50</v>
      </c>
      <c r="G558" s="73">
        <v>10</v>
      </c>
      <c r="H558" s="74"/>
      <c r="I558" s="75">
        <f>IFERROR(ROUND($G558*$H558,2),"")</f>
        <v>0</v>
      </c>
      <c r="J558" s="76">
        <f>IFERROR($J$9,"")</f>
        <v>0</v>
      </c>
      <c r="K558" s="77">
        <f t="shared" ref="K558:K561" si="160">IFERROR(ROUND(H558*(1+$J558),2),"")</f>
        <v>0</v>
      </c>
      <c r="L558" s="75">
        <f>IFERROR(ROUND($K558*$G558,2)," ")</f>
        <v>0</v>
      </c>
      <c r="M558" s="78"/>
      <c r="O558" s="185"/>
    </row>
    <row r="559" spans="1:15" s="61" customFormat="1" ht="28.5" outlineLevel="1" x14ac:dyDescent="0.2">
      <c r="A559" s="1"/>
      <c r="B559" s="69" t="s">
        <v>1016</v>
      </c>
      <c r="C559" s="70" t="s">
        <v>1017</v>
      </c>
      <c r="D559" s="70" t="s">
        <v>24</v>
      </c>
      <c r="E559" s="71" t="s">
        <v>1018</v>
      </c>
      <c r="F559" s="72" t="s">
        <v>498</v>
      </c>
      <c r="G559" s="73">
        <v>8</v>
      </c>
      <c r="H559" s="74"/>
      <c r="I559" s="75">
        <f t="shared" ref="I559:I561" si="161">IFERROR(ROUND($G559*$H559,2),"")</f>
        <v>0</v>
      </c>
      <c r="J559" s="76">
        <f>IFERROR($J$9,"")</f>
        <v>0</v>
      </c>
      <c r="K559" s="77">
        <f t="shared" si="160"/>
        <v>0</v>
      </c>
      <c r="L559" s="75">
        <f>IFERROR(ROUND($K559*$G559,2)," ")</f>
        <v>0</v>
      </c>
      <c r="M559" s="78"/>
      <c r="O559" s="185"/>
    </row>
    <row r="560" spans="1:15" s="61" customFormat="1" ht="42.75" outlineLevel="1" x14ac:dyDescent="0.2">
      <c r="A560" s="1"/>
      <c r="B560" s="69" t="s">
        <v>1019</v>
      </c>
      <c r="C560" s="70" t="s">
        <v>1020</v>
      </c>
      <c r="D560" s="70" t="s">
        <v>24</v>
      </c>
      <c r="E560" s="71" t="s">
        <v>1021</v>
      </c>
      <c r="F560" s="72" t="s">
        <v>498</v>
      </c>
      <c r="G560" s="73">
        <v>10</v>
      </c>
      <c r="H560" s="74"/>
      <c r="I560" s="75">
        <f t="shared" si="161"/>
        <v>0</v>
      </c>
      <c r="J560" s="76">
        <f>IFERROR($J$9,"")</f>
        <v>0</v>
      </c>
      <c r="K560" s="77">
        <f t="shared" si="160"/>
        <v>0</v>
      </c>
      <c r="L560" s="75">
        <f>IFERROR(ROUND($K560*$G560,2)," ")</f>
        <v>0</v>
      </c>
      <c r="M560" s="78"/>
      <c r="O560" s="185"/>
    </row>
    <row r="561" spans="1:15" s="61" customFormat="1" outlineLevel="1" x14ac:dyDescent="0.2">
      <c r="A561" s="1"/>
      <c r="B561" s="69" t="s">
        <v>1022</v>
      </c>
      <c r="C561" s="70">
        <v>12895</v>
      </c>
      <c r="D561" s="70" t="s">
        <v>496</v>
      </c>
      <c r="E561" s="71" t="s">
        <v>1023</v>
      </c>
      <c r="F561" s="72" t="s">
        <v>498</v>
      </c>
      <c r="G561" s="73">
        <v>2</v>
      </c>
      <c r="H561" s="74"/>
      <c r="I561" s="75">
        <f t="shared" si="161"/>
        <v>0</v>
      </c>
      <c r="J561" s="76">
        <f>IFERROR($J$9,"")</f>
        <v>0</v>
      </c>
      <c r="K561" s="77">
        <f t="shared" si="160"/>
        <v>0</v>
      </c>
      <c r="L561" s="75">
        <f>IFERROR(ROUND($K561*$G561,2)," ")</f>
        <v>0</v>
      </c>
      <c r="M561" s="78"/>
      <c r="O561" s="185"/>
    </row>
    <row r="562" spans="1:15" s="61" customFormat="1" ht="15" outlineLevel="1" x14ac:dyDescent="0.2">
      <c r="A562" s="1"/>
      <c r="B562" s="95" t="s">
        <v>1024</v>
      </c>
      <c r="C562" s="96"/>
      <c r="D562" s="96"/>
      <c r="E562" s="97" t="s">
        <v>1025</v>
      </c>
      <c r="F562" s="96"/>
      <c r="G562" s="98"/>
      <c r="H562" s="98"/>
      <c r="I562" s="99">
        <f>IFERROR(ROUND(SUM($I563:$I564),2),"")</f>
        <v>0</v>
      </c>
      <c r="J562" s="96"/>
      <c r="K562" s="97"/>
      <c r="L562" s="99">
        <f>IFERROR(ROUND(SUM($L563:$L564),2)," ")</f>
        <v>0</v>
      </c>
      <c r="M562" s="100"/>
      <c r="O562" s="185"/>
    </row>
    <row r="563" spans="1:15" s="61" customFormat="1" outlineLevel="1" x14ac:dyDescent="0.2">
      <c r="A563" s="1"/>
      <c r="B563" s="79" t="s">
        <v>1026</v>
      </c>
      <c r="C563" s="70">
        <v>10446</v>
      </c>
      <c r="D563" s="70" t="s">
        <v>496</v>
      </c>
      <c r="E563" s="71" t="s">
        <v>1027</v>
      </c>
      <c r="F563" s="72" t="s">
        <v>498</v>
      </c>
      <c r="G563" s="73">
        <v>1</v>
      </c>
      <c r="H563" s="74"/>
      <c r="I563" s="75">
        <f>IFERROR(ROUND($G563*$H563,2),"")</f>
        <v>0</v>
      </c>
      <c r="J563" s="76">
        <f>IFERROR($J$9,"")</f>
        <v>0</v>
      </c>
      <c r="K563" s="77">
        <f t="shared" ref="K563:K564" si="162">IFERROR(ROUND(H563*(1+$J563),2),"")</f>
        <v>0</v>
      </c>
      <c r="L563" s="75">
        <f>IFERROR(ROUND($K563*$G563,2)," ")</f>
        <v>0</v>
      </c>
      <c r="M563" s="78"/>
      <c r="O563" s="185"/>
    </row>
    <row r="564" spans="1:15" s="61" customFormat="1" outlineLevel="1" x14ac:dyDescent="0.2">
      <c r="A564" s="1"/>
      <c r="B564" s="79" t="s">
        <v>1028</v>
      </c>
      <c r="C564" s="70" t="s">
        <v>1029</v>
      </c>
      <c r="D564" s="70" t="s">
        <v>24</v>
      </c>
      <c r="E564" s="71" t="s">
        <v>1030</v>
      </c>
      <c r="F564" s="72" t="s">
        <v>498</v>
      </c>
      <c r="G564" s="73">
        <v>1</v>
      </c>
      <c r="H564" s="74"/>
      <c r="I564" s="75">
        <f>IFERROR(ROUND($G564*$H564,2),"")</f>
        <v>0</v>
      </c>
      <c r="J564" s="76">
        <f>IFERROR($J$9,"")</f>
        <v>0</v>
      </c>
      <c r="K564" s="77">
        <f t="shared" si="162"/>
        <v>0</v>
      </c>
      <c r="L564" s="75">
        <f>IFERROR(ROUND($K564*$G564,2)," ")</f>
        <v>0</v>
      </c>
      <c r="M564" s="78"/>
      <c r="O564" s="185"/>
    </row>
    <row r="565" spans="1:15" s="61" customFormat="1" ht="15" outlineLevel="1" x14ac:dyDescent="0.2">
      <c r="A565" s="1"/>
      <c r="B565" s="95" t="s">
        <v>1031</v>
      </c>
      <c r="C565" s="96"/>
      <c r="D565" s="96"/>
      <c r="E565" s="97" t="s">
        <v>1032</v>
      </c>
      <c r="F565" s="96"/>
      <c r="G565" s="98"/>
      <c r="H565" s="98"/>
      <c r="I565" s="99">
        <f>IFERROR(ROUND(SUM($I566:$I567),2),"")</f>
        <v>0</v>
      </c>
      <c r="J565" s="96"/>
      <c r="K565" s="97"/>
      <c r="L565" s="99">
        <f>IFERROR(ROUND(SUM($L566:$L567),2)," ")</f>
        <v>0</v>
      </c>
      <c r="M565" s="100"/>
      <c r="O565" s="185"/>
    </row>
    <row r="566" spans="1:15" s="61" customFormat="1" ht="28.5" outlineLevel="1" x14ac:dyDescent="0.2">
      <c r="A566" s="1"/>
      <c r="B566" s="79" t="s">
        <v>1033</v>
      </c>
      <c r="C566" s="70" t="s">
        <v>1034</v>
      </c>
      <c r="D566" s="70" t="s">
        <v>24</v>
      </c>
      <c r="E566" s="71" t="s">
        <v>1035</v>
      </c>
      <c r="F566" s="72" t="s">
        <v>498</v>
      </c>
      <c r="G566" s="73">
        <v>1</v>
      </c>
      <c r="H566" s="74"/>
      <c r="I566" s="75">
        <f>IFERROR(ROUND($G566*$H566,2),"")</f>
        <v>0</v>
      </c>
      <c r="J566" s="76">
        <f>IFERROR($J$9,"")</f>
        <v>0</v>
      </c>
      <c r="K566" s="77">
        <f t="shared" ref="K566:K567" si="163">IFERROR(ROUND(H566*(1+$J566),2),"")</f>
        <v>0</v>
      </c>
      <c r="L566" s="75">
        <f>IFERROR(ROUND($K566*$G566,2)," ")</f>
        <v>0</v>
      </c>
      <c r="M566" s="78"/>
      <c r="O566" s="185"/>
    </row>
    <row r="567" spans="1:15" s="61" customFormat="1" ht="42.75" outlineLevel="1" x14ac:dyDescent="0.2">
      <c r="A567" s="1"/>
      <c r="B567" s="79" t="s">
        <v>1036</v>
      </c>
      <c r="C567" s="70">
        <v>92336</v>
      </c>
      <c r="D567" s="70" t="s">
        <v>48</v>
      </c>
      <c r="E567" s="71" t="s">
        <v>1037</v>
      </c>
      <c r="F567" s="72" t="s">
        <v>124</v>
      </c>
      <c r="G567" s="73">
        <v>4</v>
      </c>
      <c r="H567" s="74"/>
      <c r="I567" s="75">
        <f>IFERROR(ROUND($G567*$H567,2),"")</f>
        <v>0</v>
      </c>
      <c r="J567" s="76">
        <f>IFERROR($J$9,"")</f>
        <v>0</v>
      </c>
      <c r="K567" s="77">
        <f t="shared" si="163"/>
        <v>0</v>
      </c>
      <c r="L567" s="75">
        <f>IFERROR(ROUND($K567*$G567,2)," ")</f>
        <v>0</v>
      </c>
      <c r="M567" s="78"/>
      <c r="O567" s="185"/>
    </row>
    <row r="568" spans="1:15" s="61" customFormat="1" ht="15" x14ac:dyDescent="0.2">
      <c r="A568" s="1"/>
      <c r="B568" s="87">
        <v>7</v>
      </c>
      <c r="C568" s="88"/>
      <c r="D568" s="88"/>
      <c r="E568" s="89" t="s">
        <v>1038</v>
      </c>
      <c r="F568" s="88"/>
      <c r="G568" s="90"/>
      <c r="H568" s="90"/>
      <c r="I568" s="91">
        <f>IFERROR(ROUND(SUM($I569,$I576,$I580),2),"")</f>
        <v>0</v>
      </c>
      <c r="J568" s="88"/>
      <c r="K568" s="92"/>
      <c r="L568" s="91">
        <f>IFERROR(ROUND(SUM($L569,$L576,$L580),2)," ")</f>
        <v>0</v>
      </c>
      <c r="M568" s="93" t="e">
        <f>L568/$L$1215</f>
        <v>#DIV/0!</v>
      </c>
      <c r="O568" s="185"/>
    </row>
    <row r="569" spans="1:15" s="61" customFormat="1" ht="15" x14ac:dyDescent="0.2">
      <c r="A569" s="1"/>
      <c r="B569" s="62" t="s">
        <v>1039</v>
      </c>
      <c r="C569" s="63"/>
      <c r="D569" s="63"/>
      <c r="E569" s="64" t="s">
        <v>1040</v>
      </c>
      <c r="F569" s="63"/>
      <c r="G569" s="65"/>
      <c r="H569" s="65"/>
      <c r="I569" s="67">
        <f>IFERROR(ROUND(SUM($I570:$I575),2),"")</f>
        <v>0</v>
      </c>
      <c r="J569" s="103"/>
      <c r="K569" s="104"/>
      <c r="L569" s="67">
        <f>IFERROR(ROUND(SUM($L570:$L575),2)," ")</f>
        <v>0</v>
      </c>
      <c r="M569" s="68"/>
      <c r="O569" s="185"/>
    </row>
    <row r="570" spans="1:15" s="61" customFormat="1" ht="42.75" outlineLevel="1" x14ac:dyDescent="0.2">
      <c r="A570" s="1"/>
      <c r="B570" s="69" t="s">
        <v>1041</v>
      </c>
      <c r="C570" s="70">
        <v>103336</v>
      </c>
      <c r="D570" s="70" t="s">
        <v>48</v>
      </c>
      <c r="E570" s="71" t="s">
        <v>1042</v>
      </c>
      <c r="F570" s="72" t="s">
        <v>57</v>
      </c>
      <c r="G570" s="73">
        <v>179.01</v>
      </c>
      <c r="H570" s="74"/>
      <c r="I570" s="75">
        <f>IFERROR(ROUND($G570*$H570,2),"")</f>
        <v>0</v>
      </c>
      <c r="J570" s="76">
        <f t="shared" ref="J570:J575" si="164">IFERROR($J$9,"")</f>
        <v>0</v>
      </c>
      <c r="K570" s="77">
        <f t="shared" ref="K570:K575" si="165">IFERROR(ROUND(H570*(1+$J570),2),"")</f>
        <v>0</v>
      </c>
      <c r="L570" s="75">
        <f t="shared" ref="L570:L575" si="166">IFERROR(ROUND($K570*$G570,2)," ")</f>
        <v>0</v>
      </c>
      <c r="M570" s="78"/>
      <c r="O570" s="185"/>
    </row>
    <row r="571" spans="1:15" s="61" customFormat="1" ht="42.75" outlineLevel="1" x14ac:dyDescent="0.2">
      <c r="A571" s="1"/>
      <c r="B571" s="69" t="s">
        <v>1043</v>
      </c>
      <c r="C571" s="70">
        <v>103318</v>
      </c>
      <c r="D571" s="70" t="s">
        <v>48</v>
      </c>
      <c r="E571" s="71" t="s">
        <v>929</v>
      </c>
      <c r="F571" s="72" t="s">
        <v>57</v>
      </c>
      <c r="G571" s="73">
        <v>3654.44</v>
      </c>
      <c r="H571" s="74"/>
      <c r="I571" s="75">
        <f t="shared" ref="I571:I575" si="167">IFERROR(ROUND($G571*$H571,2),"")</f>
        <v>0</v>
      </c>
      <c r="J571" s="76">
        <f t="shared" si="164"/>
        <v>0</v>
      </c>
      <c r="K571" s="77">
        <f t="shared" si="165"/>
        <v>0</v>
      </c>
      <c r="L571" s="75">
        <f t="shared" si="166"/>
        <v>0</v>
      </c>
      <c r="M571" s="78"/>
      <c r="O571" s="185"/>
    </row>
    <row r="572" spans="1:15" s="61" customFormat="1" ht="42.75" outlineLevel="1" x14ac:dyDescent="0.2">
      <c r="A572" s="1"/>
      <c r="B572" s="69" t="s">
        <v>1044</v>
      </c>
      <c r="C572" s="70">
        <v>101161</v>
      </c>
      <c r="D572" s="70" t="s">
        <v>48</v>
      </c>
      <c r="E572" s="71" t="s">
        <v>931</v>
      </c>
      <c r="F572" s="72" t="s">
        <v>57</v>
      </c>
      <c r="G572" s="73">
        <v>7.93</v>
      </c>
      <c r="H572" s="74"/>
      <c r="I572" s="75">
        <f t="shared" si="167"/>
        <v>0</v>
      </c>
      <c r="J572" s="76">
        <f t="shared" si="164"/>
        <v>0</v>
      </c>
      <c r="K572" s="77">
        <f t="shared" si="165"/>
        <v>0</v>
      </c>
      <c r="L572" s="75">
        <f t="shared" si="166"/>
        <v>0</v>
      </c>
      <c r="M572" s="78"/>
      <c r="O572" s="185"/>
    </row>
    <row r="573" spans="1:15" s="61" customFormat="1" ht="28.5" outlineLevel="1" x14ac:dyDescent="0.2">
      <c r="A573" s="1"/>
      <c r="B573" s="69" t="s">
        <v>1045</v>
      </c>
      <c r="C573" s="70">
        <v>93191</v>
      </c>
      <c r="D573" s="70" t="s">
        <v>48</v>
      </c>
      <c r="E573" s="71" t="s">
        <v>933</v>
      </c>
      <c r="F573" s="72" t="s">
        <v>124</v>
      </c>
      <c r="G573" s="73">
        <v>310.8</v>
      </c>
      <c r="H573" s="74"/>
      <c r="I573" s="75">
        <f t="shared" si="167"/>
        <v>0</v>
      </c>
      <c r="J573" s="76">
        <f t="shared" si="164"/>
        <v>0</v>
      </c>
      <c r="K573" s="77">
        <f t="shared" si="165"/>
        <v>0</v>
      </c>
      <c r="L573" s="75">
        <f t="shared" si="166"/>
        <v>0</v>
      </c>
      <c r="M573" s="78"/>
      <c r="O573" s="185"/>
    </row>
    <row r="574" spans="1:15" s="61" customFormat="1" ht="28.5" outlineLevel="1" x14ac:dyDescent="0.2">
      <c r="A574" s="1"/>
      <c r="B574" s="69" t="s">
        <v>1046</v>
      </c>
      <c r="C574" s="70">
        <v>93199</v>
      </c>
      <c r="D574" s="70" t="s">
        <v>48</v>
      </c>
      <c r="E574" s="71" t="s">
        <v>935</v>
      </c>
      <c r="F574" s="72" t="s">
        <v>124</v>
      </c>
      <c r="G574" s="73">
        <v>257.8</v>
      </c>
      <c r="H574" s="74"/>
      <c r="I574" s="75">
        <f t="shared" si="167"/>
        <v>0</v>
      </c>
      <c r="J574" s="76">
        <f t="shared" si="164"/>
        <v>0</v>
      </c>
      <c r="K574" s="77">
        <f t="shared" si="165"/>
        <v>0</v>
      </c>
      <c r="L574" s="75">
        <f t="shared" si="166"/>
        <v>0</v>
      </c>
      <c r="M574" s="78"/>
      <c r="O574" s="185"/>
    </row>
    <row r="575" spans="1:15" s="61" customFormat="1" ht="28.5" outlineLevel="1" x14ac:dyDescent="0.2">
      <c r="A575" s="1"/>
      <c r="B575" s="69" t="s">
        <v>1047</v>
      </c>
      <c r="C575" s="70">
        <v>4001102</v>
      </c>
      <c r="D575" s="70" t="s">
        <v>59</v>
      </c>
      <c r="E575" s="71" t="s">
        <v>1048</v>
      </c>
      <c r="F575" s="72" t="s">
        <v>124</v>
      </c>
      <c r="G575" s="73">
        <v>1483.69</v>
      </c>
      <c r="H575" s="74"/>
      <c r="I575" s="75">
        <f t="shared" si="167"/>
        <v>0</v>
      </c>
      <c r="J575" s="76">
        <f t="shared" si="164"/>
        <v>0</v>
      </c>
      <c r="K575" s="77">
        <f t="shared" si="165"/>
        <v>0</v>
      </c>
      <c r="L575" s="75">
        <f t="shared" si="166"/>
        <v>0</v>
      </c>
      <c r="M575" s="78"/>
      <c r="O575" s="185"/>
    </row>
    <row r="576" spans="1:15" s="61" customFormat="1" ht="15" x14ac:dyDescent="0.2">
      <c r="A576" s="1"/>
      <c r="B576" s="62" t="s">
        <v>1049</v>
      </c>
      <c r="C576" s="63"/>
      <c r="D576" s="63"/>
      <c r="E576" s="64" t="s">
        <v>1050</v>
      </c>
      <c r="F576" s="63"/>
      <c r="G576" s="65"/>
      <c r="H576" s="65"/>
      <c r="I576" s="67">
        <f>IFERROR(ROUND(SUM($I577:$I579),2),"")</f>
        <v>0</v>
      </c>
      <c r="J576" s="63"/>
      <c r="K576" s="66"/>
      <c r="L576" s="67">
        <f>IFERROR(ROUND(SUM($L577:$L579),2)," ")</f>
        <v>0</v>
      </c>
      <c r="M576" s="68"/>
      <c r="O576" s="185"/>
    </row>
    <row r="577" spans="1:15" s="61" customFormat="1" ht="57" outlineLevel="1" x14ac:dyDescent="0.2">
      <c r="A577" s="1"/>
      <c r="B577" s="69" t="s">
        <v>1051</v>
      </c>
      <c r="C577" s="70">
        <v>96359</v>
      </c>
      <c r="D577" s="70" t="s">
        <v>48</v>
      </c>
      <c r="E577" s="71" t="s">
        <v>939</v>
      </c>
      <c r="F577" s="72" t="s">
        <v>57</v>
      </c>
      <c r="G577" s="73">
        <v>2091.94</v>
      </c>
      <c r="H577" s="74"/>
      <c r="I577" s="75">
        <f>IFERROR(ROUND($G577*$H577,2),"")</f>
        <v>0</v>
      </c>
      <c r="J577" s="76">
        <f>IFERROR($J$9,"")</f>
        <v>0</v>
      </c>
      <c r="K577" s="77">
        <f t="shared" ref="K577:K579" si="168">IFERROR(ROUND(H577*(1+$J577),2),"")</f>
        <v>0</v>
      </c>
      <c r="L577" s="75">
        <f>IFERROR(ROUND($K577*$G577,2)," ")</f>
        <v>0</v>
      </c>
      <c r="M577" s="78"/>
      <c r="O577" s="185"/>
    </row>
    <row r="578" spans="1:15" s="61" customFormat="1" ht="57" outlineLevel="1" x14ac:dyDescent="0.2">
      <c r="A578" s="1"/>
      <c r="B578" s="69" t="s">
        <v>1052</v>
      </c>
      <c r="C578" s="70" t="s">
        <v>941</v>
      </c>
      <c r="D578" s="70" t="s">
        <v>89</v>
      </c>
      <c r="E578" s="71" t="s">
        <v>942</v>
      </c>
      <c r="F578" s="72" t="s">
        <v>31</v>
      </c>
      <c r="G578" s="73">
        <v>1861.56</v>
      </c>
      <c r="H578" s="74"/>
      <c r="I578" s="75">
        <f t="shared" ref="I578:I579" si="169">IFERROR(ROUND($G578*$H578,2),"")</f>
        <v>0</v>
      </c>
      <c r="J578" s="76">
        <f>IFERROR($J$9,"")</f>
        <v>0</v>
      </c>
      <c r="K578" s="77">
        <f t="shared" si="168"/>
        <v>0</v>
      </c>
      <c r="L578" s="75">
        <f>IFERROR(ROUND($K578*$G578,2)," ")</f>
        <v>0</v>
      </c>
      <c r="M578" s="78"/>
      <c r="O578" s="185"/>
    </row>
    <row r="579" spans="1:15" s="61" customFormat="1" ht="42.75" outlineLevel="1" x14ac:dyDescent="0.2">
      <c r="A579" s="1"/>
      <c r="B579" s="69" t="s">
        <v>1053</v>
      </c>
      <c r="C579" s="70" t="s">
        <v>1054</v>
      </c>
      <c r="D579" s="70" t="s">
        <v>89</v>
      </c>
      <c r="E579" s="71" t="s">
        <v>1055</v>
      </c>
      <c r="F579" s="72" t="s">
        <v>31</v>
      </c>
      <c r="G579" s="73">
        <v>65.64</v>
      </c>
      <c r="H579" s="74"/>
      <c r="I579" s="75">
        <f t="shared" si="169"/>
        <v>0</v>
      </c>
      <c r="J579" s="76">
        <f>IFERROR($J$9,"")</f>
        <v>0</v>
      </c>
      <c r="K579" s="77">
        <f t="shared" si="168"/>
        <v>0</v>
      </c>
      <c r="L579" s="75">
        <f>IFERROR(ROUND($K579*$G579,2)," ")</f>
        <v>0</v>
      </c>
      <c r="M579" s="78"/>
      <c r="O579" s="185"/>
    </row>
    <row r="580" spans="1:15" s="61" customFormat="1" ht="15" x14ac:dyDescent="0.2">
      <c r="A580" s="1"/>
      <c r="B580" s="62" t="s">
        <v>1056</v>
      </c>
      <c r="C580" s="63"/>
      <c r="D580" s="63"/>
      <c r="E580" s="64" t="s">
        <v>1057</v>
      </c>
      <c r="F580" s="63"/>
      <c r="G580" s="65"/>
      <c r="H580" s="65"/>
      <c r="I580" s="67">
        <f>IFERROR(ROUND(SUM($I581),2),"")</f>
        <v>0</v>
      </c>
      <c r="J580" s="63"/>
      <c r="K580" s="66"/>
      <c r="L580" s="67">
        <f>IFERROR(ROUND(SUM($L581),2)," ")</f>
        <v>0</v>
      </c>
      <c r="M580" s="68"/>
      <c r="O580" s="185"/>
    </row>
    <row r="581" spans="1:15" s="61" customFormat="1" ht="42.75" outlineLevel="1" x14ac:dyDescent="0.2">
      <c r="A581" s="1"/>
      <c r="B581" s="69" t="s">
        <v>1058</v>
      </c>
      <c r="C581" s="70">
        <v>102257</v>
      </c>
      <c r="D581" s="70" t="s">
        <v>48</v>
      </c>
      <c r="E581" s="71" t="s">
        <v>1059</v>
      </c>
      <c r="F581" s="72" t="s">
        <v>57</v>
      </c>
      <c r="G581" s="73">
        <v>128.84</v>
      </c>
      <c r="H581" s="74"/>
      <c r="I581" s="75">
        <f>IFERROR(ROUND($G581*$H581,2),"")</f>
        <v>0</v>
      </c>
      <c r="J581" s="76">
        <f>IFERROR($J$9,"")</f>
        <v>0</v>
      </c>
      <c r="K581" s="77">
        <f t="shared" ref="K581" si="170">IFERROR(ROUND(H581*(1+$J581),2),"")</f>
        <v>0</v>
      </c>
      <c r="L581" s="75">
        <f>IFERROR(ROUND($K581*$G581,2)," ")</f>
        <v>0</v>
      </c>
      <c r="M581" s="78"/>
      <c r="O581" s="185"/>
    </row>
    <row r="582" spans="1:15" s="61" customFormat="1" ht="15" x14ac:dyDescent="0.2">
      <c r="A582" s="1"/>
      <c r="B582" s="87">
        <v>8</v>
      </c>
      <c r="C582" s="88"/>
      <c r="D582" s="88"/>
      <c r="E582" s="89" t="s">
        <v>1060</v>
      </c>
      <c r="F582" s="88"/>
      <c r="G582" s="90"/>
      <c r="H582" s="90"/>
      <c r="I582" s="91">
        <f>IFERROR(ROUND(SUM($I583,$I600,$I613,$I616,$I622),2),"")</f>
        <v>0</v>
      </c>
      <c r="J582" s="88"/>
      <c r="K582" s="89"/>
      <c r="L582" s="91">
        <f>IFERROR(ROUND(SUM($L583,$L600,$L613,$L616,$L622),2)," ")</f>
        <v>0</v>
      </c>
      <c r="M582" s="93" t="e">
        <f>L582/$L$1215</f>
        <v>#DIV/0!</v>
      </c>
      <c r="O582" s="185"/>
    </row>
    <row r="583" spans="1:15" s="61" customFormat="1" ht="15" x14ac:dyDescent="0.2">
      <c r="A583" s="1"/>
      <c r="B583" s="62" t="s">
        <v>1061</v>
      </c>
      <c r="C583" s="63"/>
      <c r="D583" s="63"/>
      <c r="E583" s="64" t="s">
        <v>1062</v>
      </c>
      <c r="F583" s="63"/>
      <c r="G583" s="65"/>
      <c r="H583" s="65"/>
      <c r="I583" s="67">
        <f>IFERROR(ROUND(SUM(I584),2),"")</f>
        <v>0</v>
      </c>
      <c r="J583" s="63"/>
      <c r="K583" s="64"/>
      <c r="L583" s="67">
        <f>IFERROR(ROUND(SUM($L584),2)," ")</f>
        <v>0</v>
      </c>
      <c r="M583" s="68"/>
      <c r="O583" s="185"/>
    </row>
    <row r="584" spans="1:15" s="61" customFormat="1" ht="15" x14ac:dyDescent="0.2">
      <c r="A584" s="1"/>
      <c r="B584" s="95" t="s">
        <v>1063</v>
      </c>
      <c r="C584" s="96"/>
      <c r="D584" s="96"/>
      <c r="E584" s="97" t="s">
        <v>1064</v>
      </c>
      <c r="F584" s="96"/>
      <c r="G584" s="98"/>
      <c r="H584" s="98"/>
      <c r="I584" s="99">
        <f>IFERROR(ROUND(SUM($I585:$I599),2),"")</f>
        <v>0</v>
      </c>
      <c r="J584" s="96"/>
      <c r="K584" s="97"/>
      <c r="L584" s="99">
        <f>IFERROR(ROUND(SUM($L585:$L599),2)," ")</f>
        <v>0</v>
      </c>
      <c r="M584" s="100"/>
      <c r="O584" s="185"/>
    </row>
    <row r="585" spans="1:15" s="61" customFormat="1" ht="57" outlineLevel="1" x14ac:dyDescent="0.2">
      <c r="A585" s="1"/>
      <c r="B585" s="69" t="s">
        <v>1065</v>
      </c>
      <c r="C585" s="70">
        <v>90844</v>
      </c>
      <c r="D585" s="70" t="s">
        <v>48</v>
      </c>
      <c r="E585" s="71" t="s">
        <v>1066</v>
      </c>
      <c r="F585" s="72" t="s">
        <v>50</v>
      </c>
      <c r="G585" s="73">
        <v>45</v>
      </c>
      <c r="H585" s="74"/>
      <c r="I585" s="75">
        <f>IFERROR(ROUND($G585*$H585,2),"")</f>
        <v>0</v>
      </c>
      <c r="J585" s="76">
        <f t="shared" ref="J585:J599" si="171">IFERROR($J$9,"")</f>
        <v>0</v>
      </c>
      <c r="K585" s="77">
        <f t="shared" ref="K585:K599" si="172">IFERROR(ROUND(H585*(1+$J585),2),"")</f>
        <v>0</v>
      </c>
      <c r="L585" s="75">
        <f t="shared" ref="L585:L599" si="173">IFERROR(ROUND($K585*$G585,2)," ")</f>
        <v>0</v>
      </c>
      <c r="M585" s="78"/>
      <c r="O585" s="185"/>
    </row>
    <row r="586" spans="1:15" s="61" customFormat="1" ht="57" outlineLevel="1" x14ac:dyDescent="0.2">
      <c r="A586" s="1"/>
      <c r="B586" s="69" t="s">
        <v>1067</v>
      </c>
      <c r="C586" s="70">
        <v>90843</v>
      </c>
      <c r="D586" s="70" t="s">
        <v>48</v>
      </c>
      <c r="E586" s="71" t="s">
        <v>997</v>
      </c>
      <c r="F586" s="72" t="s">
        <v>50</v>
      </c>
      <c r="G586" s="73">
        <v>21</v>
      </c>
      <c r="H586" s="74"/>
      <c r="I586" s="75">
        <f t="shared" ref="I586:I599" si="174">IFERROR(ROUND($G586*$H586,2),"")</f>
        <v>0</v>
      </c>
      <c r="J586" s="76">
        <f t="shared" si="171"/>
        <v>0</v>
      </c>
      <c r="K586" s="77">
        <f t="shared" si="172"/>
        <v>0</v>
      </c>
      <c r="L586" s="75">
        <f t="shared" si="173"/>
        <v>0</v>
      </c>
      <c r="M586" s="78"/>
      <c r="O586" s="185"/>
    </row>
    <row r="587" spans="1:15" s="61" customFormat="1" ht="57" outlineLevel="1" x14ac:dyDescent="0.2">
      <c r="A587" s="1"/>
      <c r="B587" s="69" t="s">
        <v>1068</v>
      </c>
      <c r="C587" s="70">
        <v>90850</v>
      </c>
      <c r="D587" s="70" t="s">
        <v>48</v>
      </c>
      <c r="E587" s="71" t="s">
        <v>1069</v>
      </c>
      <c r="F587" s="72" t="s">
        <v>50</v>
      </c>
      <c r="G587" s="73">
        <v>3</v>
      </c>
      <c r="H587" s="74"/>
      <c r="I587" s="75">
        <f t="shared" si="174"/>
        <v>0</v>
      </c>
      <c r="J587" s="76">
        <f t="shared" si="171"/>
        <v>0</v>
      </c>
      <c r="K587" s="77">
        <f t="shared" si="172"/>
        <v>0</v>
      </c>
      <c r="L587" s="75">
        <f t="shared" si="173"/>
        <v>0</v>
      </c>
      <c r="M587" s="78"/>
      <c r="O587" s="185"/>
    </row>
    <row r="588" spans="1:15" s="61" customFormat="1" ht="28.5" outlineLevel="1" x14ac:dyDescent="0.2">
      <c r="A588" s="1"/>
      <c r="B588" s="69" t="s">
        <v>1070</v>
      </c>
      <c r="C588" s="70">
        <v>100874</v>
      </c>
      <c r="D588" s="70" t="s">
        <v>48</v>
      </c>
      <c r="E588" s="71" t="s">
        <v>1071</v>
      </c>
      <c r="F588" s="72" t="s">
        <v>50</v>
      </c>
      <c r="G588" s="73">
        <v>2</v>
      </c>
      <c r="H588" s="74"/>
      <c r="I588" s="75">
        <f t="shared" si="174"/>
        <v>0</v>
      </c>
      <c r="J588" s="76">
        <f t="shared" si="171"/>
        <v>0</v>
      </c>
      <c r="K588" s="77">
        <f t="shared" si="172"/>
        <v>0</v>
      </c>
      <c r="L588" s="75">
        <f t="shared" si="173"/>
        <v>0</v>
      </c>
      <c r="M588" s="78"/>
      <c r="O588" s="185"/>
    </row>
    <row r="589" spans="1:15" s="61" customFormat="1" ht="57" outlineLevel="1" x14ac:dyDescent="0.2">
      <c r="A589" s="1"/>
      <c r="B589" s="79" t="s">
        <v>1072</v>
      </c>
      <c r="C589" s="70" t="s">
        <v>1073</v>
      </c>
      <c r="D589" s="70" t="s">
        <v>24</v>
      </c>
      <c r="E589" s="71" t="s">
        <v>1074</v>
      </c>
      <c r="F589" s="72" t="s">
        <v>498</v>
      </c>
      <c r="G589" s="73">
        <v>10</v>
      </c>
      <c r="H589" s="74"/>
      <c r="I589" s="75">
        <f t="shared" si="174"/>
        <v>0</v>
      </c>
      <c r="J589" s="76">
        <f t="shared" si="171"/>
        <v>0</v>
      </c>
      <c r="K589" s="77">
        <f t="shared" si="172"/>
        <v>0</v>
      </c>
      <c r="L589" s="75">
        <f t="shared" si="173"/>
        <v>0</v>
      </c>
      <c r="M589" s="78"/>
      <c r="O589" s="185"/>
    </row>
    <row r="590" spans="1:15" s="61" customFormat="1" outlineLevel="1" x14ac:dyDescent="0.2">
      <c r="A590" s="1"/>
      <c r="B590" s="69" t="s">
        <v>1075</v>
      </c>
      <c r="C590" s="70" t="s">
        <v>1076</v>
      </c>
      <c r="D590" s="70" t="s">
        <v>89</v>
      </c>
      <c r="E590" s="71" t="s">
        <v>1077</v>
      </c>
      <c r="F590" s="72" t="s">
        <v>50</v>
      </c>
      <c r="G590" s="73">
        <v>6</v>
      </c>
      <c r="H590" s="74"/>
      <c r="I590" s="75">
        <f t="shared" si="174"/>
        <v>0</v>
      </c>
      <c r="J590" s="76">
        <f t="shared" si="171"/>
        <v>0</v>
      </c>
      <c r="K590" s="77">
        <f t="shared" si="172"/>
        <v>0</v>
      </c>
      <c r="L590" s="75">
        <f t="shared" si="173"/>
        <v>0</v>
      </c>
      <c r="M590" s="78"/>
      <c r="O590" s="185"/>
    </row>
    <row r="591" spans="1:15" s="61" customFormat="1" outlineLevel="1" x14ac:dyDescent="0.2">
      <c r="A591" s="1"/>
      <c r="B591" s="69" t="s">
        <v>1078</v>
      </c>
      <c r="C591" s="70" t="s">
        <v>1079</v>
      </c>
      <c r="D591" s="70" t="s">
        <v>89</v>
      </c>
      <c r="E591" s="71" t="s">
        <v>1080</v>
      </c>
      <c r="F591" s="72" t="s">
        <v>50</v>
      </c>
      <c r="G591" s="73">
        <v>2</v>
      </c>
      <c r="H591" s="74"/>
      <c r="I591" s="75">
        <f t="shared" si="174"/>
        <v>0</v>
      </c>
      <c r="J591" s="76">
        <f t="shared" si="171"/>
        <v>0</v>
      </c>
      <c r="K591" s="77">
        <f t="shared" si="172"/>
        <v>0</v>
      </c>
      <c r="L591" s="75">
        <f t="shared" si="173"/>
        <v>0</v>
      </c>
      <c r="M591" s="78"/>
      <c r="O591" s="185"/>
    </row>
    <row r="592" spans="1:15" s="61" customFormat="1" outlineLevel="1" x14ac:dyDescent="0.2">
      <c r="A592" s="1"/>
      <c r="B592" s="69" t="s">
        <v>1081</v>
      </c>
      <c r="C592" s="70" t="s">
        <v>1082</v>
      </c>
      <c r="D592" s="70" t="s">
        <v>89</v>
      </c>
      <c r="E592" s="71" t="s">
        <v>1083</v>
      </c>
      <c r="F592" s="72" t="s">
        <v>50</v>
      </c>
      <c r="G592" s="73">
        <v>9</v>
      </c>
      <c r="H592" s="74"/>
      <c r="I592" s="75">
        <f t="shared" si="174"/>
        <v>0</v>
      </c>
      <c r="J592" s="76">
        <f t="shared" si="171"/>
        <v>0</v>
      </c>
      <c r="K592" s="77">
        <f t="shared" si="172"/>
        <v>0</v>
      </c>
      <c r="L592" s="75">
        <f t="shared" si="173"/>
        <v>0</v>
      </c>
      <c r="M592" s="78"/>
      <c r="O592" s="185"/>
    </row>
    <row r="593" spans="1:15" s="61" customFormat="1" outlineLevel="1" x14ac:dyDescent="0.2">
      <c r="A593" s="1"/>
      <c r="B593" s="69" t="s">
        <v>1084</v>
      </c>
      <c r="C593" s="70" t="s">
        <v>1085</v>
      </c>
      <c r="D593" s="70" t="s">
        <v>89</v>
      </c>
      <c r="E593" s="71" t="s">
        <v>1086</v>
      </c>
      <c r="F593" s="72" t="s">
        <v>50</v>
      </c>
      <c r="G593" s="73">
        <v>2</v>
      </c>
      <c r="H593" s="74"/>
      <c r="I593" s="75">
        <f t="shared" si="174"/>
        <v>0</v>
      </c>
      <c r="J593" s="76">
        <f t="shared" si="171"/>
        <v>0</v>
      </c>
      <c r="K593" s="77">
        <f t="shared" si="172"/>
        <v>0</v>
      </c>
      <c r="L593" s="75">
        <f t="shared" si="173"/>
        <v>0</v>
      </c>
      <c r="M593" s="78"/>
      <c r="O593" s="185"/>
    </row>
    <row r="594" spans="1:15" s="61" customFormat="1" outlineLevel="1" x14ac:dyDescent="0.2">
      <c r="A594" s="1"/>
      <c r="B594" s="69" t="s">
        <v>1087</v>
      </c>
      <c r="C594" s="70">
        <v>110606</v>
      </c>
      <c r="D594" s="70" t="s">
        <v>81</v>
      </c>
      <c r="E594" s="71" t="s">
        <v>1088</v>
      </c>
      <c r="F594" s="72" t="s">
        <v>31</v>
      </c>
      <c r="G594" s="73">
        <v>47.04</v>
      </c>
      <c r="H594" s="74"/>
      <c r="I594" s="75">
        <f t="shared" si="174"/>
        <v>0</v>
      </c>
      <c r="J594" s="76">
        <f t="shared" si="171"/>
        <v>0</v>
      </c>
      <c r="K594" s="77">
        <f t="shared" si="172"/>
        <v>0</v>
      </c>
      <c r="L594" s="75">
        <f t="shared" si="173"/>
        <v>0</v>
      </c>
      <c r="M594" s="78"/>
      <c r="O594" s="185"/>
    </row>
    <row r="595" spans="1:15" s="61" customFormat="1" outlineLevel="1" x14ac:dyDescent="0.2">
      <c r="A595" s="1"/>
      <c r="B595" s="69" t="s">
        <v>1089</v>
      </c>
      <c r="C595" s="70" t="s">
        <v>1090</v>
      </c>
      <c r="D595" s="70" t="s">
        <v>485</v>
      </c>
      <c r="E595" s="71" t="s">
        <v>1091</v>
      </c>
      <c r="F595" s="72" t="s">
        <v>50</v>
      </c>
      <c r="G595" s="73">
        <v>6</v>
      </c>
      <c r="H595" s="74"/>
      <c r="I595" s="75">
        <f t="shared" si="174"/>
        <v>0</v>
      </c>
      <c r="J595" s="76">
        <f t="shared" si="171"/>
        <v>0</v>
      </c>
      <c r="K595" s="77">
        <f t="shared" si="172"/>
        <v>0</v>
      </c>
      <c r="L595" s="75">
        <f t="shared" si="173"/>
        <v>0</v>
      </c>
      <c r="M595" s="78"/>
      <c r="O595" s="185"/>
    </row>
    <row r="596" spans="1:15" s="61" customFormat="1" ht="28.5" outlineLevel="1" x14ac:dyDescent="0.2">
      <c r="A596" s="1"/>
      <c r="B596" s="69" t="s">
        <v>1092</v>
      </c>
      <c r="C596" s="70" t="s">
        <v>1093</v>
      </c>
      <c r="D596" s="70" t="s">
        <v>89</v>
      </c>
      <c r="E596" s="71" t="s">
        <v>1094</v>
      </c>
      <c r="F596" s="72" t="s">
        <v>498</v>
      </c>
      <c r="G596" s="73">
        <v>88</v>
      </c>
      <c r="H596" s="74"/>
      <c r="I596" s="75">
        <f t="shared" si="174"/>
        <v>0</v>
      </c>
      <c r="J596" s="76">
        <f t="shared" si="171"/>
        <v>0</v>
      </c>
      <c r="K596" s="77">
        <f t="shared" si="172"/>
        <v>0</v>
      </c>
      <c r="L596" s="75">
        <f t="shared" si="173"/>
        <v>0</v>
      </c>
      <c r="M596" s="78"/>
      <c r="O596" s="185"/>
    </row>
    <row r="597" spans="1:15" s="61" customFormat="1" ht="28.5" outlineLevel="1" x14ac:dyDescent="0.2">
      <c r="A597" s="1"/>
      <c r="B597" s="69" t="s">
        <v>1095</v>
      </c>
      <c r="C597" s="70" t="s">
        <v>1096</v>
      </c>
      <c r="D597" s="70" t="s">
        <v>89</v>
      </c>
      <c r="E597" s="71" t="s">
        <v>1097</v>
      </c>
      <c r="F597" s="72" t="s">
        <v>498</v>
      </c>
      <c r="G597" s="73">
        <v>5</v>
      </c>
      <c r="H597" s="74"/>
      <c r="I597" s="75">
        <f t="shared" si="174"/>
        <v>0</v>
      </c>
      <c r="J597" s="76">
        <f t="shared" si="171"/>
        <v>0</v>
      </c>
      <c r="K597" s="77">
        <f t="shared" si="172"/>
        <v>0</v>
      </c>
      <c r="L597" s="75">
        <f t="shared" si="173"/>
        <v>0</v>
      </c>
      <c r="M597" s="78"/>
      <c r="O597" s="185"/>
    </row>
    <row r="598" spans="1:15" s="61" customFormat="1" outlineLevel="1" x14ac:dyDescent="0.2">
      <c r="A598" s="1"/>
      <c r="B598" s="69" t="s">
        <v>1098</v>
      </c>
      <c r="C598" s="70" t="s">
        <v>1099</v>
      </c>
      <c r="D598" s="70" t="s">
        <v>89</v>
      </c>
      <c r="E598" s="71" t="s">
        <v>1100</v>
      </c>
      <c r="F598" s="72" t="s">
        <v>31</v>
      </c>
      <c r="G598" s="73">
        <v>7.98</v>
      </c>
      <c r="H598" s="74"/>
      <c r="I598" s="75">
        <f t="shared" si="174"/>
        <v>0</v>
      </c>
      <c r="J598" s="76">
        <f t="shared" si="171"/>
        <v>0</v>
      </c>
      <c r="K598" s="77">
        <f t="shared" si="172"/>
        <v>0</v>
      </c>
      <c r="L598" s="75">
        <f t="shared" si="173"/>
        <v>0</v>
      </c>
      <c r="M598" s="78"/>
      <c r="O598" s="185"/>
    </row>
    <row r="599" spans="1:15" s="61" customFormat="1" outlineLevel="1" x14ac:dyDescent="0.2">
      <c r="A599" s="1"/>
      <c r="B599" s="69" t="s">
        <v>1101</v>
      </c>
      <c r="C599" s="70">
        <v>110015</v>
      </c>
      <c r="D599" s="70" t="s">
        <v>81</v>
      </c>
      <c r="E599" s="71" t="s">
        <v>1102</v>
      </c>
      <c r="F599" s="72" t="s">
        <v>50</v>
      </c>
      <c r="G599" s="73">
        <v>2</v>
      </c>
      <c r="H599" s="74"/>
      <c r="I599" s="75">
        <f t="shared" si="174"/>
        <v>0</v>
      </c>
      <c r="J599" s="76">
        <f t="shared" si="171"/>
        <v>0</v>
      </c>
      <c r="K599" s="77">
        <f t="shared" si="172"/>
        <v>0</v>
      </c>
      <c r="L599" s="75">
        <f t="shared" si="173"/>
        <v>0</v>
      </c>
      <c r="M599" s="78"/>
      <c r="O599" s="185"/>
    </row>
    <row r="600" spans="1:15" s="61" customFormat="1" ht="15" x14ac:dyDescent="0.2">
      <c r="A600" s="1"/>
      <c r="B600" s="62" t="s">
        <v>1103</v>
      </c>
      <c r="C600" s="63"/>
      <c r="D600" s="63"/>
      <c r="E600" s="64" t="s">
        <v>1104</v>
      </c>
      <c r="F600" s="63"/>
      <c r="G600" s="65"/>
      <c r="H600" s="65"/>
      <c r="I600" s="67">
        <f>IFERROR(ROUND(SUM($I601,$I605),2),"")</f>
        <v>0</v>
      </c>
      <c r="J600" s="63"/>
      <c r="K600" s="64"/>
      <c r="L600" s="67">
        <f>IFERROR(ROUND(SUM($L601,$L605),2)," ")</f>
        <v>0</v>
      </c>
      <c r="M600" s="68"/>
      <c r="O600" s="185"/>
    </row>
    <row r="601" spans="1:15" s="61" customFormat="1" ht="15" x14ac:dyDescent="0.2">
      <c r="A601" s="1"/>
      <c r="B601" s="95" t="s">
        <v>1105</v>
      </c>
      <c r="C601" s="96"/>
      <c r="D601" s="96"/>
      <c r="E601" s="97" t="s">
        <v>1106</v>
      </c>
      <c r="F601" s="96"/>
      <c r="G601" s="98"/>
      <c r="H601" s="98"/>
      <c r="I601" s="99">
        <f>IFERROR(ROUND(SUM($I602:$I604),2),"")</f>
        <v>0</v>
      </c>
      <c r="J601" s="96"/>
      <c r="K601" s="97"/>
      <c r="L601" s="99">
        <f>IFERROR(ROUND(SUM($L602:$L604),2)," ")</f>
        <v>0</v>
      </c>
      <c r="M601" s="100"/>
      <c r="O601" s="185"/>
    </row>
    <row r="602" spans="1:15" s="61" customFormat="1" ht="28.5" outlineLevel="1" x14ac:dyDescent="0.2">
      <c r="A602" s="1"/>
      <c r="B602" s="69" t="s">
        <v>1107</v>
      </c>
      <c r="C602" s="70">
        <v>91338</v>
      </c>
      <c r="D602" s="70" t="s">
        <v>48</v>
      </c>
      <c r="E602" s="71" t="s">
        <v>1001</v>
      </c>
      <c r="F602" s="72" t="s">
        <v>57</v>
      </c>
      <c r="G602" s="73">
        <v>20.37</v>
      </c>
      <c r="H602" s="74"/>
      <c r="I602" s="75">
        <f>IFERROR(ROUND($G602*$H602,2),"")</f>
        <v>0</v>
      </c>
      <c r="J602" s="76">
        <f>IFERROR($J$9,"")</f>
        <v>0</v>
      </c>
      <c r="K602" s="77">
        <f t="shared" ref="K602:K604" si="175">IFERROR(ROUND(H602*(1+$J602),2),"")</f>
        <v>0</v>
      </c>
      <c r="L602" s="75">
        <f>IFERROR(ROUND($K602*$G602,2)," ")</f>
        <v>0</v>
      </c>
      <c r="M602" s="78"/>
      <c r="O602" s="185"/>
    </row>
    <row r="603" spans="1:15" s="61" customFormat="1" ht="28.5" outlineLevel="1" x14ac:dyDescent="0.2">
      <c r="A603" s="1"/>
      <c r="B603" s="69" t="s">
        <v>1108</v>
      </c>
      <c r="C603" s="70">
        <v>91341</v>
      </c>
      <c r="D603" s="70" t="s">
        <v>48</v>
      </c>
      <c r="E603" s="71" t="s">
        <v>1109</v>
      </c>
      <c r="F603" s="72" t="s">
        <v>57</v>
      </c>
      <c r="G603" s="73">
        <v>21</v>
      </c>
      <c r="H603" s="74"/>
      <c r="I603" s="75">
        <f t="shared" ref="I603:I604" si="176">IFERROR(ROUND($G603*$H603,2),"")</f>
        <v>0</v>
      </c>
      <c r="J603" s="76">
        <f>IFERROR($J$9,"")</f>
        <v>0</v>
      </c>
      <c r="K603" s="77">
        <f t="shared" si="175"/>
        <v>0</v>
      </c>
      <c r="L603" s="75">
        <f>IFERROR(ROUND($K603*$G603,2)," ")</f>
        <v>0</v>
      </c>
      <c r="M603" s="78"/>
      <c r="O603" s="185"/>
    </row>
    <row r="604" spans="1:15" s="61" customFormat="1" ht="28.5" outlineLevel="1" x14ac:dyDescent="0.2">
      <c r="A604" s="1"/>
      <c r="B604" s="69" t="s">
        <v>1110</v>
      </c>
      <c r="C604" s="70">
        <v>100702</v>
      </c>
      <c r="D604" s="70" t="s">
        <v>48</v>
      </c>
      <c r="E604" s="71" t="s">
        <v>1111</v>
      </c>
      <c r="F604" s="72" t="s">
        <v>57</v>
      </c>
      <c r="G604" s="73">
        <v>10.08</v>
      </c>
      <c r="H604" s="74"/>
      <c r="I604" s="75">
        <f t="shared" si="176"/>
        <v>0</v>
      </c>
      <c r="J604" s="76">
        <f>IFERROR($J$9,"")</f>
        <v>0</v>
      </c>
      <c r="K604" s="77">
        <f t="shared" si="175"/>
        <v>0</v>
      </c>
      <c r="L604" s="75">
        <f>IFERROR(ROUND($K604*$G604,2)," ")</f>
        <v>0</v>
      </c>
      <c r="M604" s="78"/>
      <c r="O604" s="185"/>
    </row>
    <row r="605" spans="1:15" s="61" customFormat="1" ht="15" x14ac:dyDescent="0.2">
      <c r="A605" s="1"/>
      <c r="B605" s="95" t="s">
        <v>1112</v>
      </c>
      <c r="C605" s="96"/>
      <c r="D605" s="96"/>
      <c r="E605" s="97" t="s">
        <v>1113</v>
      </c>
      <c r="F605" s="96"/>
      <c r="G605" s="98"/>
      <c r="H605" s="98"/>
      <c r="I605" s="99">
        <f>IFERROR(ROUND(SUM($I606:$I612),2),"")</f>
        <v>0</v>
      </c>
      <c r="J605" s="96"/>
      <c r="K605" s="97"/>
      <c r="L605" s="99">
        <f>IFERROR(ROUND(SUM($L606:$L612),2)," ")</f>
        <v>0</v>
      </c>
      <c r="M605" s="100"/>
      <c r="O605" s="185"/>
    </row>
    <row r="606" spans="1:15" s="61" customFormat="1" ht="42.75" outlineLevel="1" x14ac:dyDescent="0.2">
      <c r="A606" s="1"/>
      <c r="B606" s="69" t="s">
        <v>1114</v>
      </c>
      <c r="C606" s="70">
        <v>94569</v>
      </c>
      <c r="D606" s="70" t="s">
        <v>48</v>
      </c>
      <c r="E606" s="71" t="s">
        <v>991</v>
      </c>
      <c r="F606" s="72" t="s">
        <v>57</v>
      </c>
      <c r="G606" s="73">
        <v>22.72</v>
      </c>
      <c r="H606" s="74"/>
      <c r="I606" s="75">
        <f>IFERROR(ROUND($G606*$H606,2),"")</f>
        <v>0</v>
      </c>
      <c r="J606" s="76">
        <f t="shared" ref="J606:J612" si="177">IFERROR($J$9,"")</f>
        <v>0</v>
      </c>
      <c r="K606" s="77">
        <f t="shared" ref="K606:K612" si="178">IFERROR(ROUND(H606*(1+$J606),2),"")</f>
        <v>0</v>
      </c>
      <c r="L606" s="75">
        <f t="shared" ref="L606:L612" si="179">IFERROR(ROUND($K606*$G606,2)," ")</f>
        <v>0</v>
      </c>
      <c r="M606" s="78"/>
      <c r="O606" s="185"/>
    </row>
    <row r="607" spans="1:15" s="61" customFormat="1" ht="42.75" outlineLevel="1" x14ac:dyDescent="0.2">
      <c r="A607" s="1"/>
      <c r="B607" s="69" t="s">
        <v>1115</v>
      </c>
      <c r="C607" s="70">
        <v>100674</v>
      </c>
      <c r="D607" s="70" t="s">
        <v>48</v>
      </c>
      <c r="E607" s="71" t="s">
        <v>1116</v>
      </c>
      <c r="F607" s="72" t="s">
        <v>57</v>
      </c>
      <c r="G607" s="73">
        <v>5.5</v>
      </c>
      <c r="H607" s="74"/>
      <c r="I607" s="75">
        <f t="shared" ref="I607:I612" si="180">IFERROR(ROUND($G607*$H607,2),"")</f>
        <v>0</v>
      </c>
      <c r="J607" s="76">
        <f t="shared" si="177"/>
        <v>0</v>
      </c>
      <c r="K607" s="77">
        <f t="shared" si="178"/>
        <v>0</v>
      </c>
      <c r="L607" s="75">
        <f t="shared" si="179"/>
        <v>0</v>
      </c>
      <c r="M607" s="78"/>
      <c r="O607" s="185"/>
    </row>
    <row r="608" spans="1:15" s="61" customFormat="1" outlineLevel="1" x14ac:dyDescent="0.2">
      <c r="A608" s="1"/>
      <c r="B608" s="69" t="s">
        <v>1117</v>
      </c>
      <c r="C608" s="70">
        <v>112634</v>
      </c>
      <c r="D608" s="70" t="s">
        <v>81</v>
      </c>
      <c r="E608" s="71" t="s">
        <v>993</v>
      </c>
      <c r="F608" s="72" t="s">
        <v>31</v>
      </c>
      <c r="G608" s="73">
        <v>159.12</v>
      </c>
      <c r="H608" s="74"/>
      <c r="I608" s="75">
        <f t="shared" si="180"/>
        <v>0</v>
      </c>
      <c r="J608" s="76">
        <f t="shared" si="177"/>
        <v>0</v>
      </c>
      <c r="K608" s="77">
        <f t="shared" si="178"/>
        <v>0</v>
      </c>
      <c r="L608" s="75">
        <f t="shared" si="179"/>
        <v>0</v>
      </c>
      <c r="M608" s="78"/>
      <c r="O608" s="185"/>
    </row>
    <row r="609" spans="1:15" s="61" customFormat="1" outlineLevel="1" x14ac:dyDescent="0.2">
      <c r="A609" s="1"/>
      <c r="B609" s="69" t="s">
        <v>1118</v>
      </c>
      <c r="C609" s="70">
        <v>4895</v>
      </c>
      <c r="D609" s="70" t="s">
        <v>496</v>
      </c>
      <c r="E609" s="71" t="s">
        <v>1119</v>
      </c>
      <c r="F609" s="72" t="s">
        <v>31</v>
      </c>
      <c r="G609" s="73">
        <v>3</v>
      </c>
      <c r="H609" s="74"/>
      <c r="I609" s="75">
        <f t="shared" si="180"/>
        <v>0</v>
      </c>
      <c r="J609" s="76">
        <f t="shared" si="177"/>
        <v>0</v>
      </c>
      <c r="K609" s="77">
        <f t="shared" si="178"/>
        <v>0</v>
      </c>
      <c r="L609" s="75">
        <f t="shared" si="179"/>
        <v>0</v>
      </c>
      <c r="M609" s="78"/>
      <c r="O609" s="185"/>
    </row>
    <row r="610" spans="1:15" s="61" customFormat="1" outlineLevel="1" x14ac:dyDescent="0.2">
      <c r="A610" s="1"/>
      <c r="B610" s="69" t="s">
        <v>1120</v>
      </c>
      <c r="C610" s="70">
        <v>112635</v>
      </c>
      <c r="D610" s="70" t="s">
        <v>81</v>
      </c>
      <c r="E610" s="71" t="s">
        <v>1121</v>
      </c>
      <c r="F610" s="72" t="s">
        <v>31</v>
      </c>
      <c r="G610" s="73">
        <v>1.44</v>
      </c>
      <c r="H610" s="74"/>
      <c r="I610" s="75">
        <f t="shared" si="180"/>
        <v>0</v>
      </c>
      <c r="J610" s="76">
        <f t="shared" si="177"/>
        <v>0</v>
      </c>
      <c r="K610" s="77">
        <f t="shared" si="178"/>
        <v>0</v>
      </c>
      <c r="L610" s="75">
        <f t="shared" si="179"/>
        <v>0</v>
      </c>
      <c r="M610" s="78"/>
      <c r="O610" s="185"/>
    </row>
    <row r="611" spans="1:15" s="61" customFormat="1" outlineLevel="1" x14ac:dyDescent="0.2">
      <c r="A611" s="1"/>
      <c r="B611" s="69" t="s">
        <v>1122</v>
      </c>
      <c r="C611" s="70" t="s">
        <v>1123</v>
      </c>
      <c r="D611" s="70" t="s">
        <v>24</v>
      </c>
      <c r="E611" s="71" t="s">
        <v>1124</v>
      </c>
      <c r="F611" s="72" t="s">
        <v>31</v>
      </c>
      <c r="G611" s="73">
        <v>166.06</v>
      </c>
      <c r="H611" s="74"/>
      <c r="I611" s="75">
        <f t="shared" si="180"/>
        <v>0</v>
      </c>
      <c r="J611" s="76">
        <f t="shared" si="177"/>
        <v>0</v>
      </c>
      <c r="K611" s="77">
        <f t="shared" si="178"/>
        <v>0</v>
      </c>
      <c r="L611" s="75">
        <f t="shared" si="179"/>
        <v>0</v>
      </c>
      <c r="M611" s="78"/>
      <c r="O611" s="185"/>
    </row>
    <row r="612" spans="1:15" s="61" customFormat="1" ht="28.5" outlineLevel="1" x14ac:dyDescent="0.2">
      <c r="A612" s="1"/>
      <c r="B612" s="69" t="s">
        <v>1125</v>
      </c>
      <c r="C612" s="70">
        <v>99861</v>
      </c>
      <c r="D612" s="70" t="s">
        <v>48</v>
      </c>
      <c r="E612" s="71" t="s">
        <v>1126</v>
      </c>
      <c r="F612" s="72" t="s">
        <v>57</v>
      </c>
      <c r="G612" s="73">
        <v>166.06</v>
      </c>
      <c r="H612" s="74"/>
      <c r="I612" s="75">
        <f t="shared" si="180"/>
        <v>0</v>
      </c>
      <c r="J612" s="76">
        <f t="shared" si="177"/>
        <v>0</v>
      </c>
      <c r="K612" s="77">
        <f t="shared" si="178"/>
        <v>0</v>
      </c>
      <c r="L612" s="75">
        <f t="shared" si="179"/>
        <v>0</v>
      </c>
      <c r="M612" s="78"/>
      <c r="O612" s="185"/>
    </row>
    <row r="613" spans="1:15" s="61" customFormat="1" ht="15" x14ac:dyDescent="0.2">
      <c r="A613" s="1"/>
      <c r="B613" s="62" t="s">
        <v>1127</v>
      </c>
      <c r="C613" s="63"/>
      <c r="D613" s="63"/>
      <c r="E613" s="64" t="s">
        <v>1128</v>
      </c>
      <c r="F613" s="63"/>
      <c r="G613" s="65"/>
      <c r="H613" s="65"/>
      <c r="I613" s="67">
        <f>IFERROR(ROUND(SUM($I614),2),"")</f>
        <v>0</v>
      </c>
      <c r="J613" s="63"/>
      <c r="K613" s="64"/>
      <c r="L613" s="67">
        <f>IFERROR(ROUND(SUM($L614),2)," ")</f>
        <v>0</v>
      </c>
      <c r="M613" s="68"/>
      <c r="O613" s="185"/>
    </row>
    <row r="614" spans="1:15" s="61" customFormat="1" ht="15" x14ac:dyDescent="0.2">
      <c r="A614" s="1"/>
      <c r="B614" s="95" t="s">
        <v>1129</v>
      </c>
      <c r="C614" s="96"/>
      <c r="D614" s="96"/>
      <c r="E614" s="97" t="s">
        <v>1130</v>
      </c>
      <c r="F614" s="96"/>
      <c r="G614" s="98"/>
      <c r="H614" s="98"/>
      <c r="I614" s="99">
        <f>IFERROR(ROUND(SUM($I615),2),"")</f>
        <v>0</v>
      </c>
      <c r="J614" s="96"/>
      <c r="K614" s="97"/>
      <c r="L614" s="99">
        <f>IFERROR(ROUND(SUM($L615),2)," ")</f>
        <v>0</v>
      </c>
      <c r="M614" s="100"/>
      <c r="O614" s="185"/>
    </row>
    <row r="615" spans="1:15" s="61" customFormat="1" ht="28.5" outlineLevel="1" x14ac:dyDescent="0.2">
      <c r="A615" s="1"/>
      <c r="B615" s="69" t="s">
        <v>1131</v>
      </c>
      <c r="C615" s="70">
        <v>13096</v>
      </c>
      <c r="D615" s="70" t="s">
        <v>496</v>
      </c>
      <c r="E615" s="71" t="s">
        <v>1132</v>
      </c>
      <c r="F615" s="72" t="s">
        <v>31</v>
      </c>
      <c r="G615" s="73">
        <v>13.86</v>
      </c>
      <c r="H615" s="74"/>
      <c r="I615" s="75">
        <f>IFERROR(ROUND($G615*$H615,2),"")</f>
        <v>0</v>
      </c>
      <c r="J615" s="76">
        <f>IFERROR($J$9,"")</f>
        <v>0</v>
      </c>
      <c r="K615" s="77">
        <f t="shared" ref="K615" si="181">IFERROR(ROUND(H615*(1+$J615),2),"")</f>
        <v>0</v>
      </c>
      <c r="L615" s="75">
        <f>IFERROR(ROUND($K615*$G615,2)," ")</f>
        <v>0</v>
      </c>
      <c r="M615" s="78"/>
      <c r="O615" s="185"/>
    </row>
    <row r="616" spans="1:15" s="61" customFormat="1" ht="15" x14ac:dyDescent="0.2">
      <c r="A616" s="1"/>
      <c r="B616" s="62" t="s">
        <v>1133</v>
      </c>
      <c r="C616" s="63"/>
      <c r="D616" s="63"/>
      <c r="E616" s="64" t="s">
        <v>987</v>
      </c>
      <c r="F616" s="63"/>
      <c r="G616" s="65"/>
      <c r="H616" s="65"/>
      <c r="I616" s="67">
        <f>IFERROR(ROUND(SUM($I617),2),"")</f>
        <v>0</v>
      </c>
      <c r="J616" s="63"/>
      <c r="K616" s="64"/>
      <c r="L616" s="67">
        <f>IFERROR(ROUND(SUM($L617),2)," ")</f>
        <v>0</v>
      </c>
      <c r="M616" s="68"/>
      <c r="O616" s="185"/>
    </row>
    <row r="617" spans="1:15" s="61" customFormat="1" ht="15" x14ac:dyDescent="0.2">
      <c r="A617" s="1"/>
      <c r="B617" s="95" t="s">
        <v>1134</v>
      </c>
      <c r="C617" s="96"/>
      <c r="D617" s="96"/>
      <c r="E617" s="97" t="s">
        <v>1135</v>
      </c>
      <c r="F617" s="96"/>
      <c r="G617" s="98"/>
      <c r="H617" s="98"/>
      <c r="I617" s="99">
        <f>IFERROR(ROUND(SUM($I618:$I621),2),"")</f>
        <v>0</v>
      </c>
      <c r="J617" s="96"/>
      <c r="K617" s="97"/>
      <c r="L617" s="99">
        <f>IFERROR(ROUND(SUM($L618:$L621),2)," ")</f>
        <v>0</v>
      </c>
      <c r="M617" s="100"/>
      <c r="O617" s="185"/>
    </row>
    <row r="618" spans="1:15" s="61" customFormat="1" ht="57" outlineLevel="1" x14ac:dyDescent="0.2">
      <c r="A618" s="1"/>
      <c r="B618" s="69" t="s">
        <v>1136</v>
      </c>
      <c r="C618" s="70">
        <v>12098</v>
      </c>
      <c r="D618" s="70" t="s">
        <v>496</v>
      </c>
      <c r="E618" s="71" t="s">
        <v>1137</v>
      </c>
      <c r="F618" s="72" t="s">
        <v>31</v>
      </c>
      <c r="G618" s="73">
        <v>168.34</v>
      </c>
      <c r="H618" s="74"/>
      <c r="I618" s="75">
        <f>IFERROR(ROUND($G618*$H618,2),"")</f>
        <v>0</v>
      </c>
      <c r="J618" s="76">
        <f>IFERROR($J$9,"")</f>
        <v>0</v>
      </c>
      <c r="K618" s="77">
        <f t="shared" ref="K618:K621" si="182">IFERROR(ROUND(H618*(1+$J618),2),"")</f>
        <v>0</v>
      </c>
      <c r="L618" s="75">
        <f>IFERROR(ROUND($K618*$G618,2)," ")</f>
        <v>0</v>
      </c>
      <c r="M618" s="78"/>
      <c r="O618" s="185"/>
    </row>
    <row r="619" spans="1:15" s="61" customFormat="1" outlineLevel="1" x14ac:dyDescent="0.2">
      <c r="A619" s="1"/>
      <c r="B619" s="69" t="s">
        <v>1138</v>
      </c>
      <c r="C619" s="80">
        <v>8048001</v>
      </c>
      <c r="D619" s="80" t="s">
        <v>670</v>
      </c>
      <c r="E619" s="81" t="s">
        <v>1139</v>
      </c>
      <c r="F619" s="82" t="s">
        <v>124</v>
      </c>
      <c r="G619" s="73">
        <v>191.93</v>
      </c>
      <c r="H619" s="74"/>
      <c r="I619" s="75">
        <f t="shared" ref="I619:I621" si="183">IFERROR(ROUND($G619*$H619,2),"")</f>
        <v>0</v>
      </c>
      <c r="J619" s="76">
        <f>IFERROR($J$9,"")</f>
        <v>0</v>
      </c>
      <c r="K619" s="77">
        <f t="shared" si="182"/>
        <v>0</v>
      </c>
      <c r="L619" s="75">
        <f>IFERROR(ROUND($K619*$G619,2)," ")</f>
        <v>0</v>
      </c>
      <c r="M619" s="78"/>
      <c r="O619" s="185"/>
    </row>
    <row r="620" spans="1:15" s="61" customFormat="1" ht="28.5" outlineLevel="1" x14ac:dyDescent="0.2">
      <c r="A620" s="1"/>
      <c r="B620" s="69" t="s">
        <v>1140</v>
      </c>
      <c r="C620" s="80">
        <v>17001097</v>
      </c>
      <c r="D620" s="80" t="s">
        <v>59</v>
      </c>
      <c r="E620" s="81" t="s">
        <v>989</v>
      </c>
      <c r="F620" s="82" t="s">
        <v>57</v>
      </c>
      <c r="G620" s="73">
        <v>85.75</v>
      </c>
      <c r="H620" s="74"/>
      <c r="I620" s="75">
        <f t="shared" si="183"/>
        <v>0</v>
      </c>
      <c r="J620" s="76">
        <f>IFERROR($J$9,"")</f>
        <v>0</v>
      </c>
      <c r="K620" s="77">
        <f t="shared" si="182"/>
        <v>0</v>
      </c>
      <c r="L620" s="75">
        <f>IFERROR(ROUND($K620*$G620,2)," ")</f>
        <v>0</v>
      </c>
      <c r="M620" s="78"/>
      <c r="O620" s="185"/>
    </row>
    <row r="621" spans="1:15" s="61" customFormat="1" ht="57" outlineLevel="1" x14ac:dyDescent="0.2">
      <c r="A621" s="1"/>
      <c r="B621" s="69" t="s">
        <v>1141</v>
      </c>
      <c r="C621" s="80">
        <v>102363</v>
      </c>
      <c r="D621" s="80" t="s">
        <v>48</v>
      </c>
      <c r="E621" s="81" t="s">
        <v>1142</v>
      </c>
      <c r="F621" s="82" t="s">
        <v>57</v>
      </c>
      <c r="G621" s="73">
        <v>41</v>
      </c>
      <c r="H621" s="74"/>
      <c r="I621" s="75">
        <f t="shared" si="183"/>
        <v>0</v>
      </c>
      <c r="J621" s="76">
        <f>IFERROR($J$9,"")</f>
        <v>0</v>
      </c>
      <c r="K621" s="77">
        <f t="shared" si="182"/>
        <v>0</v>
      </c>
      <c r="L621" s="75">
        <f>IFERROR(ROUND($K621*$G621,2)," ")</f>
        <v>0</v>
      </c>
      <c r="M621" s="78"/>
      <c r="O621" s="185"/>
    </row>
    <row r="622" spans="1:15" s="61" customFormat="1" ht="15" x14ac:dyDescent="0.2">
      <c r="A622" s="1"/>
      <c r="B622" s="62" t="s">
        <v>1143</v>
      </c>
      <c r="C622" s="63"/>
      <c r="D622" s="63"/>
      <c r="E622" s="64" t="s">
        <v>1144</v>
      </c>
      <c r="F622" s="63"/>
      <c r="G622" s="65"/>
      <c r="H622" s="65"/>
      <c r="I622" s="67">
        <f>IFERROR(ROUND(SUM($I623:$I632),2),"")</f>
        <v>0</v>
      </c>
      <c r="J622" s="63"/>
      <c r="K622" s="64"/>
      <c r="L622" s="67">
        <f>IFERROR(ROUND(SUM($L623:$L632),2)," ")</f>
        <v>0</v>
      </c>
      <c r="M622" s="68"/>
      <c r="O622" s="185"/>
    </row>
    <row r="623" spans="1:15" s="61" customFormat="1" outlineLevel="1" x14ac:dyDescent="0.2">
      <c r="A623" s="1"/>
      <c r="B623" s="69" t="s">
        <v>1145</v>
      </c>
      <c r="C623" s="70">
        <v>13110</v>
      </c>
      <c r="D623" s="70" t="s">
        <v>496</v>
      </c>
      <c r="E623" s="71" t="s">
        <v>1146</v>
      </c>
      <c r="F623" s="72" t="s">
        <v>498</v>
      </c>
      <c r="G623" s="73">
        <v>32</v>
      </c>
      <c r="H623" s="74"/>
      <c r="I623" s="75">
        <f>IFERROR(ROUND($G623*$H623,2),"")</f>
        <v>0</v>
      </c>
      <c r="J623" s="76">
        <f t="shared" ref="J623:J632" si="184">IFERROR($J$9,"")</f>
        <v>0</v>
      </c>
      <c r="K623" s="77">
        <f t="shared" ref="K623:K632" si="185">IFERROR(ROUND(H623*(1+$J623),2),"")</f>
        <v>0</v>
      </c>
      <c r="L623" s="75">
        <f t="shared" ref="L623:L632" si="186">IFERROR(ROUND($K623*$G623,2)," ")</f>
        <v>0</v>
      </c>
      <c r="M623" s="78"/>
      <c r="O623" s="185"/>
    </row>
    <row r="624" spans="1:15" s="61" customFormat="1" outlineLevel="1" x14ac:dyDescent="0.2">
      <c r="A624" s="1"/>
      <c r="B624" s="69" t="s">
        <v>1147</v>
      </c>
      <c r="C624" s="70">
        <v>102188</v>
      </c>
      <c r="D624" s="70" t="s">
        <v>48</v>
      </c>
      <c r="E624" s="71" t="s">
        <v>1148</v>
      </c>
      <c r="F624" s="72" t="s">
        <v>50</v>
      </c>
      <c r="G624" s="73">
        <v>3</v>
      </c>
      <c r="H624" s="74"/>
      <c r="I624" s="75">
        <f t="shared" ref="I624:I632" si="187">IFERROR(ROUND($G624*$H624,2),"")</f>
        <v>0</v>
      </c>
      <c r="J624" s="76">
        <f t="shared" si="184"/>
        <v>0</v>
      </c>
      <c r="K624" s="77">
        <f t="shared" si="185"/>
        <v>0</v>
      </c>
      <c r="L624" s="75">
        <f t="shared" si="186"/>
        <v>0</v>
      </c>
      <c r="M624" s="78"/>
      <c r="O624" s="185"/>
    </row>
    <row r="625" spans="1:15" s="61" customFormat="1" ht="28.5" outlineLevel="1" x14ac:dyDescent="0.2">
      <c r="A625" s="1"/>
      <c r="B625" s="69" t="s">
        <v>1149</v>
      </c>
      <c r="C625" s="70" t="s">
        <v>1150</v>
      </c>
      <c r="D625" s="70" t="s">
        <v>24</v>
      </c>
      <c r="E625" s="71" t="s">
        <v>1151</v>
      </c>
      <c r="F625" s="72" t="s">
        <v>498</v>
      </c>
      <c r="G625" s="73">
        <v>3</v>
      </c>
      <c r="H625" s="74"/>
      <c r="I625" s="75">
        <f t="shared" si="187"/>
        <v>0</v>
      </c>
      <c r="J625" s="76">
        <f t="shared" si="184"/>
        <v>0</v>
      </c>
      <c r="K625" s="77">
        <f t="shared" si="185"/>
        <v>0</v>
      </c>
      <c r="L625" s="75">
        <f t="shared" si="186"/>
        <v>0</v>
      </c>
      <c r="M625" s="78"/>
      <c r="O625" s="185"/>
    </row>
    <row r="626" spans="1:15" s="61" customFormat="1" outlineLevel="1" x14ac:dyDescent="0.2">
      <c r="A626" s="1"/>
      <c r="B626" s="69" t="s">
        <v>1152</v>
      </c>
      <c r="C626" s="70">
        <v>100705</v>
      </c>
      <c r="D626" s="70" t="s">
        <v>48</v>
      </c>
      <c r="E626" s="71" t="s">
        <v>1153</v>
      </c>
      <c r="F626" s="72" t="s">
        <v>50</v>
      </c>
      <c r="G626" s="73">
        <v>42</v>
      </c>
      <c r="H626" s="74"/>
      <c r="I626" s="75">
        <f t="shared" si="187"/>
        <v>0</v>
      </c>
      <c r="J626" s="76">
        <f t="shared" si="184"/>
        <v>0</v>
      </c>
      <c r="K626" s="77">
        <f t="shared" si="185"/>
        <v>0</v>
      </c>
      <c r="L626" s="75">
        <f t="shared" si="186"/>
        <v>0</v>
      </c>
      <c r="M626" s="78"/>
      <c r="O626" s="185"/>
    </row>
    <row r="627" spans="1:15" s="61" customFormat="1" ht="28.5" outlineLevel="1" x14ac:dyDescent="0.2">
      <c r="A627" s="1"/>
      <c r="B627" s="69" t="s">
        <v>1154</v>
      </c>
      <c r="C627" s="70" t="s">
        <v>1155</v>
      </c>
      <c r="D627" s="70" t="s">
        <v>24</v>
      </c>
      <c r="E627" s="71" t="s">
        <v>1156</v>
      </c>
      <c r="F627" s="72" t="s">
        <v>31</v>
      </c>
      <c r="G627" s="73">
        <v>158.4</v>
      </c>
      <c r="H627" s="74"/>
      <c r="I627" s="75">
        <f t="shared" si="187"/>
        <v>0</v>
      </c>
      <c r="J627" s="76">
        <f t="shared" si="184"/>
        <v>0</v>
      </c>
      <c r="K627" s="77">
        <f t="shared" si="185"/>
        <v>0</v>
      </c>
      <c r="L627" s="75">
        <f t="shared" si="186"/>
        <v>0</v>
      </c>
      <c r="M627" s="78"/>
      <c r="O627" s="185"/>
    </row>
    <row r="628" spans="1:15" s="61" customFormat="1" ht="42.75" outlineLevel="1" x14ac:dyDescent="0.2">
      <c r="A628" s="1"/>
      <c r="B628" s="69" t="s">
        <v>1157</v>
      </c>
      <c r="C628" s="70">
        <v>90830</v>
      </c>
      <c r="D628" s="70" t="s">
        <v>48</v>
      </c>
      <c r="E628" s="71" t="s">
        <v>1158</v>
      </c>
      <c r="F628" s="72" t="s">
        <v>50</v>
      </c>
      <c r="G628" s="73">
        <v>39</v>
      </c>
      <c r="H628" s="74"/>
      <c r="I628" s="75">
        <f t="shared" si="187"/>
        <v>0</v>
      </c>
      <c r="J628" s="76">
        <f t="shared" si="184"/>
        <v>0</v>
      </c>
      <c r="K628" s="77">
        <f t="shared" si="185"/>
        <v>0</v>
      </c>
      <c r="L628" s="75">
        <f t="shared" si="186"/>
        <v>0</v>
      </c>
      <c r="M628" s="78"/>
      <c r="O628" s="185"/>
    </row>
    <row r="629" spans="1:15" s="61" customFormat="1" ht="28.5" outlineLevel="1" x14ac:dyDescent="0.2">
      <c r="A629" s="1"/>
      <c r="B629" s="69" t="s">
        <v>1159</v>
      </c>
      <c r="C629" s="70">
        <v>100709</v>
      </c>
      <c r="D629" s="70" t="s">
        <v>48</v>
      </c>
      <c r="E629" s="71" t="s">
        <v>1160</v>
      </c>
      <c r="F629" s="72" t="s">
        <v>50</v>
      </c>
      <c r="G629" s="73">
        <v>76</v>
      </c>
      <c r="H629" s="74"/>
      <c r="I629" s="75">
        <f t="shared" si="187"/>
        <v>0</v>
      </c>
      <c r="J629" s="76">
        <f t="shared" si="184"/>
        <v>0</v>
      </c>
      <c r="K629" s="77">
        <f t="shared" si="185"/>
        <v>0</v>
      </c>
      <c r="L629" s="75">
        <f t="shared" si="186"/>
        <v>0</v>
      </c>
      <c r="M629" s="78"/>
      <c r="O629" s="185"/>
    </row>
    <row r="630" spans="1:15" s="61" customFormat="1" ht="28.5" outlineLevel="1" x14ac:dyDescent="0.2">
      <c r="A630" s="1"/>
      <c r="B630" s="69" t="s">
        <v>1161</v>
      </c>
      <c r="C630" s="70">
        <v>10003</v>
      </c>
      <c r="D630" s="70" t="s">
        <v>496</v>
      </c>
      <c r="E630" s="71" t="s">
        <v>1162</v>
      </c>
      <c r="F630" s="72" t="s">
        <v>498</v>
      </c>
      <c r="G630" s="73">
        <v>1</v>
      </c>
      <c r="H630" s="74"/>
      <c r="I630" s="75">
        <f t="shared" si="187"/>
        <v>0</v>
      </c>
      <c r="J630" s="76">
        <f t="shared" si="184"/>
        <v>0</v>
      </c>
      <c r="K630" s="77">
        <f t="shared" si="185"/>
        <v>0</v>
      </c>
      <c r="L630" s="75">
        <f t="shared" si="186"/>
        <v>0</v>
      </c>
      <c r="M630" s="78"/>
      <c r="O630" s="185"/>
    </row>
    <row r="631" spans="1:15" s="61" customFormat="1" outlineLevel="1" x14ac:dyDescent="0.2">
      <c r="A631" s="1"/>
      <c r="B631" s="69" t="s">
        <v>1163</v>
      </c>
      <c r="C631" s="70">
        <v>112597</v>
      </c>
      <c r="D631" s="70" t="s">
        <v>81</v>
      </c>
      <c r="E631" s="71" t="s">
        <v>1164</v>
      </c>
      <c r="F631" s="72" t="s">
        <v>50</v>
      </c>
      <c r="G631" s="73">
        <v>195.6</v>
      </c>
      <c r="H631" s="74"/>
      <c r="I631" s="75">
        <f t="shared" si="187"/>
        <v>0</v>
      </c>
      <c r="J631" s="76">
        <f t="shared" si="184"/>
        <v>0</v>
      </c>
      <c r="K631" s="77">
        <f t="shared" si="185"/>
        <v>0</v>
      </c>
      <c r="L631" s="75">
        <f t="shared" si="186"/>
        <v>0</v>
      </c>
      <c r="M631" s="78"/>
      <c r="O631" s="185"/>
    </row>
    <row r="632" spans="1:15" s="61" customFormat="1" ht="28.5" outlineLevel="1" x14ac:dyDescent="0.2">
      <c r="A632" s="1"/>
      <c r="B632" s="69" t="s">
        <v>1165</v>
      </c>
      <c r="C632" s="70">
        <v>100659</v>
      </c>
      <c r="D632" s="70" t="s">
        <v>48</v>
      </c>
      <c r="E632" s="71" t="s">
        <v>1166</v>
      </c>
      <c r="F632" s="72" t="s">
        <v>124</v>
      </c>
      <c r="G632" s="73">
        <v>951.6</v>
      </c>
      <c r="H632" s="74"/>
      <c r="I632" s="75">
        <f t="shared" si="187"/>
        <v>0</v>
      </c>
      <c r="J632" s="76">
        <f t="shared" si="184"/>
        <v>0</v>
      </c>
      <c r="K632" s="77">
        <f t="shared" si="185"/>
        <v>0</v>
      </c>
      <c r="L632" s="75">
        <f t="shared" si="186"/>
        <v>0</v>
      </c>
      <c r="M632" s="78"/>
      <c r="O632" s="185"/>
    </row>
    <row r="633" spans="1:15" s="61" customFormat="1" ht="15" x14ac:dyDescent="0.2">
      <c r="A633" s="1"/>
      <c r="B633" s="87">
        <v>9</v>
      </c>
      <c r="C633" s="88"/>
      <c r="D633" s="88"/>
      <c r="E633" s="89" t="s">
        <v>1167</v>
      </c>
      <c r="F633" s="88"/>
      <c r="G633" s="90"/>
      <c r="H633" s="90"/>
      <c r="I633" s="91">
        <f>IFERROR(ROUND(SUM($I634,$I638),2),"")</f>
        <v>0</v>
      </c>
      <c r="J633" s="88"/>
      <c r="K633" s="89"/>
      <c r="L633" s="91">
        <f>IFERROR(ROUND(SUM($L634,$L638),2)," ")</f>
        <v>0</v>
      </c>
      <c r="M633" s="93" t="e">
        <f>L633/$L$1215</f>
        <v>#DIV/0!</v>
      </c>
      <c r="O633" s="185"/>
    </row>
    <row r="634" spans="1:15" s="61" customFormat="1" ht="15" x14ac:dyDescent="0.2">
      <c r="A634" s="1"/>
      <c r="B634" s="62" t="s">
        <v>1168</v>
      </c>
      <c r="C634" s="63"/>
      <c r="D634" s="63"/>
      <c r="E634" s="64" t="s">
        <v>1169</v>
      </c>
      <c r="F634" s="63"/>
      <c r="G634" s="65"/>
      <c r="H634" s="65"/>
      <c r="I634" s="67">
        <f>IFERROR(ROUND(SUM($I635:$I637),2),"")</f>
        <v>0</v>
      </c>
      <c r="J634" s="63"/>
      <c r="K634" s="64"/>
      <c r="L634" s="67">
        <f>IFERROR(ROUND(SUM($L635:$L637),2)," ")</f>
        <v>0</v>
      </c>
      <c r="M634" s="68"/>
      <c r="O634" s="185"/>
    </row>
    <row r="635" spans="1:15" s="61" customFormat="1" ht="42.75" outlineLevel="1" x14ac:dyDescent="0.2">
      <c r="A635" s="1"/>
      <c r="B635" s="69" t="s">
        <v>1170</v>
      </c>
      <c r="C635" s="70">
        <v>94207</v>
      </c>
      <c r="D635" s="70" t="s">
        <v>48</v>
      </c>
      <c r="E635" s="71" t="s">
        <v>1171</v>
      </c>
      <c r="F635" s="72" t="s">
        <v>57</v>
      </c>
      <c r="G635" s="73">
        <v>75.099999999999994</v>
      </c>
      <c r="H635" s="74"/>
      <c r="I635" s="75">
        <f>IFERROR(ROUND($G635*$H635,2),"")</f>
        <v>0</v>
      </c>
      <c r="J635" s="76">
        <f>IFERROR($J$9,"")</f>
        <v>0</v>
      </c>
      <c r="K635" s="77">
        <f t="shared" ref="K635:K637" si="188">IFERROR(ROUND(H635*(1+$J635),2),"")</f>
        <v>0</v>
      </c>
      <c r="L635" s="75">
        <f>IFERROR(ROUND($K635*$G635,2)," ")</f>
        <v>0</v>
      </c>
      <c r="M635" s="78"/>
      <c r="O635" s="185"/>
    </row>
    <row r="636" spans="1:15" s="61" customFormat="1" ht="28.5" outlineLevel="1" x14ac:dyDescent="0.2">
      <c r="A636" s="1"/>
      <c r="B636" s="69" t="s">
        <v>1172</v>
      </c>
      <c r="C636" s="70">
        <v>9961</v>
      </c>
      <c r="D636" s="70" t="s">
        <v>496</v>
      </c>
      <c r="E636" s="71" t="s">
        <v>1173</v>
      </c>
      <c r="F636" s="72" t="s">
        <v>31</v>
      </c>
      <c r="G636" s="73">
        <v>2502.52</v>
      </c>
      <c r="H636" s="74"/>
      <c r="I636" s="75">
        <f t="shared" ref="I636:I637" si="189">IFERROR(ROUND($G636*$H636,2),"")</f>
        <v>0</v>
      </c>
      <c r="J636" s="76">
        <f>IFERROR($J$9,"")</f>
        <v>0</v>
      </c>
      <c r="K636" s="77">
        <f t="shared" si="188"/>
        <v>0</v>
      </c>
      <c r="L636" s="75">
        <f>IFERROR(ROUND($K636*$G636,2)," ")</f>
        <v>0</v>
      </c>
      <c r="M636" s="78"/>
      <c r="O636" s="185"/>
    </row>
    <row r="637" spans="1:15" s="61" customFormat="1" ht="71.25" outlineLevel="1" x14ac:dyDescent="0.2">
      <c r="A637" s="1"/>
      <c r="B637" s="69" t="s">
        <v>1174</v>
      </c>
      <c r="C637" s="105" t="s">
        <v>1175</v>
      </c>
      <c r="D637" s="70" t="s">
        <v>736</v>
      </c>
      <c r="E637" s="71" t="s">
        <v>1176</v>
      </c>
      <c r="F637" s="72" t="s">
        <v>31</v>
      </c>
      <c r="G637" s="73">
        <v>90.46</v>
      </c>
      <c r="H637" s="74"/>
      <c r="I637" s="75">
        <f t="shared" si="189"/>
        <v>0</v>
      </c>
      <c r="J637" s="76">
        <f>IFERROR($J$9,"")</f>
        <v>0</v>
      </c>
      <c r="K637" s="77">
        <f t="shared" si="188"/>
        <v>0</v>
      </c>
      <c r="L637" s="75">
        <f>IFERROR(ROUND($K637*$G637,2)," ")</f>
        <v>0</v>
      </c>
      <c r="M637" s="78"/>
      <c r="O637" s="185"/>
    </row>
    <row r="638" spans="1:15" s="61" customFormat="1" ht="15" x14ac:dyDescent="0.2">
      <c r="A638" s="1"/>
      <c r="B638" s="62" t="s">
        <v>1177</v>
      </c>
      <c r="C638" s="63"/>
      <c r="D638" s="63"/>
      <c r="E638" s="64" t="s">
        <v>1178</v>
      </c>
      <c r="F638" s="63"/>
      <c r="G638" s="65"/>
      <c r="H638" s="65"/>
      <c r="I638" s="67">
        <f>IFERROR(ROUND(SUM($I639:$I641),2),"")</f>
        <v>0</v>
      </c>
      <c r="J638" s="63"/>
      <c r="K638" s="64"/>
      <c r="L638" s="67">
        <f>IFERROR(ROUND(SUM($L639:$L641),2)," ")</f>
        <v>0</v>
      </c>
      <c r="M638" s="68"/>
      <c r="O638" s="185"/>
    </row>
    <row r="639" spans="1:15" s="61" customFormat="1" ht="28.5" outlineLevel="1" x14ac:dyDescent="0.2">
      <c r="A639" s="1"/>
      <c r="B639" s="69" t="s">
        <v>1179</v>
      </c>
      <c r="C639" s="70">
        <v>94229</v>
      </c>
      <c r="D639" s="70" t="s">
        <v>48</v>
      </c>
      <c r="E639" s="71" t="s">
        <v>1180</v>
      </c>
      <c r="F639" s="72" t="s">
        <v>124</v>
      </c>
      <c r="G639" s="73">
        <v>352.56</v>
      </c>
      <c r="H639" s="74"/>
      <c r="I639" s="75">
        <f>IFERROR(ROUND($G639*$H639,2),"")</f>
        <v>0</v>
      </c>
      <c r="J639" s="76">
        <f>IFERROR($J$9,"")</f>
        <v>0</v>
      </c>
      <c r="K639" s="77">
        <f t="shared" ref="K639:K641" si="190">IFERROR(ROUND(H639*(1+$J639),2),"")</f>
        <v>0</v>
      </c>
      <c r="L639" s="75">
        <f>IFERROR(ROUND($K639*$G639,2)," ")</f>
        <v>0</v>
      </c>
      <c r="M639" s="78"/>
      <c r="O639" s="185"/>
    </row>
    <row r="640" spans="1:15" s="61" customFormat="1" ht="28.5" outlineLevel="1" x14ac:dyDescent="0.2">
      <c r="A640" s="1"/>
      <c r="B640" s="69" t="s">
        <v>1181</v>
      </c>
      <c r="C640" s="70">
        <v>94231</v>
      </c>
      <c r="D640" s="70" t="s">
        <v>48</v>
      </c>
      <c r="E640" s="71" t="s">
        <v>1182</v>
      </c>
      <c r="F640" s="72" t="s">
        <v>124</v>
      </c>
      <c r="G640" s="73">
        <v>429.3</v>
      </c>
      <c r="H640" s="74"/>
      <c r="I640" s="75">
        <f t="shared" ref="I640:I641" si="191">IFERROR(ROUND($G640*$H640,2),"")</f>
        <v>0</v>
      </c>
      <c r="J640" s="76">
        <f>IFERROR($J$9,"")</f>
        <v>0</v>
      </c>
      <c r="K640" s="77">
        <f t="shared" si="190"/>
        <v>0</v>
      </c>
      <c r="L640" s="75">
        <f>IFERROR(ROUND($K640*$G640,2)," ")</f>
        <v>0</v>
      </c>
      <c r="M640" s="78"/>
      <c r="O640" s="185"/>
    </row>
    <row r="641" spans="1:15" s="61" customFormat="1" outlineLevel="1" x14ac:dyDescent="0.2">
      <c r="A641" s="1"/>
      <c r="B641" s="69" t="s">
        <v>1183</v>
      </c>
      <c r="C641" s="70">
        <v>9077</v>
      </c>
      <c r="D641" s="70" t="s">
        <v>496</v>
      </c>
      <c r="E641" s="71" t="s">
        <v>1184</v>
      </c>
      <c r="F641" s="72" t="s">
        <v>541</v>
      </c>
      <c r="G641" s="73">
        <v>116.54</v>
      </c>
      <c r="H641" s="74"/>
      <c r="I641" s="75">
        <f t="shared" si="191"/>
        <v>0</v>
      </c>
      <c r="J641" s="76">
        <f>IFERROR($J$9,"")</f>
        <v>0</v>
      </c>
      <c r="K641" s="77">
        <f t="shared" si="190"/>
        <v>0</v>
      </c>
      <c r="L641" s="75">
        <f>IFERROR(ROUND($K641*$G641,2)," ")</f>
        <v>0</v>
      </c>
      <c r="M641" s="78"/>
      <c r="O641" s="185"/>
    </row>
    <row r="642" spans="1:15" s="61" customFormat="1" ht="15" x14ac:dyDescent="0.2">
      <c r="A642" s="1"/>
      <c r="B642" s="87">
        <v>10</v>
      </c>
      <c r="C642" s="88"/>
      <c r="D642" s="88"/>
      <c r="E642" s="89" t="s">
        <v>1185</v>
      </c>
      <c r="F642" s="88"/>
      <c r="G642" s="90"/>
      <c r="H642" s="90"/>
      <c r="I642" s="91">
        <f>IFERROR(ROUND(SUM($I643:$I645),2),"")</f>
        <v>0</v>
      </c>
      <c r="J642" s="88"/>
      <c r="K642" s="89"/>
      <c r="L642" s="91">
        <f>IFERROR(ROUND(SUM($L643:$L645),2)," ")</f>
        <v>0</v>
      </c>
      <c r="M642" s="93" t="e">
        <f>L642/$L$1215</f>
        <v>#DIV/0!</v>
      </c>
      <c r="O642" s="185"/>
    </row>
    <row r="643" spans="1:15" s="61" customFormat="1" ht="28.5" outlineLevel="1" x14ac:dyDescent="0.2">
      <c r="A643" s="1"/>
      <c r="B643" s="69" t="s">
        <v>1186</v>
      </c>
      <c r="C643" s="70">
        <v>98565</v>
      </c>
      <c r="D643" s="70" t="s">
        <v>48</v>
      </c>
      <c r="E643" s="71" t="s">
        <v>1187</v>
      </c>
      <c r="F643" s="72" t="s">
        <v>57</v>
      </c>
      <c r="G643" s="73">
        <v>1179.3499999999999</v>
      </c>
      <c r="H643" s="74"/>
      <c r="I643" s="75">
        <f>IFERROR(ROUND($G643*$H643,2),"")</f>
        <v>0</v>
      </c>
      <c r="J643" s="76">
        <f>IFERROR($J$9,"")</f>
        <v>0</v>
      </c>
      <c r="K643" s="77">
        <f t="shared" ref="K643:K645" si="192">IFERROR(ROUND(H643*(1+$J643),2),"")</f>
        <v>0</v>
      </c>
      <c r="L643" s="75">
        <f>IFERROR(ROUND($K643*$G643,2)," ")</f>
        <v>0</v>
      </c>
      <c r="M643" s="78"/>
      <c r="O643" s="185"/>
    </row>
    <row r="644" spans="1:15" s="61" customFormat="1" ht="28.5" outlineLevel="1" x14ac:dyDescent="0.2">
      <c r="A644" s="1"/>
      <c r="B644" s="69" t="s">
        <v>1188</v>
      </c>
      <c r="C644" s="70">
        <v>98546</v>
      </c>
      <c r="D644" s="70" t="s">
        <v>48</v>
      </c>
      <c r="E644" s="71" t="s">
        <v>1189</v>
      </c>
      <c r="F644" s="72" t="s">
        <v>57</v>
      </c>
      <c r="G644" s="73">
        <v>972.93</v>
      </c>
      <c r="H644" s="74"/>
      <c r="I644" s="75">
        <f t="shared" ref="I644:I645" si="193">IFERROR(ROUND($G644*$H644,2),"")</f>
        <v>0</v>
      </c>
      <c r="J644" s="76">
        <f>IFERROR($J$9,"")</f>
        <v>0</v>
      </c>
      <c r="K644" s="77">
        <f t="shared" si="192"/>
        <v>0</v>
      </c>
      <c r="L644" s="75">
        <f>IFERROR(ROUND($K644*$G644,2)," ")</f>
        <v>0</v>
      </c>
      <c r="M644" s="78"/>
      <c r="O644" s="185"/>
    </row>
    <row r="645" spans="1:15" s="61" customFormat="1" ht="42.75" outlineLevel="1" x14ac:dyDescent="0.2">
      <c r="A645" s="1"/>
      <c r="B645" s="69" t="s">
        <v>1190</v>
      </c>
      <c r="C645" s="70">
        <v>98556</v>
      </c>
      <c r="D645" s="70" t="s">
        <v>48</v>
      </c>
      <c r="E645" s="71" t="s">
        <v>1191</v>
      </c>
      <c r="F645" s="72" t="s">
        <v>57</v>
      </c>
      <c r="G645" s="73">
        <v>475.82</v>
      </c>
      <c r="H645" s="74"/>
      <c r="I645" s="75">
        <f t="shared" si="193"/>
        <v>0</v>
      </c>
      <c r="J645" s="76">
        <f>IFERROR($J$9,"")</f>
        <v>0</v>
      </c>
      <c r="K645" s="77">
        <f t="shared" si="192"/>
        <v>0</v>
      </c>
      <c r="L645" s="75">
        <f>IFERROR(ROUND($K645*$G645,2)," ")</f>
        <v>0</v>
      </c>
      <c r="M645" s="78"/>
      <c r="O645" s="185"/>
    </row>
    <row r="646" spans="1:15" s="61" customFormat="1" ht="15" x14ac:dyDescent="0.2">
      <c r="A646" s="1"/>
      <c r="B646" s="87">
        <v>11</v>
      </c>
      <c r="C646" s="88"/>
      <c r="D646" s="88"/>
      <c r="E646" s="89" t="s">
        <v>1192</v>
      </c>
      <c r="F646" s="88"/>
      <c r="G646" s="90"/>
      <c r="H646" s="90"/>
      <c r="I646" s="91">
        <f>IFERROR(ROUND(SUM($I647,$I651),2),"")</f>
        <v>0</v>
      </c>
      <c r="J646" s="88"/>
      <c r="K646" s="89"/>
      <c r="L646" s="91">
        <f>IFERROR(ROUND(SUM($L647,$L651),2)," ")</f>
        <v>0</v>
      </c>
      <c r="M646" s="93" t="e">
        <f>L646/$L$1215</f>
        <v>#DIV/0!</v>
      </c>
      <c r="O646" s="185"/>
    </row>
    <row r="647" spans="1:15" s="61" customFormat="1" ht="15" x14ac:dyDescent="0.2">
      <c r="A647" s="1"/>
      <c r="B647" s="62" t="s">
        <v>1193</v>
      </c>
      <c r="C647" s="63"/>
      <c r="D647" s="63"/>
      <c r="E647" s="64" t="s">
        <v>1194</v>
      </c>
      <c r="F647" s="63"/>
      <c r="G647" s="65"/>
      <c r="H647" s="65"/>
      <c r="I647" s="67">
        <f>IFERROR(ROUND(SUM($I648:$I650),2),"")</f>
        <v>0</v>
      </c>
      <c r="J647" s="63"/>
      <c r="K647" s="64"/>
      <c r="L647" s="67">
        <f>IFERROR(ROUND(SUM($L648:$L650),2)," ")</f>
        <v>0</v>
      </c>
      <c r="M647" s="68"/>
      <c r="O647" s="185"/>
    </row>
    <row r="648" spans="1:15" s="61" customFormat="1" ht="42.75" outlineLevel="1" x14ac:dyDescent="0.2">
      <c r="A648" s="1"/>
      <c r="B648" s="69" t="s">
        <v>1195</v>
      </c>
      <c r="C648" s="70">
        <v>87905</v>
      </c>
      <c r="D648" s="70" t="s">
        <v>48</v>
      </c>
      <c r="E648" s="71" t="s">
        <v>312</v>
      </c>
      <c r="F648" s="72" t="s">
        <v>57</v>
      </c>
      <c r="G648" s="73">
        <v>7666.9</v>
      </c>
      <c r="H648" s="74"/>
      <c r="I648" s="75">
        <f>IFERROR(ROUND($G648*$H648,2),"")</f>
        <v>0</v>
      </c>
      <c r="J648" s="76">
        <f>IFERROR($J$9,"")</f>
        <v>0</v>
      </c>
      <c r="K648" s="77">
        <f t="shared" ref="K648:K650" si="194">IFERROR(ROUND(H648*(1+$J648),2),"")</f>
        <v>0</v>
      </c>
      <c r="L648" s="75">
        <f>IFERROR(ROUND($K648*$G648,2)," ")</f>
        <v>0</v>
      </c>
      <c r="M648" s="78"/>
      <c r="O648" s="185"/>
    </row>
    <row r="649" spans="1:15" s="61" customFormat="1" ht="42.75" outlineLevel="1" x14ac:dyDescent="0.2">
      <c r="A649" s="1"/>
      <c r="B649" s="69" t="s">
        <v>1196</v>
      </c>
      <c r="C649" s="70">
        <v>87530</v>
      </c>
      <c r="D649" s="70" t="s">
        <v>48</v>
      </c>
      <c r="E649" s="71" t="s">
        <v>1197</v>
      </c>
      <c r="F649" s="72" t="s">
        <v>57</v>
      </c>
      <c r="G649" s="73">
        <v>7666.9</v>
      </c>
      <c r="H649" s="74"/>
      <c r="I649" s="75">
        <f t="shared" ref="I649:I650" si="195">IFERROR(ROUND($G649*$H649,2),"")</f>
        <v>0</v>
      </c>
      <c r="J649" s="76">
        <f>IFERROR($J$9,"")</f>
        <v>0</v>
      </c>
      <c r="K649" s="77">
        <f t="shared" si="194"/>
        <v>0</v>
      </c>
      <c r="L649" s="75">
        <f>IFERROR(ROUND($K649*$G649,2)," ")</f>
        <v>0</v>
      </c>
      <c r="M649" s="78"/>
      <c r="O649" s="185"/>
    </row>
    <row r="650" spans="1:15" s="61" customFormat="1" outlineLevel="1" x14ac:dyDescent="0.2">
      <c r="A650" s="1"/>
      <c r="B650" s="69" t="s">
        <v>1198</v>
      </c>
      <c r="C650" s="70">
        <v>9681</v>
      </c>
      <c r="D650" s="70" t="s">
        <v>496</v>
      </c>
      <c r="E650" s="71" t="s">
        <v>1199</v>
      </c>
      <c r="F650" s="72" t="s">
        <v>31</v>
      </c>
      <c r="G650" s="73">
        <v>232.19</v>
      </c>
      <c r="H650" s="74"/>
      <c r="I650" s="75">
        <f t="shared" si="195"/>
        <v>0</v>
      </c>
      <c r="J650" s="76">
        <f>IFERROR($J$9,"")</f>
        <v>0</v>
      </c>
      <c r="K650" s="77">
        <f t="shared" si="194"/>
        <v>0</v>
      </c>
      <c r="L650" s="75">
        <f>IFERROR(ROUND($K650*$G650,2)," ")</f>
        <v>0</v>
      </c>
      <c r="M650" s="78"/>
      <c r="O650" s="185"/>
    </row>
    <row r="651" spans="1:15" s="61" customFormat="1" ht="15" x14ac:dyDescent="0.2">
      <c r="A651" s="1"/>
      <c r="B651" s="62" t="s">
        <v>1200</v>
      </c>
      <c r="C651" s="63"/>
      <c r="D651" s="63"/>
      <c r="E651" s="64" t="s">
        <v>1201</v>
      </c>
      <c r="F651" s="108"/>
      <c r="G651" s="65"/>
      <c r="H651" s="65"/>
      <c r="I651" s="67">
        <f>IFERROR(ROUND(SUM($I652),2),"")</f>
        <v>0</v>
      </c>
      <c r="J651" s="63"/>
      <c r="K651" s="64"/>
      <c r="L651" s="67">
        <f>IFERROR(ROUND(SUM($L652),2)," ")</f>
        <v>0</v>
      </c>
      <c r="M651" s="68"/>
      <c r="O651" s="185"/>
    </row>
    <row r="652" spans="1:15" s="61" customFormat="1" ht="42.75" outlineLevel="1" x14ac:dyDescent="0.2">
      <c r="A652" s="1"/>
      <c r="B652" s="69" t="s">
        <v>1202</v>
      </c>
      <c r="C652" s="70">
        <v>104611</v>
      </c>
      <c r="D652" s="70" t="s">
        <v>48</v>
      </c>
      <c r="E652" s="71" t="s">
        <v>954</v>
      </c>
      <c r="F652" s="72" t="s">
        <v>57</v>
      </c>
      <c r="G652" s="73">
        <v>1967.56</v>
      </c>
      <c r="H652" s="74"/>
      <c r="I652" s="75">
        <f>IFERROR(ROUND($G652*$H652,2),"")</f>
        <v>0</v>
      </c>
      <c r="J652" s="76">
        <f>IFERROR($J$9,"")</f>
        <v>0</v>
      </c>
      <c r="K652" s="77">
        <f t="shared" ref="K652" si="196">IFERROR(ROUND(H652*(1+$J652),2),"")</f>
        <v>0</v>
      </c>
      <c r="L652" s="75">
        <f>IFERROR(ROUND($K652*$G652,2)," ")</f>
        <v>0</v>
      </c>
      <c r="M652" s="78"/>
      <c r="O652" s="185"/>
    </row>
    <row r="653" spans="1:15" s="61" customFormat="1" ht="15" x14ac:dyDescent="0.2">
      <c r="A653" s="1"/>
      <c r="B653" s="87">
        <v>12</v>
      </c>
      <c r="C653" s="88"/>
      <c r="D653" s="88"/>
      <c r="E653" s="89" t="s">
        <v>1203</v>
      </c>
      <c r="F653" s="88"/>
      <c r="G653" s="90"/>
      <c r="H653" s="90"/>
      <c r="I653" s="91">
        <f>IFERROR(ROUND(SUM($I654,$I658,$I660,$I662),2),"")</f>
        <v>0</v>
      </c>
      <c r="J653" s="88"/>
      <c r="K653" s="89"/>
      <c r="L653" s="91">
        <f>IFERROR(ROUND(SUM($L654,$L658,$L660,$L662),2)," ")</f>
        <v>0</v>
      </c>
      <c r="M653" s="93" t="e">
        <f>L653/$L$1215</f>
        <v>#DIV/0!</v>
      </c>
      <c r="O653" s="185"/>
    </row>
    <row r="654" spans="1:15" s="61" customFormat="1" ht="15" x14ac:dyDescent="0.2">
      <c r="A654" s="1"/>
      <c r="B654" s="62" t="s">
        <v>1204</v>
      </c>
      <c r="C654" s="63"/>
      <c r="D654" s="63"/>
      <c r="E654" s="64" t="s">
        <v>1194</v>
      </c>
      <c r="F654" s="63"/>
      <c r="G654" s="65"/>
      <c r="H654" s="65"/>
      <c r="I654" s="67">
        <f>IFERROR(ROUND(SUM($I655:$I657),2),"")</f>
        <v>0</v>
      </c>
      <c r="J654" s="63"/>
      <c r="K654" s="64"/>
      <c r="L654" s="67">
        <f>IFERROR(ROUND(SUM($L655:$L657),2)," ")</f>
        <v>0</v>
      </c>
      <c r="M654" s="68"/>
      <c r="O654" s="185"/>
    </row>
    <row r="655" spans="1:15" s="61" customFormat="1" ht="42.75" outlineLevel="1" x14ac:dyDescent="0.2">
      <c r="A655" s="1"/>
      <c r="B655" s="69" t="s">
        <v>1205</v>
      </c>
      <c r="C655" s="70">
        <v>94995</v>
      </c>
      <c r="D655" s="70" t="s">
        <v>48</v>
      </c>
      <c r="E655" s="71" t="s">
        <v>1206</v>
      </c>
      <c r="F655" s="72" t="s">
        <v>57</v>
      </c>
      <c r="G655" s="73">
        <v>641.04999999999995</v>
      </c>
      <c r="H655" s="74"/>
      <c r="I655" s="75">
        <f>IFERROR(ROUND($G655*$H655,2),"")</f>
        <v>0</v>
      </c>
      <c r="J655" s="76">
        <f>IFERROR($J$9,"")</f>
        <v>0</v>
      </c>
      <c r="K655" s="77">
        <f t="shared" ref="K655:K657" si="197">IFERROR(ROUND(H655*(1+$J655),2),"")</f>
        <v>0</v>
      </c>
      <c r="L655" s="75">
        <f>IFERROR(ROUND($K655*$G655,2)," ")</f>
        <v>0</v>
      </c>
      <c r="M655" s="78"/>
      <c r="O655" s="185"/>
    </row>
    <row r="656" spans="1:15" s="61" customFormat="1" outlineLevel="1" x14ac:dyDescent="0.2">
      <c r="A656" s="1"/>
      <c r="B656" s="69" t="s">
        <v>1207</v>
      </c>
      <c r="C656" s="70">
        <v>2180</v>
      </c>
      <c r="D656" s="70" t="s">
        <v>496</v>
      </c>
      <c r="E656" s="71" t="s">
        <v>1208</v>
      </c>
      <c r="F656" s="72" t="s">
        <v>31</v>
      </c>
      <c r="G656" s="73">
        <v>3007.96</v>
      </c>
      <c r="H656" s="74"/>
      <c r="I656" s="75">
        <f t="shared" ref="I656:I657" si="198">IFERROR(ROUND($G656*$H656,2),"")</f>
        <v>0</v>
      </c>
      <c r="J656" s="76">
        <f>IFERROR($J$9,"")</f>
        <v>0</v>
      </c>
      <c r="K656" s="77">
        <f t="shared" si="197"/>
        <v>0</v>
      </c>
      <c r="L656" s="75">
        <f>IFERROR(ROUND($K656*$G656,2)," ")</f>
        <v>0</v>
      </c>
      <c r="M656" s="78"/>
      <c r="O656" s="185"/>
    </row>
    <row r="657" spans="1:15" s="61" customFormat="1" ht="28.5" outlineLevel="1" x14ac:dyDescent="0.2">
      <c r="A657" s="1"/>
      <c r="B657" s="69" t="s">
        <v>1209</v>
      </c>
      <c r="C657" s="70">
        <v>88477</v>
      </c>
      <c r="D657" s="70" t="s">
        <v>48</v>
      </c>
      <c r="E657" s="71" t="s">
        <v>1210</v>
      </c>
      <c r="F657" s="72" t="s">
        <v>57</v>
      </c>
      <c r="G657" s="73">
        <v>72.42</v>
      </c>
      <c r="H657" s="74"/>
      <c r="I657" s="75">
        <f t="shared" si="198"/>
        <v>0</v>
      </c>
      <c r="J657" s="76">
        <f>IFERROR($J$9,"")</f>
        <v>0</v>
      </c>
      <c r="K657" s="77">
        <f t="shared" si="197"/>
        <v>0</v>
      </c>
      <c r="L657" s="75">
        <f>IFERROR(ROUND($K657*$G657,2)," ")</f>
        <v>0</v>
      </c>
      <c r="M657" s="78"/>
      <c r="O657" s="185"/>
    </row>
    <row r="658" spans="1:15" s="61" customFormat="1" ht="15" x14ac:dyDescent="0.2">
      <c r="A658" s="1"/>
      <c r="B658" s="62" t="s">
        <v>1211</v>
      </c>
      <c r="C658" s="63"/>
      <c r="D658" s="63"/>
      <c r="E658" s="64" t="s">
        <v>1212</v>
      </c>
      <c r="F658" s="63"/>
      <c r="G658" s="65"/>
      <c r="H658" s="65"/>
      <c r="I658" s="67">
        <f>IFERROR(ROUND(SUM($I659),2),"")</f>
        <v>0</v>
      </c>
      <c r="J658" s="63"/>
      <c r="K658" s="64"/>
      <c r="L658" s="67">
        <f>IFERROR(ROUND(SUM($L659),2)," ")</f>
        <v>0</v>
      </c>
      <c r="M658" s="68"/>
      <c r="O658" s="185"/>
    </row>
    <row r="659" spans="1:15" s="61" customFormat="1" ht="28.5" outlineLevel="1" x14ac:dyDescent="0.2">
      <c r="A659" s="1"/>
      <c r="B659" s="69" t="s">
        <v>1213</v>
      </c>
      <c r="C659" s="70">
        <v>10168</v>
      </c>
      <c r="D659" s="70" t="s">
        <v>496</v>
      </c>
      <c r="E659" s="71" t="s">
        <v>1214</v>
      </c>
      <c r="F659" s="72" t="s">
        <v>31</v>
      </c>
      <c r="G659" s="73">
        <v>3007.96</v>
      </c>
      <c r="H659" s="74"/>
      <c r="I659" s="75">
        <f>IFERROR(ROUND($G659*$H659,2),"")</f>
        <v>0</v>
      </c>
      <c r="J659" s="76">
        <f>IFERROR($J$9,"")</f>
        <v>0</v>
      </c>
      <c r="K659" s="77">
        <f t="shared" ref="K659" si="199">IFERROR(ROUND(H659*(1+$J659),2),"")</f>
        <v>0</v>
      </c>
      <c r="L659" s="75">
        <f>IFERROR(ROUND($K659*$G659,2)," ")</f>
        <v>0</v>
      </c>
      <c r="M659" s="78"/>
      <c r="O659" s="185"/>
    </row>
    <row r="660" spans="1:15" s="61" customFormat="1" ht="15" x14ac:dyDescent="0.2">
      <c r="A660" s="1"/>
      <c r="B660" s="62" t="s">
        <v>1215</v>
      </c>
      <c r="C660" s="63"/>
      <c r="D660" s="63"/>
      <c r="E660" s="64" t="s">
        <v>1216</v>
      </c>
      <c r="F660" s="63"/>
      <c r="G660" s="65"/>
      <c r="H660" s="65"/>
      <c r="I660" s="67">
        <f>IFERROR(ROUND(SUM($I661),2),"")</f>
        <v>0</v>
      </c>
      <c r="J660" s="63"/>
      <c r="K660" s="64"/>
      <c r="L660" s="67">
        <f>IFERROR(ROUND(SUM($L661),2)," ")</f>
        <v>0</v>
      </c>
      <c r="M660" s="68"/>
      <c r="O660" s="185"/>
    </row>
    <row r="661" spans="1:15" s="61" customFormat="1" outlineLevel="1" x14ac:dyDescent="0.2">
      <c r="A661" s="1"/>
      <c r="B661" s="69" t="s">
        <v>1217</v>
      </c>
      <c r="C661" s="70">
        <v>10380</v>
      </c>
      <c r="D661" s="70" t="s">
        <v>496</v>
      </c>
      <c r="E661" s="71" t="s">
        <v>1218</v>
      </c>
      <c r="F661" s="72" t="s">
        <v>31</v>
      </c>
      <c r="G661" s="73">
        <v>72.42</v>
      </c>
      <c r="H661" s="74"/>
      <c r="I661" s="75">
        <f>IFERROR(ROUND($G661*$H661,2),"")</f>
        <v>0</v>
      </c>
      <c r="J661" s="76">
        <f>IFERROR($J$9,"")</f>
        <v>0</v>
      </c>
      <c r="K661" s="77">
        <f t="shared" ref="K661" si="200">IFERROR(ROUND(H661*(1+$J661),2),"")</f>
        <v>0</v>
      </c>
      <c r="L661" s="75">
        <f>IFERROR(ROUND($K661*$G661,2)," ")</f>
        <v>0</v>
      </c>
      <c r="M661" s="78"/>
      <c r="O661" s="185"/>
    </row>
    <row r="662" spans="1:15" s="61" customFormat="1" ht="15" x14ac:dyDescent="0.2">
      <c r="A662" s="1"/>
      <c r="B662" s="62" t="s">
        <v>1219</v>
      </c>
      <c r="C662" s="63"/>
      <c r="D662" s="63"/>
      <c r="E662" s="64" t="s">
        <v>1220</v>
      </c>
      <c r="F662" s="63"/>
      <c r="G662" s="65"/>
      <c r="H662" s="65"/>
      <c r="I662" s="67">
        <f>IFERROR(ROUND(SUM($I663),2),"")</f>
        <v>0</v>
      </c>
      <c r="J662" s="63"/>
      <c r="K662" s="64"/>
      <c r="L662" s="67">
        <f>IFERROR(ROUND(SUM($L663),2)," ")</f>
        <v>0</v>
      </c>
      <c r="M662" s="68"/>
      <c r="O662" s="185"/>
    </row>
    <row r="663" spans="1:15" s="61" customFormat="1" outlineLevel="1" x14ac:dyDescent="0.2">
      <c r="A663" s="1"/>
      <c r="B663" s="69" t="s">
        <v>1221</v>
      </c>
      <c r="C663" s="70">
        <v>11233</v>
      </c>
      <c r="D663" s="70" t="s">
        <v>496</v>
      </c>
      <c r="E663" s="71" t="s">
        <v>1222</v>
      </c>
      <c r="F663" s="72" t="s">
        <v>541</v>
      </c>
      <c r="G663" s="73">
        <v>1947.15</v>
      </c>
      <c r="H663" s="74"/>
      <c r="I663" s="75">
        <f>IFERROR(ROUND($G663*$H663,2),"")</f>
        <v>0</v>
      </c>
      <c r="J663" s="76">
        <f>IFERROR($J$9,"")</f>
        <v>0</v>
      </c>
      <c r="K663" s="77">
        <f t="shared" ref="K663" si="201">IFERROR(ROUND(H663*(1+$J663),2),"")</f>
        <v>0</v>
      </c>
      <c r="L663" s="75">
        <f>IFERROR(ROUND($K663*$G663,2)," ")</f>
        <v>0</v>
      </c>
      <c r="M663" s="78"/>
      <c r="O663" s="185"/>
    </row>
    <row r="664" spans="1:15" s="61" customFormat="1" ht="15" x14ac:dyDescent="0.2">
      <c r="A664" s="1"/>
      <c r="B664" s="87">
        <v>13</v>
      </c>
      <c r="C664" s="88"/>
      <c r="D664" s="88"/>
      <c r="E664" s="89" t="s">
        <v>1223</v>
      </c>
      <c r="F664" s="88"/>
      <c r="G664" s="90"/>
      <c r="H664" s="90"/>
      <c r="I664" s="91">
        <f>IFERROR(ROUND(SUM($I665,I668),2),"")</f>
        <v>0</v>
      </c>
      <c r="J664" s="88"/>
      <c r="K664" s="89"/>
      <c r="L664" s="91">
        <f>IFERROR(ROUND(SUM($L665,L668),2)," ")</f>
        <v>0</v>
      </c>
      <c r="M664" s="93" t="e">
        <f>L664/$L$1215</f>
        <v>#DIV/0!</v>
      </c>
      <c r="O664" s="185"/>
    </row>
    <row r="665" spans="1:15" s="61" customFormat="1" ht="15" x14ac:dyDescent="0.2">
      <c r="A665" s="1"/>
      <c r="B665" s="62" t="s">
        <v>1224</v>
      </c>
      <c r="C665" s="63"/>
      <c r="D665" s="63"/>
      <c r="E665" s="64" t="s">
        <v>1225</v>
      </c>
      <c r="F665" s="63"/>
      <c r="G665" s="65"/>
      <c r="H665" s="65"/>
      <c r="I665" s="67">
        <f>IFERROR(ROUND(SUM($I666:$I667),2),"")</f>
        <v>0</v>
      </c>
      <c r="J665" s="63"/>
      <c r="K665" s="64"/>
      <c r="L665" s="67">
        <f>IFERROR(ROUND(SUM($L666:$L667),2)," ")</f>
        <v>0</v>
      </c>
      <c r="M665" s="68"/>
      <c r="O665" s="185"/>
    </row>
    <row r="666" spans="1:15" s="61" customFormat="1" ht="28.5" outlineLevel="1" x14ac:dyDescent="0.2">
      <c r="A666" s="1"/>
      <c r="B666" s="69" t="s">
        <v>1226</v>
      </c>
      <c r="C666" s="70">
        <v>12623</v>
      </c>
      <c r="D666" s="70" t="s">
        <v>496</v>
      </c>
      <c r="E666" s="71" t="s">
        <v>1227</v>
      </c>
      <c r="F666" s="72" t="s">
        <v>31</v>
      </c>
      <c r="G666" s="73">
        <v>998.3</v>
      </c>
      <c r="H666" s="74"/>
      <c r="I666" s="75">
        <f>IFERROR(ROUND($G666*$H666,2),"")</f>
        <v>0</v>
      </c>
      <c r="J666" s="76">
        <f>IFERROR($J$9,"")</f>
        <v>0</v>
      </c>
      <c r="K666" s="77">
        <f t="shared" ref="K666:K667" si="202">IFERROR(ROUND(H666*(1+$J666),2),"")</f>
        <v>0</v>
      </c>
      <c r="L666" s="75">
        <f>IFERROR(ROUND($K666*$G666,2)," ")</f>
        <v>0</v>
      </c>
      <c r="M666" s="78"/>
      <c r="O666" s="185"/>
    </row>
    <row r="667" spans="1:15" s="61" customFormat="1" ht="28.5" outlineLevel="1" x14ac:dyDescent="0.2">
      <c r="A667" s="1"/>
      <c r="B667" s="79" t="s">
        <v>1228</v>
      </c>
      <c r="C667" s="70" t="s">
        <v>1229</v>
      </c>
      <c r="D667" s="80" t="s">
        <v>24</v>
      </c>
      <c r="E667" s="81" t="s">
        <v>1230</v>
      </c>
      <c r="F667" s="72" t="s">
        <v>31</v>
      </c>
      <c r="G667" s="73">
        <v>32.93</v>
      </c>
      <c r="H667" s="74"/>
      <c r="I667" s="75">
        <f>IFERROR(ROUND($G667*$H667,2),"")</f>
        <v>0</v>
      </c>
      <c r="J667" s="76">
        <f>IFERROR($J$9,"")</f>
        <v>0</v>
      </c>
      <c r="K667" s="77">
        <f t="shared" si="202"/>
        <v>0</v>
      </c>
      <c r="L667" s="75">
        <f>IFERROR(ROUND($K667*$G667,2)," ")</f>
        <v>0</v>
      </c>
      <c r="M667" s="78"/>
      <c r="O667" s="185"/>
    </row>
    <row r="668" spans="1:15" s="61" customFormat="1" ht="15" x14ac:dyDescent="0.2">
      <c r="A668" s="1"/>
      <c r="B668" s="62" t="s">
        <v>1231</v>
      </c>
      <c r="C668" s="63"/>
      <c r="D668" s="63"/>
      <c r="E668" s="64" t="s">
        <v>1232</v>
      </c>
      <c r="F668" s="63"/>
      <c r="G668" s="65"/>
      <c r="H668" s="65"/>
      <c r="I668" s="67">
        <f>IFERROR(ROUND(SUM($I669:$I669),2),"")</f>
        <v>0</v>
      </c>
      <c r="J668" s="63"/>
      <c r="K668" s="64"/>
      <c r="L668" s="67">
        <f>IFERROR(ROUND(SUM($L669:$L669),2)," ")</f>
        <v>0</v>
      </c>
      <c r="M668" s="68"/>
      <c r="O668" s="185"/>
    </row>
    <row r="669" spans="1:15" s="61" customFormat="1" ht="42.75" outlineLevel="1" x14ac:dyDescent="0.2">
      <c r="A669" s="1"/>
      <c r="B669" s="69" t="s">
        <v>1233</v>
      </c>
      <c r="C669" s="70">
        <v>94995</v>
      </c>
      <c r="D669" s="70" t="s">
        <v>48</v>
      </c>
      <c r="E669" s="71" t="s">
        <v>1206</v>
      </c>
      <c r="F669" s="72" t="s">
        <v>57</v>
      </c>
      <c r="G669" s="73">
        <v>815</v>
      </c>
      <c r="H669" s="74"/>
      <c r="I669" s="75">
        <f>IFERROR(ROUND($G669*$H669,2),"")</f>
        <v>0</v>
      </c>
      <c r="J669" s="76">
        <f>IFERROR($J$9,"")</f>
        <v>0</v>
      </c>
      <c r="K669" s="77">
        <f t="shared" ref="K669" si="203">IFERROR(ROUND(H669*(1+$J669),2),"")</f>
        <v>0</v>
      </c>
      <c r="L669" s="75">
        <f>IFERROR(ROUND($K669*$G669,2)," ")</f>
        <v>0</v>
      </c>
      <c r="M669" s="78"/>
      <c r="O669" s="185"/>
    </row>
    <row r="670" spans="1:15" s="61" customFormat="1" ht="15" x14ac:dyDescent="0.2">
      <c r="A670" s="1"/>
      <c r="B670" s="87">
        <v>14</v>
      </c>
      <c r="C670" s="88"/>
      <c r="D670" s="88"/>
      <c r="E670" s="89" t="s">
        <v>1234</v>
      </c>
      <c r="F670" s="88"/>
      <c r="G670" s="90"/>
      <c r="H670" s="90"/>
      <c r="I670" s="91">
        <f>IFERROR(ROUND(SUM($I671),2),"")</f>
        <v>0</v>
      </c>
      <c r="J670" s="88"/>
      <c r="K670" s="89"/>
      <c r="L670" s="91">
        <f>IFERROR(ROUND(SUM($L671),2)," ")</f>
        <v>0</v>
      </c>
      <c r="M670" s="93" t="e">
        <f>L670/$L$1215</f>
        <v>#DIV/0!</v>
      </c>
      <c r="O670" s="185"/>
    </row>
    <row r="671" spans="1:15" s="61" customFormat="1" ht="28.5" outlineLevel="1" x14ac:dyDescent="0.2">
      <c r="A671" s="1"/>
      <c r="B671" s="69" t="s">
        <v>1235</v>
      </c>
      <c r="C671" s="70">
        <v>96114</v>
      </c>
      <c r="D671" s="70" t="s">
        <v>48</v>
      </c>
      <c r="E671" s="71" t="s">
        <v>1236</v>
      </c>
      <c r="F671" s="72" t="s">
        <v>57</v>
      </c>
      <c r="G671" s="73">
        <v>2835.04</v>
      </c>
      <c r="H671" s="74"/>
      <c r="I671" s="75">
        <f>IFERROR(ROUND($G671*$H671,2),"")</f>
        <v>0</v>
      </c>
      <c r="J671" s="76">
        <f>IFERROR($J$9,"")</f>
        <v>0</v>
      </c>
      <c r="K671" s="77">
        <f t="shared" ref="K671" si="204">IFERROR(ROUND(H671*(1+$J671),2),"")</f>
        <v>0</v>
      </c>
      <c r="L671" s="75">
        <f>IFERROR(ROUND($K671*$G671,2)," ")</f>
        <v>0</v>
      </c>
      <c r="M671" s="78"/>
      <c r="O671" s="185"/>
    </row>
    <row r="672" spans="1:15" s="61" customFormat="1" ht="15" x14ac:dyDescent="0.2">
      <c r="A672" s="1"/>
      <c r="B672" s="87">
        <v>15</v>
      </c>
      <c r="C672" s="88"/>
      <c r="D672" s="88"/>
      <c r="E672" s="89" t="s">
        <v>1237</v>
      </c>
      <c r="F672" s="88"/>
      <c r="G672" s="90"/>
      <c r="H672" s="90"/>
      <c r="I672" s="91">
        <f>IFERROR(ROUND(SUM($I673),2),"")</f>
        <v>0</v>
      </c>
      <c r="J672" s="88"/>
      <c r="K672" s="89"/>
      <c r="L672" s="91">
        <f>IFERROR(ROUND(SUM($L673),2)," ")</f>
        <v>0</v>
      </c>
      <c r="M672" s="93" t="e">
        <f>L672/$L$1215</f>
        <v>#DIV/0!</v>
      </c>
      <c r="O672" s="185"/>
    </row>
    <row r="673" spans="1:15" s="61" customFormat="1" ht="42.75" outlineLevel="1" x14ac:dyDescent="0.2">
      <c r="A673" s="1"/>
      <c r="B673" s="69" t="s">
        <v>1238</v>
      </c>
      <c r="C673" s="70">
        <v>12183</v>
      </c>
      <c r="D673" s="70" t="s">
        <v>496</v>
      </c>
      <c r="E673" s="71" t="s">
        <v>1239</v>
      </c>
      <c r="F673" s="72" t="s">
        <v>31</v>
      </c>
      <c r="G673" s="73">
        <v>238.14</v>
      </c>
      <c r="H673" s="74"/>
      <c r="I673" s="75">
        <f>IFERROR(ROUND($G673*$H673,2),"")</f>
        <v>0</v>
      </c>
      <c r="J673" s="76">
        <f>IFERROR($J$9,"")</f>
        <v>0</v>
      </c>
      <c r="K673" s="77">
        <f t="shared" ref="K673" si="205">IFERROR(ROUND(H673*(1+$J673),2),"")</f>
        <v>0</v>
      </c>
      <c r="L673" s="75">
        <f>IFERROR(ROUND($K673*$G673,2)," ")</f>
        <v>0</v>
      </c>
      <c r="M673" s="78"/>
      <c r="O673" s="185"/>
    </row>
    <row r="674" spans="1:15" s="61" customFormat="1" ht="15" x14ac:dyDescent="0.2">
      <c r="A674" s="1"/>
      <c r="B674" s="87">
        <v>16</v>
      </c>
      <c r="C674" s="88"/>
      <c r="D674" s="88"/>
      <c r="E674" s="89" t="s">
        <v>959</v>
      </c>
      <c r="F674" s="88"/>
      <c r="G674" s="90"/>
      <c r="H674" s="90"/>
      <c r="I674" s="91">
        <f>IFERROR(ROUND(SUM($I675,$I680,$I684),2),"")</f>
        <v>0</v>
      </c>
      <c r="J674" s="88"/>
      <c r="K674" s="89"/>
      <c r="L674" s="91">
        <f>IFERROR(ROUND(SUM($L675,$L680,$L684),2)," ")</f>
        <v>0</v>
      </c>
      <c r="M674" s="93" t="e">
        <f>L674/$L$1215</f>
        <v>#DIV/0!</v>
      </c>
      <c r="O674" s="185"/>
    </row>
    <row r="675" spans="1:15" s="61" customFormat="1" ht="15" x14ac:dyDescent="0.2">
      <c r="A675" s="1"/>
      <c r="B675" s="62" t="s">
        <v>1240</v>
      </c>
      <c r="C675" s="63"/>
      <c r="D675" s="63"/>
      <c r="E675" s="64" t="s">
        <v>432</v>
      </c>
      <c r="F675" s="63"/>
      <c r="G675" s="65"/>
      <c r="H675" s="65"/>
      <c r="I675" s="67">
        <f>IFERROR(ROUND(SUM($I676:$I679),2),"")</f>
        <v>0</v>
      </c>
      <c r="J675" s="63"/>
      <c r="K675" s="64"/>
      <c r="L675" s="67">
        <f>IFERROR(ROUND(SUM($L676:$L679),2)," ")</f>
        <v>0</v>
      </c>
      <c r="M675" s="68"/>
      <c r="O675" s="185"/>
    </row>
    <row r="676" spans="1:15" s="61" customFormat="1" ht="28.5" outlineLevel="1" x14ac:dyDescent="0.2">
      <c r="A676" s="1"/>
      <c r="B676" s="69" t="s">
        <v>1241</v>
      </c>
      <c r="C676" s="70">
        <v>88485</v>
      </c>
      <c r="D676" s="70" t="s">
        <v>48</v>
      </c>
      <c r="E676" s="71" t="s">
        <v>320</v>
      </c>
      <c r="F676" s="72" t="s">
        <v>57</v>
      </c>
      <c r="G676" s="73">
        <v>14077.65</v>
      </c>
      <c r="H676" s="74"/>
      <c r="I676" s="75">
        <f>IFERROR(ROUND($G676*$H676,2),"")</f>
        <v>0</v>
      </c>
      <c r="J676" s="76">
        <f>IFERROR($J$9,"")</f>
        <v>0</v>
      </c>
      <c r="K676" s="77">
        <f t="shared" ref="K676:K679" si="206">IFERROR(ROUND(H676*(1+$J676),2),"")</f>
        <v>0</v>
      </c>
      <c r="L676" s="75">
        <f>IFERROR(ROUND($K676*$G676,2)," ")</f>
        <v>0</v>
      </c>
      <c r="M676" s="78"/>
      <c r="O676" s="185"/>
    </row>
    <row r="677" spans="1:15" s="61" customFormat="1" ht="28.5" outlineLevel="1" x14ac:dyDescent="0.2">
      <c r="A677" s="1"/>
      <c r="B677" s="69" t="s">
        <v>1242</v>
      </c>
      <c r="C677" s="70">
        <v>88497</v>
      </c>
      <c r="D677" s="70" t="s">
        <v>48</v>
      </c>
      <c r="E677" s="71" t="s">
        <v>318</v>
      </c>
      <c r="F677" s="72" t="s">
        <v>57</v>
      </c>
      <c r="G677" s="73">
        <v>10423.209999999999</v>
      </c>
      <c r="H677" s="74"/>
      <c r="I677" s="75">
        <f t="shared" ref="I677:I679" si="207">IFERROR(ROUND($G677*$H677,2),"")</f>
        <v>0</v>
      </c>
      <c r="J677" s="76">
        <f>IFERROR($J$9,"")</f>
        <v>0</v>
      </c>
      <c r="K677" s="77">
        <f t="shared" si="206"/>
        <v>0</v>
      </c>
      <c r="L677" s="75">
        <f>IFERROR(ROUND($K677*$G677,2)," ")</f>
        <v>0</v>
      </c>
      <c r="M677" s="78"/>
      <c r="O677" s="185"/>
    </row>
    <row r="678" spans="1:15" s="61" customFormat="1" ht="28.5" outlineLevel="1" x14ac:dyDescent="0.2">
      <c r="A678" s="1"/>
      <c r="B678" s="69" t="s">
        <v>1243</v>
      </c>
      <c r="C678" s="70">
        <v>88489</v>
      </c>
      <c r="D678" s="70" t="s">
        <v>48</v>
      </c>
      <c r="E678" s="71" t="s">
        <v>961</v>
      </c>
      <c r="F678" s="72" t="s">
        <v>57</v>
      </c>
      <c r="G678" s="73">
        <v>10423.209999999999</v>
      </c>
      <c r="H678" s="74"/>
      <c r="I678" s="75">
        <f t="shared" si="207"/>
        <v>0</v>
      </c>
      <c r="J678" s="76">
        <f>IFERROR($J$9,"")</f>
        <v>0</v>
      </c>
      <c r="K678" s="77">
        <f t="shared" si="206"/>
        <v>0</v>
      </c>
      <c r="L678" s="75">
        <f>IFERROR(ROUND($K678*$G678,2)," ")</f>
        <v>0</v>
      </c>
      <c r="M678" s="78"/>
      <c r="O678" s="185"/>
    </row>
    <row r="679" spans="1:15" s="61" customFormat="1" outlineLevel="1" x14ac:dyDescent="0.2">
      <c r="A679" s="1"/>
      <c r="B679" s="69" t="s">
        <v>1244</v>
      </c>
      <c r="C679" s="70">
        <v>95305</v>
      </c>
      <c r="D679" s="70" t="s">
        <v>48</v>
      </c>
      <c r="E679" s="71" t="s">
        <v>1245</v>
      </c>
      <c r="F679" s="72" t="s">
        <v>57</v>
      </c>
      <c r="G679" s="73">
        <v>3654.44</v>
      </c>
      <c r="H679" s="74"/>
      <c r="I679" s="75">
        <f t="shared" si="207"/>
        <v>0</v>
      </c>
      <c r="J679" s="76">
        <f>IFERROR($J$9,"")</f>
        <v>0</v>
      </c>
      <c r="K679" s="77">
        <f t="shared" si="206"/>
        <v>0</v>
      </c>
      <c r="L679" s="75">
        <f>IFERROR(ROUND($K679*$G679,2)," ")</f>
        <v>0</v>
      </c>
      <c r="M679" s="78"/>
      <c r="O679" s="185"/>
    </row>
    <row r="680" spans="1:15" s="61" customFormat="1" ht="15" x14ac:dyDescent="0.2">
      <c r="A680" s="1"/>
      <c r="B680" s="62" t="s">
        <v>1246</v>
      </c>
      <c r="C680" s="63"/>
      <c r="D680" s="63"/>
      <c r="E680" s="64" t="s">
        <v>1247</v>
      </c>
      <c r="F680" s="63"/>
      <c r="G680" s="65"/>
      <c r="H680" s="65"/>
      <c r="I680" s="67">
        <f>IFERROR(ROUND(SUM($I681:$I683),2),"")</f>
        <v>0</v>
      </c>
      <c r="J680" s="63"/>
      <c r="K680" s="64"/>
      <c r="L680" s="67">
        <f>IFERROR(ROUND(SUM($L681:$L683),2)," ")</f>
        <v>0</v>
      </c>
      <c r="M680" s="68"/>
      <c r="O680" s="185"/>
    </row>
    <row r="681" spans="1:15" s="61" customFormat="1" ht="28.5" outlineLevel="1" x14ac:dyDescent="0.2">
      <c r="A681" s="1"/>
      <c r="B681" s="69" t="s">
        <v>1248</v>
      </c>
      <c r="C681" s="70">
        <v>88484</v>
      </c>
      <c r="D681" s="70" t="s">
        <v>48</v>
      </c>
      <c r="E681" s="71" t="s">
        <v>1249</v>
      </c>
      <c r="F681" s="72" t="s">
        <v>57</v>
      </c>
      <c r="G681" s="73">
        <v>2906.83</v>
      </c>
      <c r="H681" s="74"/>
      <c r="I681" s="75">
        <f>IFERROR(ROUND($G681*$H681,2),"")</f>
        <v>0</v>
      </c>
      <c r="J681" s="76">
        <f>IFERROR($J$9,"")</f>
        <v>0</v>
      </c>
      <c r="K681" s="77">
        <f t="shared" ref="K681:K683" si="208">IFERROR(ROUND(H681*(1+$J681),2),"")</f>
        <v>0</v>
      </c>
      <c r="L681" s="75">
        <f>IFERROR(ROUND($K681*$G681,2)," ")</f>
        <v>0</v>
      </c>
      <c r="M681" s="78"/>
      <c r="O681" s="185"/>
    </row>
    <row r="682" spans="1:15" s="61" customFormat="1" ht="28.5" outlineLevel="1" x14ac:dyDescent="0.2">
      <c r="A682" s="1"/>
      <c r="B682" s="69" t="s">
        <v>1250</v>
      </c>
      <c r="C682" s="70">
        <v>88496</v>
      </c>
      <c r="D682" s="70" t="s">
        <v>48</v>
      </c>
      <c r="E682" s="71" t="s">
        <v>1251</v>
      </c>
      <c r="F682" s="72" t="s">
        <v>57</v>
      </c>
      <c r="G682" s="73">
        <v>2906.83</v>
      </c>
      <c r="H682" s="74"/>
      <c r="I682" s="75">
        <f t="shared" ref="I682:I683" si="209">IFERROR(ROUND($G682*$H682,2),"")</f>
        <v>0</v>
      </c>
      <c r="J682" s="76">
        <f>IFERROR($J$9,"")</f>
        <v>0</v>
      </c>
      <c r="K682" s="77">
        <f t="shared" si="208"/>
        <v>0</v>
      </c>
      <c r="L682" s="75">
        <f>IFERROR(ROUND($K682*$G682,2)," ")</f>
        <v>0</v>
      </c>
      <c r="M682" s="78"/>
      <c r="O682" s="185"/>
    </row>
    <row r="683" spans="1:15" s="61" customFormat="1" ht="28.5" outlineLevel="1" x14ac:dyDescent="0.2">
      <c r="A683" s="1"/>
      <c r="B683" s="69" t="s">
        <v>1252</v>
      </c>
      <c r="C683" s="70">
        <v>104639</v>
      </c>
      <c r="D683" s="70" t="s">
        <v>48</v>
      </c>
      <c r="E683" s="71" t="s">
        <v>1253</v>
      </c>
      <c r="F683" s="72" t="s">
        <v>57</v>
      </c>
      <c r="G683" s="73">
        <v>2906.83</v>
      </c>
      <c r="H683" s="74"/>
      <c r="I683" s="75">
        <f t="shared" si="209"/>
        <v>0</v>
      </c>
      <c r="J683" s="76">
        <f>IFERROR($J$9,"")</f>
        <v>0</v>
      </c>
      <c r="K683" s="77">
        <f t="shared" si="208"/>
        <v>0</v>
      </c>
      <c r="L683" s="75">
        <f>IFERROR(ROUND($K683*$G683,2)," ")</f>
        <v>0</v>
      </c>
      <c r="M683" s="78"/>
      <c r="O683" s="185"/>
    </row>
    <row r="684" spans="1:15" s="61" customFormat="1" ht="15" x14ac:dyDescent="0.2">
      <c r="A684" s="1"/>
      <c r="B684" s="62" t="s">
        <v>1254</v>
      </c>
      <c r="C684" s="63"/>
      <c r="D684" s="63"/>
      <c r="E684" s="64" t="s">
        <v>1060</v>
      </c>
      <c r="F684" s="63"/>
      <c r="G684" s="65"/>
      <c r="H684" s="65"/>
      <c r="I684" s="67">
        <f>IFERROR(ROUND(SUM($I685:$I686),2),"")</f>
        <v>0</v>
      </c>
      <c r="J684" s="63"/>
      <c r="K684" s="64"/>
      <c r="L684" s="67">
        <f>IFERROR(ROUND(SUM($L685:$L686),2)," ")</f>
        <v>0</v>
      </c>
      <c r="M684" s="68"/>
      <c r="O684" s="185"/>
    </row>
    <row r="685" spans="1:15" s="61" customFormat="1" outlineLevel="1" x14ac:dyDescent="0.2">
      <c r="A685" s="1"/>
      <c r="B685" s="69" t="s">
        <v>1255</v>
      </c>
      <c r="C685" s="70">
        <v>102197</v>
      </c>
      <c r="D685" s="70" t="s">
        <v>48</v>
      </c>
      <c r="E685" s="71" t="s">
        <v>1256</v>
      </c>
      <c r="F685" s="72" t="s">
        <v>57</v>
      </c>
      <c r="G685" s="73">
        <v>910.35</v>
      </c>
      <c r="H685" s="74"/>
      <c r="I685" s="75">
        <f>IFERROR(ROUND($G685*$H685,2),"")</f>
        <v>0</v>
      </c>
      <c r="J685" s="76">
        <f>IFERROR($J$9,"")</f>
        <v>0</v>
      </c>
      <c r="K685" s="77">
        <f t="shared" ref="K685:K686" si="210">IFERROR(ROUND(H685*(1+$J685),2),"")</f>
        <v>0</v>
      </c>
      <c r="L685" s="75">
        <f>IFERROR(ROUND($K685*$G685,2)," ")</f>
        <v>0</v>
      </c>
      <c r="M685" s="78"/>
      <c r="O685" s="185"/>
    </row>
    <row r="686" spans="1:15" s="61" customFormat="1" ht="28.5" outlineLevel="1" x14ac:dyDescent="0.2">
      <c r="A686" s="1"/>
      <c r="B686" s="69" t="s">
        <v>1257</v>
      </c>
      <c r="C686" s="70">
        <v>102219</v>
      </c>
      <c r="D686" s="70" t="s">
        <v>48</v>
      </c>
      <c r="E686" s="71" t="s">
        <v>1258</v>
      </c>
      <c r="F686" s="72" t="s">
        <v>57</v>
      </c>
      <c r="G686" s="73">
        <v>910.35</v>
      </c>
      <c r="H686" s="74"/>
      <c r="I686" s="75">
        <f>IFERROR(ROUND($G686*$H686,2),"")</f>
        <v>0</v>
      </c>
      <c r="J686" s="76">
        <f>IFERROR($J$9,"")</f>
        <v>0</v>
      </c>
      <c r="K686" s="77">
        <f t="shared" si="210"/>
        <v>0</v>
      </c>
      <c r="L686" s="75">
        <f>IFERROR(ROUND($K686*$G686,2)," ")</f>
        <v>0</v>
      </c>
      <c r="M686" s="78"/>
      <c r="O686" s="185"/>
    </row>
    <row r="687" spans="1:15" s="61" customFormat="1" ht="15" x14ac:dyDescent="0.2">
      <c r="A687" s="1"/>
      <c r="B687" s="87">
        <v>17</v>
      </c>
      <c r="C687" s="88"/>
      <c r="D687" s="88"/>
      <c r="E687" s="89" t="s">
        <v>1003</v>
      </c>
      <c r="F687" s="88"/>
      <c r="G687" s="90"/>
      <c r="H687" s="90"/>
      <c r="I687" s="91">
        <f>IFERROR(ROUND(SUM($I688),2),"")</f>
        <v>0</v>
      </c>
      <c r="J687" s="88"/>
      <c r="K687" s="89"/>
      <c r="L687" s="91">
        <f>IFERROR(ROUND(SUM($L688),2)," ")</f>
        <v>0</v>
      </c>
      <c r="M687" s="93" t="e">
        <f>L687/$L$1215</f>
        <v>#DIV/0!</v>
      </c>
      <c r="O687" s="185"/>
    </row>
    <row r="688" spans="1:15" s="61" customFormat="1" outlineLevel="1" x14ac:dyDescent="0.2">
      <c r="A688" s="1"/>
      <c r="B688" s="69" t="s">
        <v>1259</v>
      </c>
      <c r="C688" s="70">
        <v>12492</v>
      </c>
      <c r="D688" s="70" t="s">
        <v>496</v>
      </c>
      <c r="E688" s="71" t="s">
        <v>1005</v>
      </c>
      <c r="F688" s="72" t="s">
        <v>31</v>
      </c>
      <c r="G688" s="73">
        <v>52.2</v>
      </c>
      <c r="H688" s="74"/>
      <c r="I688" s="75">
        <f>IFERROR(ROUND($G688*$H688,2),"")</f>
        <v>0</v>
      </c>
      <c r="J688" s="76">
        <f>IFERROR($J$9,"")</f>
        <v>0</v>
      </c>
      <c r="K688" s="77">
        <f t="shared" ref="K688" si="211">IFERROR(ROUND(H688*(1+$J688),2),"")</f>
        <v>0</v>
      </c>
      <c r="L688" s="75">
        <f>IFERROR(ROUND($K688*$G688,2)," ")</f>
        <v>0</v>
      </c>
      <c r="M688" s="78"/>
      <c r="O688" s="185"/>
    </row>
    <row r="689" spans="1:15" s="61" customFormat="1" ht="15" x14ac:dyDescent="0.2">
      <c r="A689" s="1"/>
      <c r="B689" s="87">
        <v>18</v>
      </c>
      <c r="C689" s="88"/>
      <c r="D689" s="88"/>
      <c r="E689" s="89" t="s">
        <v>1260</v>
      </c>
      <c r="F689" s="88"/>
      <c r="G689" s="90"/>
      <c r="H689" s="90"/>
      <c r="I689" s="91">
        <f>IFERROR(ROUND(SUM($I690,$I692,$I708),2),"")</f>
        <v>0</v>
      </c>
      <c r="J689" s="88"/>
      <c r="K689" s="89"/>
      <c r="L689" s="91">
        <f>IFERROR(ROUND(SUM($L690,$L692,$L708),2)," ")</f>
        <v>0</v>
      </c>
      <c r="M689" s="93" t="e">
        <f>L689/$L$1215</f>
        <v>#DIV/0!</v>
      </c>
      <c r="O689" s="185"/>
    </row>
    <row r="690" spans="1:15" s="61" customFormat="1" ht="15" x14ac:dyDescent="0.2">
      <c r="A690" s="1"/>
      <c r="B690" s="62" t="s">
        <v>1261</v>
      </c>
      <c r="C690" s="63"/>
      <c r="D690" s="63"/>
      <c r="E690" s="64" t="s">
        <v>965</v>
      </c>
      <c r="F690" s="63"/>
      <c r="G690" s="65"/>
      <c r="H690" s="65"/>
      <c r="I690" s="67">
        <f>IFERROR(ROUND(SUM($I691),2),"")</f>
        <v>0</v>
      </c>
      <c r="J690" s="63"/>
      <c r="K690" s="64"/>
      <c r="L690" s="67">
        <f>IFERROR(ROUND(SUM($L691),2)," ")</f>
        <v>0</v>
      </c>
      <c r="M690" s="68"/>
      <c r="O690" s="185"/>
    </row>
    <row r="691" spans="1:15" s="61" customFormat="1" ht="28.5" outlineLevel="1" x14ac:dyDescent="0.2">
      <c r="A691" s="1"/>
      <c r="B691" s="69" t="s">
        <v>1262</v>
      </c>
      <c r="C691" s="70">
        <v>100860</v>
      </c>
      <c r="D691" s="70" t="s">
        <v>48</v>
      </c>
      <c r="E691" s="71" t="s">
        <v>492</v>
      </c>
      <c r="F691" s="72" t="s">
        <v>50</v>
      </c>
      <c r="G691" s="73">
        <v>6</v>
      </c>
      <c r="H691" s="74"/>
      <c r="I691" s="75">
        <f>IFERROR(ROUND($G691*$H691,2),"")</f>
        <v>0</v>
      </c>
      <c r="J691" s="76">
        <f>IFERROR($J$9,"")</f>
        <v>0</v>
      </c>
      <c r="K691" s="77">
        <f t="shared" ref="K691" si="212">IFERROR(ROUND(H691*(1+$J691),2),"")</f>
        <v>0</v>
      </c>
      <c r="L691" s="75">
        <f>IFERROR(ROUND($K691*$G691,2)," ")</f>
        <v>0</v>
      </c>
      <c r="M691" s="78"/>
      <c r="O691" s="185"/>
    </row>
    <row r="692" spans="1:15" s="61" customFormat="1" ht="15" x14ac:dyDescent="0.2">
      <c r="A692" s="1"/>
      <c r="B692" s="62" t="s">
        <v>1263</v>
      </c>
      <c r="C692" s="63"/>
      <c r="D692" s="63"/>
      <c r="E692" s="64" t="s">
        <v>1264</v>
      </c>
      <c r="F692" s="63"/>
      <c r="G692" s="65"/>
      <c r="H692" s="65"/>
      <c r="I692" s="67">
        <f>IFERROR(ROUND(SUM($I693:$I707),2),"")</f>
        <v>0</v>
      </c>
      <c r="J692" s="63"/>
      <c r="K692" s="64"/>
      <c r="L692" s="67">
        <f>IFERROR(ROUND(SUM($L693:$L707),2)," ")</f>
        <v>0</v>
      </c>
      <c r="M692" s="68"/>
      <c r="O692" s="185"/>
    </row>
    <row r="693" spans="1:15" s="61" customFormat="1" ht="28.5" outlineLevel="1" x14ac:dyDescent="0.2">
      <c r="A693" s="1"/>
      <c r="B693" s="69" t="s">
        <v>1265</v>
      </c>
      <c r="C693" s="70">
        <v>86900</v>
      </c>
      <c r="D693" s="70" t="s">
        <v>48</v>
      </c>
      <c r="E693" s="71" t="s">
        <v>985</v>
      </c>
      <c r="F693" s="72" t="s">
        <v>50</v>
      </c>
      <c r="G693" s="73">
        <v>23</v>
      </c>
      <c r="H693" s="74"/>
      <c r="I693" s="75">
        <f>IFERROR(ROUND($G693*$H693,2),"")</f>
        <v>0</v>
      </c>
      <c r="J693" s="76">
        <f t="shared" ref="J693:J707" si="213">IFERROR($J$9,"")</f>
        <v>0</v>
      </c>
      <c r="K693" s="77">
        <f t="shared" ref="K693:K707" si="214">IFERROR(ROUND(H693*(1+$J693),2),"")</f>
        <v>0</v>
      </c>
      <c r="L693" s="75">
        <f t="shared" ref="L693:L707" si="215">IFERROR(ROUND($K693*$G693,2)," ")</f>
        <v>0</v>
      </c>
      <c r="M693" s="78"/>
      <c r="O693" s="185"/>
    </row>
    <row r="694" spans="1:15" s="61" customFormat="1" ht="28.5" outlineLevel="1" x14ac:dyDescent="0.2">
      <c r="A694" s="1"/>
      <c r="B694" s="79" t="s">
        <v>1266</v>
      </c>
      <c r="C694" s="80">
        <v>1070262</v>
      </c>
      <c r="D694" s="80" t="s">
        <v>42</v>
      </c>
      <c r="E694" s="81" t="s">
        <v>1267</v>
      </c>
      <c r="F694" s="72" t="s">
        <v>50</v>
      </c>
      <c r="G694" s="73">
        <v>2</v>
      </c>
      <c r="H694" s="74"/>
      <c r="I694" s="75">
        <f t="shared" ref="I694:I707" si="216">IFERROR(ROUND($G694*$H694,2),"")</f>
        <v>0</v>
      </c>
      <c r="J694" s="76">
        <f t="shared" si="213"/>
        <v>0</v>
      </c>
      <c r="K694" s="77">
        <f t="shared" si="214"/>
        <v>0</v>
      </c>
      <c r="L694" s="75">
        <f t="shared" si="215"/>
        <v>0</v>
      </c>
      <c r="M694" s="78"/>
      <c r="O694" s="185"/>
    </row>
    <row r="695" spans="1:15" s="61" customFormat="1" outlineLevel="1" x14ac:dyDescent="0.2">
      <c r="A695" s="1"/>
      <c r="B695" s="69" t="s">
        <v>1268</v>
      </c>
      <c r="C695" s="70">
        <v>190036</v>
      </c>
      <c r="D695" s="70" t="s">
        <v>81</v>
      </c>
      <c r="E695" s="71" t="s">
        <v>1269</v>
      </c>
      <c r="F695" s="72" t="s">
        <v>50</v>
      </c>
      <c r="G695" s="73">
        <v>7</v>
      </c>
      <c r="H695" s="74"/>
      <c r="I695" s="75">
        <f t="shared" si="216"/>
        <v>0</v>
      </c>
      <c r="J695" s="76">
        <f t="shared" si="213"/>
        <v>0</v>
      </c>
      <c r="K695" s="77">
        <f t="shared" si="214"/>
        <v>0</v>
      </c>
      <c r="L695" s="75">
        <f t="shared" si="215"/>
        <v>0</v>
      </c>
      <c r="M695" s="78"/>
      <c r="O695" s="185"/>
    </row>
    <row r="696" spans="1:15" s="61" customFormat="1" ht="57" outlineLevel="1" x14ac:dyDescent="0.2">
      <c r="A696" s="1"/>
      <c r="B696" s="69" t="s">
        <v>1270</v>
      </c>
      <c r="C696" s="70" t="s">
        <v>1271</v>
      </c>
      <c r="D696" s="70" t="s">
        <v>736</v>
      </c>
      <c r="E696" s="71" t="s">
        <v>1272</v>
      </c>
      <c r="F696" s="72" t="s">
        <v>124</v>
      </c>
      <c r="G696" s="73">
        <v>2.2000000000000002</v>
      </c>
      <c r="H696" s="74"/>
      <c r="I696" s="75">
        <f t="shared" si="216"/>
        <v>0</v>
      </c>
      <c r="J696" s="76">
        <f t="shared" si="213"/>
        <v>0</v>
      </c>
      <c r="K696" s="77">
        <f t="shared" si="214"/>
        <v>0</v>
      </c>
      <c r="L696" s="75">
        <f t="shared" si="215"/>
        <v>0</v>
      </c>
      <c r="M696" s="78"/>
      <c r="O696" s="185"/>
    </row>
    <row r="697" spans="1:15" s="61" customFormat="1" ht="28.5" outlineLevel="1" x14ac:dyDescent="0.2">
      <c r="A697" s="1"/>
      <c r="B697" s="69" t="s">
        <v>1273</v>
      </c>
      <c r="C697" s="70">
        <v>86913</v>
      </c>
      <c r="D697" s="70" t="s">
        <v>48</v>
      </c>
      <c r="E697" s="71" t="s">
        <v>494</v>
      </c>
      <c r="F697" s="72" t="s">
        <v>50</v>
      </c>
      <c r="G697" s="73">
        <v>8</v>
      </c>
      <c r="H697" s="74"/>
      <c r="I697" s="75">
        <f t="shared" si="216"/>
        <v>0</v>
      </c>
      <c r="J697" s="76">
        <f t="shared" si="213"/>
        <v>0</v>
      </c>
      <c r="K697" s="77">
        <f t="shared" si="214"/>
        <v>0</v>
      </c>
      <c r="L697" s="75">
        <f t="shared" si="215"/>
        <v>0</v>
      </c>
      <c r="M697" s="78"/>
      <c r="O697" s="185"/>
    </row>
    <row r="698" spans="1:15" s="61" customFormat="1" ht="28.5" outlineLevel="1" x14ac:dyDescent="0.2">
      <c r="A698" s="1"/>
      <c r="B698" s="69" t="s">
        <v>1274</v>
      </c>
      <c r="C698" s="70">
        <v>9676</v>
      </c>
      <c r="D698" s="70" t="s">
        <v>496</v>
      </c>
      <c r="E698" s="71" t="s">
        <v>497</v>
      </c>
      <c r="F698" s="72" t="s">
        <v>498</v>
      </c>
      <c r="G698" s="73">
        <v>118</v>
      </c>
      <c r="H698" s="74"/>
      <c r="I698" s="75">
        <f t="shared" si="216"/>
        <v>0</v>
      </c>
      <c r="J698" s="76">
        <f t="shared" si="213"/>
        <v>0</v>
      </c>
      <c r="K698" s="77">
        <f t="shared" si="214"/>
        <v>0</v>
      </c>
      <c r="L698" s="75">
        <f t="shared" si="215"/>
        <v>0</v>
      </c>
      <c r="M698" s="78"/>
      <c r="O698" s="185"/>
    </row>
    <row r="699" spans="1:15" s="61" customFormat="1" outlineLevel="1" x14ac:dyDescent="0.2">
      <c r="A699" s="1"/>
      <c r="B699" s="79" t="s">
        <v>1275</v>
      </c>
      <c r="C699" s="70" t="s">
        <v>1276</v>
      </c>
      <c r="D699" s="70" t="s">
        <v>24</v>
      </c>
      <c r="E699" s="71" t="s">
        <v>1277</v>
      </c>
      <c r="F699" s="72" t="s">
        <v>498</v>
      </c>
      <c r="G699" s="73">
        <v>31</v>
      </c>
      <c r="H699" s="74"/>
      <c r="I699" s="75">
        <f t="shared" si="216"/>
        <v>0</v>
      </c>
      <c r="J699" s="76">
        <f t="shared" si="213"/>
        <v>0</v>
      </c>
      <c r="K699" s="77">
        <f t="shared" si="214"/>
        <v>0</v>
      </c>
      <c r="L699" s="75">
        <f t="shared" si="215"/>
        <v>0</v>
      </c>
      <c r="M699" s="78"/>
      <c r="O699" s="185"/>
    </row>
    <row r="700" spans="1:15" s="61" customFormat="1" ht="28.5" outlineLevel="1" x14ac:dyDescent="0.2">
      <c r="A700" s="1"/>
      <c r="B700" s="69" t="s">
        <v>1278</v>
      </c>
      <c r="C700" s="70">
        <v>9503</v>
      </c>
      <c r="D700" s="70" t="s">
        <v>496</v>
      </c>
      <c r="E700" s="71" t="s">
        <v>1279</v>
      </c>
      <c r="F700" s="72" t="s">
        <v>498</v>
      </c>
      <c r="G700" s="73">
        <v>30</v>
      </c>
      <c r="H700" s="74"/>
      <c r="I700" s="75">
        <f t="shared" si="216"/>
        <v>0</v>
      </c>
      <c r="J700" s="76">
        <f t="shared" si="213"/>
        <v>0</v>
      </c>
      <c r="K700" s="77">
        <f t="shared" si="214"/>
        <v>0</v>
      </c>
      <c r="L700" s="75">
        <f t="shared" si="215"/>
        <v>0</v>
      </c>
      <c r="M700" s="78"/>
      <c r="O700" s="185"/>
    </row>
    <row r="701" spans="1:15" s="61" customFormat="1" outlineLevel="1" x14ac:dyDescent="0.2">
      <c r="A701" s="1"/>
      <c r="B701" s="69" t="s">
        <v>1280</v>
      </c>
      <c r="C701" s="70">
        <v>13113</v>
      </c>
      <c r="D701" s="70" t="s">
        <v>496</v>
      </c>
      <c r="E701" s="71" t="s">
        <v>1281</v>
      </c>
      <c r="F701" s="72" t="s">
        <v>498</v>
      </c>
      <c r="G701" s="73">
        <v>60</v>
      </c>
      <c r="H701" s="74"/>
      <c r="I701" s="75">
        <f t="shared" si="216"/>
        <v>0</v>
      </c>
      <c r="J701" s="76">
        <f t="shared" si="213"/>
        <v>0</v>
      </c>
      <c r="K701" s="77">
        <f t="shared" si="214"/>
        <v>0</v>
      </c>
      <c r="L701" s="75">
        <f t="shared" si="215"/>
        <v>0</v>
      </c>
      <c r="M701" s="78"/>
      <c r="O701" s="185"/>
    </row>
    <row r="702" spans="1:15" s="61" customFormat="1" outlineLevel="1" x14ac:dyDescent="0.2">
      <c r="A702" s="1"/>
      <c r="B702" s="69" t="s">
        <v>1282</v>
      </c>
      <c r="C702" s="70">
        <v>13110</v>
      </c>
      <c r="D702" s="70" t="s">
        <v>496</v>
      </c>
      <c r="E702" s="71" t="s">
        <v>1146</v>
      </c>
      <c r="F702" s="72" t="s">
        <v>498</v>
      </c>
      <c r="G702" s="73">
        <v>60</v>
      </c>
      <c r="H702" s="74"/>
      <c r="I702" s="75">
        <f t="shared" si="216"/>
        <v>0</v>
      </c>
      <c r="J702" s="76">
        <f t="shared" si="213"/>
        <v>0</v>
      </c>
      <c r="K702" s="77">
        <f t="shared" si="214"/>
        <v>0</v>
      </c>
      <c r="L702" s="75">
        <f t="shared" si="215"/>
        <v>0</v>
      </c>
      <c r="M702" s="78"/>
      <c r="O702" s="185"/>
    </row>
    <row r="703" spans="1:15" s="61" customFormat="1" ht="28.5" outlineLevel="1" x14ac:dyDescent="0.2">
      <c r="A703" s="1"/>
      <c r="B703" s="69" t="s">
        <v>1283</v>
      </c>
      <c r="C703" s="70">
        <v>100867</v>
      </c>
      <c r="D703" s="70" t="s">
        <v>48</v>
      </c>
      <c r="E703" s="71" t="s">
        <v>1284</v>
      </c>
      <c r="F703" s="72" t="s">
        <v>50</v>
      </c>
      <c r="G703" s="73">
        <v>33</v>
      </c>
      <c r="H703" s="74"/>
      <c r="I703" s="75">
        <f t="shared" si="216"/>
        <v>0</v>
      </c>
      <c r="J703" s="76">
        <f t="shared" si="213"/>
        <v>0</v>
      </c>
      <c r="K703" s="77">
        <f t="shared" si="214"/>
        <v>0</v>
      </c>
      <c r="L703" s="75">
        <f t="shared" si="215"/>
        <v>0</v>
      </c>
      <c r="M703" s="78"/>
      <c r="O703" s="185"/>
    </row>
    <row r="704" spans="1:15" s="61" customFormat="1" ht="28.5" outlineLevel="1" x14ac:dyDescent="0.2">
      <c r="A704" s="1"/>
      <c r="B704" s="69" t="s">
        <v>1285</v>
      </c>
      <c r="C704" s="70">
        <v>100875</v>
      </c>
      <c r="D704" s="70" t="s">
        <v>48</v>
      </c>
      <c r="E704" s="71" t="s">
        <v>1286</v>
      </c>
      <c r="F704" s="72" t="s">
        <v>50</v>
      </c>
      <c r="G704" s="73">
        <v>2</v>
      </c>
      <c r="H704" s="74"/>
      <c r="I704" s="75">
        <f t="shared" si="216"/>
        <v>0</v>
      </c>
      <c r="J704" s="76">
        <f t="shared" si="213"/>
        <v>0</v>
      </c>
      <c r="K704" s="77">
        <f t="shared" si="214"/>
        <v>0</v>
      </c>
      <c r="L704" s="75">
        <f t="shared" si="215"/>
        <v>0</v>
      </c>
      <c r="M704" s="78"/>
      <c r="O704" s="185"/>
    </row>
    <row r="705" spans="1:15" s="61" customFormat="1" outlineLevel="1" x14ac:dyDescent="0.2">
      <c r="A705" s="1"/>
      <c r="B705" s="69" t="s">
        <v>1287</v>
      </c>
      <c r="C705" s="70">
        <v>62048</v>
      </c>
      <c r="D705" s="70" t="s">
        <v>81</v>
      </c>
      <c r="E705" s="71" t="s">
        <v>1288</v>
      </c>
      <c r="F705" s="72" t="s">
        <v>50</v>
      </c>
      <c r="G705" s="73">
        <v>52</v>
      </c>
      <c r="H705" s="74"/>
      <c r="I705" s="75">
        <f t="shared" si="216"/>
        <v>0</v>
      </c>
      <c r="J705" s="76">
        <f t="shared" si="213"/>
        <v>0</v>
      </c>
      <c r="K705" s="77">
        <f t="shared" si="214"/>
        <v>0</v>
      </c>
      <c r="L705" s="75">
        <f t="shared" si="215"/>
        <v>0</v>
      </c>
      <c r="M705" s="78"/>
      <c r="O705" s="185"/>
    </row>
    <row r="706" spans="1:15" s="61" customFormat="1" outlineLevel="1" x14ac:dyDescent="0.2">
      <c r="A706" s="1"/>
      <c r="B706" s="69" t="s">
        <v>1289</v>
      </c>
      <c r="C706" s="70" t="s">
        <v>982</v>
      </c>
      <c r="D706" s="70" t="s">
        <v>89</v>
      </c>
      <c r="E706" s="71" t="s">
        <v>983</v>
      </c>
      <c r="F706" s="72" t="s">
        <v>50</v>
      </c>
      <c r="G706" s="73">
        <v>62</v>
      </c>
      <c r="H706" s="74"/>
      <c r="I706" s="75">
        <f t="shared" si="216"/>
        <v>0</v>
      </c>
      <c r="J706" s="76">
        <f t="shared" si="213"/>
        <v>0</v>
      </c>
      <c r="K706" s="77">
        <f t="shared" si="214"/>
        <v>0</v>
      </c>
      <c r="L706" s="75">
        <f t="shared" si="215"/>
        <v>0</v>
      </c>
      <c r="M706" s="78"/>
      <c r="O706" s="185"/>
    </row>
    <row r="707" spans="1:15" s="61" customFormat="1" ht="57" outlineLevel="1" x14ac:dyDescent="0.2">
      <c r="A707" s="1"/>
      <c r="B707" s="69" t="s">
        <v>1290</v>
      </c>
      <c r="C707" s="70" t="s">
        <v>1291</v>
      </c>
      <c r="D707" s="70" t="s">
        <v>89</v>
      </c>
      <c r="E707" s="71" t="s">
        <v>1292</v>
      </c>
      <c r="F707" s="72" t="s">
        <v>498</v>
      </c>
      <c r="G707" s="73">
        <v>2</v>
      </c>
      <c r="H707" s="74"/>
      <c r="I707" s="75">
        <f t="shared" si="216"/>
        <v>0</v>
      </c>
      <c r="J707" s="76">
        <f t="shared" si="213"/>
        <v>0</v>
      </c>
      <c r="K707" s="77">
        <f t="shared" si="214"/>
        <v>0</v>
      </c>
      <c r="L707" s="75">
        <f t="shared" si="215"/>
        <v>0</v>
      </c>
      <c r="M707" s="78"/>
      <c r="O707" s="185"/>
    </row>
    <row r="708" spans="1:15" s="61" customFormat="1" ht="15" x14ac:dyDescent="0.2">
      <c r="A708" s="1"/>
      <c r="B708" s="62" t="s">
        <v>1293</v>
      </c>
      <c r="C708" s="63"/>
      <c r="D708" s="63"/>
      <c r="E708" s="64" t="s">
        <v>968</v>
      </c>
      <c r="F708" s="63"/>
      <c r="G708" s="65"/>
      <c r="H708" s="65"/>
      <c r="I708" s="67">
        <f>IFERROR(ROUND(SUM($I709:$I716),2),"")</f>
        <v>0</v>
      </c>
      <c r="J708" s="63"/>
      <c r="K708" s="64"/>
      <c r="L708" s="67">
        <f>IFERROR(ROUND(SUM($L709:$L716),2)," ")</f>
        <v>0</v>
      </c>
      <c r="M708" s="68"/>
      <c r="O708" s="185"/>
    </row>
    <row r="709" spans="1:15" s="61" customFormat="1" ht="42.75" outlineLevel="1" x14ac:dyDescent="0.2">
      <c r="A709" s="1"/>
      <c r="B709" s="69" t="s">
        <v>1294</v>
      </c>
      <c r="C709" s="70">
        <v>86932</v>
      </c>
      <c r="D709" s="70" t="s">
        <v>48</v>
      </c>
      <c r="E709" s="71" t="s">
        <v>500</v>
      </c>
      <c r="F709" s="72" t="s">
        <v>50</v>
      </c>
      <c r="G709" s="73">
        <v>10</v>
      </c>
      <c r="H709" s="74"/>
      <c r="I709" s="75">
        <f>IFERROR(ROUND($G709*$H709,2),"")</f>
        <v>0</v>
      </c>
      <c r="J709" s="76">
        <f t="shared" ref="J709:J716" si="217">IFERROR($J$9,"")</f>
        <v>0</v>
      </c>
      <c r="K709" s="77">
        <f t="shared" ref="K709:K716" si="218">IFERROR(ROUND(H709*(1+$J709),2),"")</f>
        <v>0</v>
      </c>
      <c r="L709" s="75">
        <f t="shared" ref="L709:L716" si="219">IFERROR(ROUND($K709*$G709,2)," ")</f>
        <v>0</v>
      </c>
      <c r="M709" s="78"/>
      <c r="O709" s="185"/>
    </row>
    <row r="710" spans="1:15" s="61" customFormat="1" ht="42.75" outlineLevel="1" x14ac:dyDescent="0.2">
      <c r="A710" s="1"/>
      <c r="B710" s="69" t="s">
        <v>1295</v>
      </c>
      <c r="C710" s="70">
        <v>95472</v>
      </c>
      <c r="D710" s="70" t="s">
        <v>48</v>
      </c>
      <c r="E710" s="71" t="s">
        <v>1296</v>
      </c>
      <c r="F710" s="72" t="s">
        <v>50</v>
      </c>
      <c r="G710" s="73">
        <v>27</v>
      </c>
      <c r="H710" s="74"/>
      <c r="I710" s="75">
        <f t="shared" ref="I710:I716" si="220">IFERROR(ROUND($G710*$H710,2),"")</f>
        <v>0</v>
      </c>
      <c r="J710" s="76">
        <f t="shared" si="217"/>
        <v>0</v>
      </c>
      <c r="K710" s="77">
        <f t="shared" si="218"/>
        <v>0</v>
      </c>
      <c r="L710" s="75">
        <f t="shared" si="219"/>
        <v>0</v>
      </c>
      <c r="M710" s="78"/>
      <c r="O710" s="185"/>
    </row>
    <row r="711" spans="1:15" s="61" customFormat="1" outlineLevel="1" x14ac:dyDescent="0.2">
      <c r="A711" s="1"/>
      <c r="B711" s="69" t="s">
        <v>1297</v>
      </c>
      <c r="C711" s="70">
        <v>202151</v>
      </c>
      <c r="D711" s="70" t="s">
        <v>81</v>
      </c>
      <c r="E711" s="71" t="s">
        <v>971</v>
      </c>
      <c r="F711" s="72" t="s">
        <v>50</v>
      </c>
      <c r="G711" s="73">
        <v>27</v>
      </c>
      <c r="H711" s="74"/>
      <c r="I711" s="75">
        <f t="shared" si="220"/>
        <v>0</v>
      </c>
      <c r="J711" s="76">
        <f t="shared" si="217"/>
        <v>0</v>
      </c>
      <c r="K711" s="77">
        <f t="shared" si="218"/>
        <v>0</v>
      </c>
      <c r="L711" s="75">
        <f t="shared" si="219"/>
        <v>0</v>
      </c>
      <c r="M711" s="78"/>
      <c r="O711" s="185"/>
    </row>
    <row r="712" spans="1:15" s="61" customFormat="1" ht="57" outlineLevel="1" x14ac:dyDescent="0.2">
      <c r="A712" s="1"/>
      <c r="B712" s="69" t="s">
        <v>1298</v>
      </c>
      <c r="C712" s="70" t="s">
        <v>973</v>
      </c>
      <c r="D712" s="70" t="s">
        <v>89</v>
      </c>
      <c r="E712" s="71" t="s">
        <v>974</v>
      </c>
      <c r="F712" s="72" t="s">
        <v>50</v>
      </c>
      <c r="G712" s="73">
        <v>103</v>
      </c>
      <c r="H712" s="74"/>
      <c r="I712" s="75">
        <f t="shared" si="220"/>
        <v>0</v>
      </c>
      <c r="J712" s="76">
        <f t="shared" si="217"/>
        <v>0</v>
      </c>
      <c r="K712" s="77">
        <f t="shared" si="218"/>
        <v>0</v>
      </c>
      <c r="L712" s="75">
        <f t="shared" si="219"/>
        <v>0</v>
      </c>
      <c r="M712" s="78"/>
      <c r="O712" s="185"/>
    </row>
    <row r="713" spans="1:15" s="61" customFormat="1" ht="42.75" outlineLevel="1" x14ac:dyDescent="0.2">
      <c r="A713" s="1"/>
      <c r="B713" s="69" t="s">
        <v>1299</v>
      </c>
      <c r="C713" s="70">
        <v>86938</v>
      </c>
      <c r="D713" s="70" t="s">
        <v>48</v>
      </c>
      <c r="E713" s="71" t="s">
        <v>1300</v>
      </c>
      <c r="F713" s="72" t="s">
        <v>50</v>
      </c>
      <c r="G713" s="73">
        <v>6</v>
      </c>
      <c r="H713" s="74"/>
      <c r="I713" s="75">
        <f t="shared" si="220"/>
        <v>0</v>
      </c>
      <c r="J713" s="76">
        <f t="shared" si="217"/>
        <v>0</v>
      </c>
      <c r="K713" s="77">
        <f t="shared" si="218"/>
        <v>0</v>
      </c>
      <c r="L713" s="75">
        <f t="shared" si="219"/>
        <v>0</v>
      </c>
      <c r="M713" s="78"/>
      <c r="O713" s="185"/>
    </row>
    <row r="714" spans="1:15" s="61" customFormat="1" ht="57" outlineLevel="1" x14ac:dyDescent="0.2">
      <c r="A714" s="1"/>
      <c r="B714" s="69" t="s">
        <v>1301</v>
      </c>
      <c r="C714" s="70">
        <v>170124</v>
      </c>
      <c r="D714" s="70" t="s">
        <v>743</v>
      </c>
      <c r="E714" s="71" t="s">
        <v>1302</v>
      </c>
      <c r="F714" s="72" t="s">
        <v>745</v>
      </c>
      <c r="G714" s="73">
        <v>10</v>
      </c>
      <c r="H714" s="74"/>
      <c r="I714" s="75">
        <f t="shared" si="220"/>
        <v>0</v>
      </c>
      <c r="J714" s="76">
        <f t="shared" si="217"/>
        <v>0</v>
      </c>
      <c r="K714" s="77">
        <f t="shared" si="218"/>
        <v>0</v>
      </c>
      <c r="L714" s="75">
        <f t="shared" si="219"/>
        <v>0</v>
      </c>
      <c r="M714" s="78"/>
      <c r="O714" s="185"/>
    </row>
    <row r="715" spans="1:15" s="61" customFormat="1" outlineLevel="1" x14ac:dyDescent="0.2">
      <c r="A715" s="1"/>
      <c r="B715" s="69" t="s">
        <v>1303</v>
      </c>
      <c r="C715" s="70">
        <v>190372</v>
      </c>
      <c r="D715" s="70" t="s">
        <v>81</v>
      </c>
      <c r="E715" s="71" t="s">
        <v>976</v>
      </c>
      <c r="F715" s="72" t="s">
        <v>50</v>
      </c>
      <c r="G715" s="73">
        <v>5</v>
      </c>
      <c r="H715" s="74"/>
      <c r="I715" s="75">
        <f t="shared" si="220"/>
        <v>0</v>
      </c>
      <c r="J715" s="76">
        <f t="shared" si="217"/>
        <v>0</v>
      </c>
      <c r="K715" s="77">
        <f t="shared" si="218"/>
        <v>0</v>
      </c>
      <c r="L715" s="75">
        <f t="shared" si="219"/>
        <v>0</v>
      </c>
      <c r="M715" s="78"/>
      <c r="O715" s="185"/>
    </row>
    <row r="716" spans="1:15" s="61" customFormat="1" ht="28.5" outlineLevel="1" x14ac:dyDescent="0.2">
      <c r="A716" s="1"/>
      <c r="B716" s="69" t="s">
        <v>1304</v>
      </c>
      <c r="C716" s="70">
        <v>100858</v>
      </c>
      <c r="D716" s="70" t="s">
        <v>48</v>
      </c>
      <c r="E716" s="71" t="s">
        <v>1305</v>
      </c>
      <c r="F716" s="72" t="s">
        <v>50</v>
      </c>
      <c r="G716" s="73">
        <v>1</v>
      </c>
      <c r="H716" s="74"/>
      <c r="I716" s="75">
        <f t="shared" si="220"/>
        <v>0</v>
      </c>
      <c r="J716" s="76">
        <f t="shared" si="217"/>
        <v>0</v>
      </c>
      <c r="K716" s="77">
        <f t="shared" si="218"/>
        <v>0</v>
      </c>
      <c r="L716" s="75">
        <f t="shared" si="219"/>
        <v>0</v>
      </c>
      <c r="M716" s="78"/>
      <c r="O716" s="185"/>
    </row>
    <row r="717" spans="1:15" s="61" customFormat="1" ht="15" x14ac:dyDescent="0.2">
      <c r="A717" s="1"/>
      <c r="B717" s="87">
        <v>19</v>
      </c>
      <c r="C717" s="88"/>
      <c r="D717" s="88"/>
      <c r="E717" s="89" t="s">
        <v>1306</v>
      </c>
      <c r="F717" s="88"/>
      <c r="G717" s="90"/>
      <c r="H717" s="90"/>
      <c r="I717" s="91">
        <f>IFERROR(ROUND(SUM($I718:$I719),2),"")</f>
        <v>0</v>
      </c>
      <c r="J717" s="88"/>
      <c r="K717" s="89"/>
      <c r="L717" s="91">
        <f>IFERROR(ROUND(SUM($L718:$L719),2)," ")</f>
        <v>0</v>
      </c>
      <c r="M717" s="93" t="e">
        <f>L717/$L$1215</f>
        <v>#DIV/0!</v>
      </c>
      <c r="O717" s="185"/>
    </row>
    <row r="718" spans="1:15" s="61" customFormat="1" ht="28.5" outlineLevel="1" x14ac:dyDescent="0.2">
      <c r="A718" s="1"/>
      <c r="B718" s="69" t="s">
        <v>1307</v>
      </c>
      <c r="C718" s="70">
        <v>7967</v>
      </c>
      <c r="D718" s="70" t="s">
        <v>496</v>
      </c>
      <c r="E718" s="71" t="s">
        <v>1308</v>
      </c>
      <c r="F718" s="72" t="s">
        <v>541</v>
      </c>
      <c r="G718" s="73">
        <v>19.2</v>
      </c>
      <c r="H718" s="74"/>
      <c r="I718" s="75">
        <f>IFERROR(ROUND($G718*$H718,2),"")</f>
        <v>0</v>
      </c>
      <c r="J718" s="76">
        <f>IFERROR($J$9,"")</f>
        <v>0</v>
      </c>
      <c r="K718" s="77">
        <f t="shared" ref="K718:K719" si="221">IFERROR(ROUND(H718*(1+$J718),2),"")</f>
        <v>0</v>
      </c>
      <c r="L718" s="75">
        <f>IFERROR(ROUND($K718*$G718,2)," ")</f>
        <v>0</v>
      </c>
      <c r="M718" s="78"/>
      <c r="O718" s="185"/>
    </row>
    <row r="719" spans="1:15" s="61" customFormat="1" outlineLevel="1" x14ac:dyDescent="0.2">
      <c r="A719" s="1"/>
      <c r="B719" s="69" t="s">
        <v>1309</v>
      </c>
      <c r="C719" s="70">
        <v>111700</v>
      </c>
      <c r="D719" s="70" t="s">
        <v>81</v>
      </c>
      <c r="E719" s="71" t="s">
        <v>1310</v>
      </c>
      <c r="F719" s="72" t="s">
        <v>124</v>
      </c>
      <c r="G719" s="73">
        <v>12</v>
      </c>
      <c r="H719" s="74"/>
      <c r="I719" s="75">
        <f>IFERROR(ROUND($G719*$H719,2),"")</f>
        <v>0</v>
      </c>
      <c r="J719" s="76">
        <f>IFERROR($J$9,"")</f>
        <v>0</v>
      </c>
      <c r="K719" s="77">
        <f t="shared" si="221"/>
        <v>0</v>
      </c>
      <c r="L719" s="75">
        <f>IFERROR(ROUND($K719*$G719,2)," ")</f>
        <v>0</v>
      </c>
      <c r="M719" s="78"/>
      <c r="O719" s="185"/>
    </row>
    <row r="720" spans="1:15" s="61" customFormat="1" ht="15" x14ac:dyDescent="0.2">
      <c r="A720" s="1"/>
      <c r="B720" s="87">
        <v>20</v>
      </c>
      <c r="C720" s="88"/>
      <c r="D720" s="88"/>
      <c r="E720" s="89" t="s">
        <v>1311</v>
      </c>
      <c r="F720" s="88"/>
      <c r="G720" s="90"/>
      <c r="H720" s="90"/>
      <c r="I720" s="91">
        <f>IFERROR(ROUND(SUM($I721,$I796,$I850,$I874),2),"")</f>
        <v>0</v>
      </c>
      <c r="J720" s="88"/>
      <c r="K720" s="89"/>
      <c r="L720" s="91">
        <f>IFERROR(ROUND(SUM($L721,$L796,$L850,$L874),2)," ")</f>
        <v>0</v>
      </c>
      <c r="M720" s="93" t="e">
        <f>L720/$L$1215</f>
        <v>#DIV/0!</v>
      </c>
      <c r="O720" s="185"/>
    </row>
    <row r="721" spans="1:15" s="61" customFormat="1" ht="15" x14ac:dyDescent="0.2">
      <c r="A721" s="1"/>
      <c r="B721" s="62" t="s">
        <v>1312</v>
      </c>
      <c r="C721" s="63"/>
      <c r="D721" s="63"/>
      <c r="E721" s="64" t="s">
        <v>1313</v>
      </c>
      <c r="F721" s="63"/>
      <c r="G721" s="65"/>
      <c r="H721" s="65"/>
      <c r="I721" s="67">
        <f>IFERROR(ROUND(SUM(I722,I794),2),"")</f>
        <v>0</v>
      </c>
      <c r="J721" s="63"/>
      <c r="K721" s="64"/>
      <c r="L721" s="67">
        <f>IFERROR(ROUND(SUM(L722,L794),2)," ")</f>
        <v>0</v>
      </c>
      <c r="M721" s="68"/>
      <c r="O721" s="185"/>
    </row>
    <row r="722" spans="1:15" s="61" customFormat="1" ht="15" x14ac:dyDescent="0.2">
      <c r="A722" s="1"/>
      <c r="B722" s="62" t="s">
        <v>1314</v>
      </c>
      <c r="C722" s="63"/>
      <c r="D722" s="63"/>
      <c r="E722" s="64" t="s">
        <v>1315</v>
      </c>
      <c r="F722" s="63"/>
      <c r="G722" s="65"/>
      <c r="H722" s="65"/>
      <c r="I722" s="67">
        <f>IFERROR(ROUND(SUM(I723:I793),2),"")</f>
        <v>0</v>
      </c>
      <c r="J722" s="63"/>
      <c r="K722" s="64"/>
      <c r="L722" s="67">
        <f>IFERROR(ROUND(SUM(L723:L793),2)," ")</f>
        <v>0</v>
      </c>
      <c r="M722" s="68"/>
      <c r="O722" s="185"/>
    </row>
    <row r="723" spans="1:15" s="61" customFormat="1" ht="28.5" outlineLevel="1" x14ac:dyDescent="0.2">
      <c r="A723" s="1"/>
      <c r="B723" s="79" t="s">
        <v>1316</v>
      </c>
      <c r="C723" s="70" t="s">
        <v>1317</v>
      </c>
      <c r="D723" s="70" t="s">
        <v>24</v>
      </c>
      <c r="E723" s="71" t="s">
        <v>1318</v>
      </c>
      <c r="F723" s="72" t="s">
        <v>498</v>
      </c>
      <c r="G723" s="73">
        <v>2</v>
      </c>
      <c r="H723" s="74"/>
      <c r="I723" s="75">
        <f>IFERROR(ROUND($G723*$H723,2),"")</f>
        <v>0</v>
      </c>
      <c r="J723" s="76">
        <f t="shared" ref="J723:J786" si="222">IFERROR($J$9,"")</f>
        <v>0</v>
      </c>
      <c r="K723" s="77">
        <f t="shared" ref="K723:K786" si="223">IFERROR(ROUND(H723*(1+$J723),2),"")</f>
        <v>0</v>
      </c>
      <c r="L723" s="75">
        <f t="shared" ref="L723:L754" si="224">IFERROR(ROUND($K723*$G723,2)," ")</f>
        <v>0</v>
      </c>
      <c r="M723" s="78"/>
      <c r="O723" s="185"/>
    </row>
    <row r="724" spans="1:15" s="61" customFormat="1" ht="28.5" outlineLevel="1" x14ac:dyDescent="0.2">
      <c r="A724" s="1"/>
      <c r="B724" s="79" t="s">
        <v>1319</v>
      </c>
      <c r="C724" s="70">
        <v>103039</v>
      </c>
      <c r="D724" s="70" t="s">
        <v>48</v>
      </c>
      <c r="E724" s="71" t="s">
        <v>1320</v>
      </c>
      <c r="F724" s="72" t="s">
        <v>50</v>
      </c>
      <c r="G724" s="73">
        <v>1</v>
      </c>
      <c r="H724" s="74"/>
      <c r="I724" s="75">
        <f t="shared" ref="I724:I787" si="225">IFERROR(ROUND($G724*$H724,2),"")</f>
        <v>0</v>
      </c>
      <c r="J724" s="76">
        <f t="shared" si="222"/>
        <v>0</v>
      </c>
      <c r="K724" s="77">
        <f t="shared" si="223"/>
        <v>0</v>
      </c>
      <c r="L724" s="75">
        <f t="shared" si="224"/>
        <v>0</v>
      </c>
      <c r="M724" s="78"/>
      <c r="O724" s="185"/>
    </row>
    <row r="725" spans="1:15" s="61" customFormat="1" ht="28.5" outlineLevel="1" x14ac:dyDescent="0.2">
      <c r="A725" s="1"/>
      <c r="B725" s="79" t="s">
        <v>1321</v>
      </c>
      <c r="C725" s="70">
        <v>94492</v>
      </c>
      <c r="D725" s="70" t="s">
        <v>48</v>
      </c>
      <c r="E725" s="71" t="s">
        <v>1322</v>
      </c>
      <c r="F725" s="72" t="s">
        <v>50</v>
      </c>
      <c r="G725" s="73">
        <v>7</v>
      </c>
      <c r="H725" s="74"/>
      <c r="I725" s="75">
        <f t="shared" si="225"/>
        <v>0</v>
      </c>
      <c r="J725" s="76">
        <f t="shared" si="222"/>
        <v>0</v>
      </c>
      <c r="K725" s="77">
        <f t="shared" si="223"/>
        <v>0</v>
      </c>
      <c r="L725" s="75">
        <f t="shared" si="224"/>
        <v>0</v>
      </c>
      <c r="M725" s="78"/>
      <c r="O725" s="185"/>
    </row>
    <row r="726" spans="1:15" s="61" customFormat="1" ht="28.5" outlineLevel="1" x14ac:dyDescent="0.2">
      <c r="A726" s="1"/>
      <c r="B726" s="79" t="s">
        <v>1323</v>
      </c>
      <c r="C726" s="70">
        <v>99631</v>
      </c>
      <c r="D726" s="70" t="s">
        <v>48</v>
      </c>
      <c r="E726" s="71" t="s">
        <v>1324</v>
      </c>
      <c r="F726" s="72" t="s">
        <v>50</v>
      </c>
      <c r="G726" s="73">
        <v>1</v>
      </c>
      <c r="H726" s="74"/>
      <c r="I726" s="75">
        <f t="shared" si="225"/>
        <v>0</v>
      </c>
      <c r="J726" s="76">
        <f t="shared" si="222"/>
        <v>0</v>
      </c>
      <c r="K726" s="77">
        <f t="shared" si="223"/>
        <v>0</v>
      </c>
      <c r="L726" s="75">
        <f t="shared" si="224"/>
        <v>0</v>
      </c>
      <c r="M726" s="78"/>
      <c r="O726" s="185"/>
    </row>
    <row r="727" spans="1:15" s="61" customFormat="1" ht="28.5" outlineLevel="1" x14ac:dyDescent="0.2">
      <c r="A727" s="1"/>
      <c r="B727" s="79" t="s">
        <v>1325</v>
      </c>
      <c r="C727" s="70">
        <v>99622</v>
      </c>
      <c r="D727" s="70" t="s">
        <v>48</v>
      </c>
      <c r="E727" s="71" t="s">
        <v>1326</v>
      </c>
      <c r="F727" s="72" t="s">
        <v>50</v>
      </c>
      <c r="G727" s="73">
        <v>2</v>
      </c>
      <c r="H727" s="74"/>
      <c r="I727" s="75">
        <f t="shared" si="225"/>
        <v>0</v>
      </c>
      <c r="J727" s="76">
        <f t="shared" si="222"/>
        <v>0</v>
      </c>
      <c r="K727" s="77">
        <f t="shared" si="223"/>
        <v>0</v>
      </c>
      <c r="L727" s="75">
        <f t="shared" si="224"/>
        <v>0</v>
      </c>
      <c r="M727" s="78"/>
      <c r="O727" s="185"/>
    </row>
    <row r="728" spans="1:15" s="61" customFormat="1" ht="28.5" outlineLevel="1" x14ac:dyDescent="0.2">
      <c r="A728" s="1"/>
      <c r="B728" s="79" t="s">
        <v>1327</v>
      </c>
      <c r="C728" s="70">
        <v>94681</v>
      </c>
      <c r="D728" s="70" t="s">
        <v>48</v>
      </c>
      <c r="E728" s="71" t="s">
        <v>1328</v>
      </c>
      <c r="F728" s="72" t="s">
        <v>50</v>
      </c>
      <c r="G728" s="73">
        <v>1</v>
      </c>
      <c r="H728" s="74"/>
      <c r="I728" s="75">
        <f t="shared" si="225"/>
        <v>0</v>
      </c>
      <c r="J728" s="76">
        <f t="shared" si="222"/>
        <v>0</v>
      </c>
      <c r="K728" s="77">
        <f t="shared" si="223"/>
        <v>0</v>
      </c>
      <c r="L728" s="75">
        <f t="shared" si="224"/>
        <v>0</v>
      </c>
      <c r="M728" s="78"/>
      <c r="O728" s="185"/>
    </row>
    <row r="729" spans="1:15" s="61" customFormat="1" ht="42.75" outlineLevel="1" x14ac:dyDescent="0.2">
      <c r="A729" s="1"/>
      <c r="B729" s="79" t="s">
        <v>1329</v>
      </c>
      <c r="C729" s="70">
        <v>94706</v>
      </c>
      <c r="D729" s="70" t="s">
        <v>48</v>
      </c>
      <c r="E729" s="71" t="s">
        <v>1330</v>
      </c>
      <c r="F729" s="72" t="s">
        <v>50</v>
      </c>
      <c r="G729" s="73">
        <v>1</v>
      </c>
      <c r="H729" s="74"/>
      <c r="I729" s="75">
        <f t="shared" si="225"/>
        <v>0</v>
      </c>
      <c r="J729" s="76">
        <f t="shared" si="222"/>
        <v>0</v>
      </c>
      <c r="K729" s="77">
        <f t="shared" si="223"/>
        <v>0</v>
      </c>
      <c r="L729" s="75">
        <f t="shared" si="224"/>
        <v>0</v>
      </c>
      <c r="M729" s="78"/>
      <c r="O729" s="185"/>
    </row>
    <row r="730" spans="1:15" s="61" customFormat="1" ht="42.75" outlineLevel="1" x14ac:dyDescent="0.2">
      <c r="A730" s="1"/>
      <c r="B730" s="79" t="s">
        <v>1331</v>
      </c>
      <c r="C730" s="70">
        <v>94662</v>
      </c>
      <c r="D730" s="70" t="s">
        <v>48</v>
      </c>
      <c r="E730" s="71" t="s">
        <v>1332</v>
      </c>
      <c r="F730" s="72" t="s">
        <v>50</v>
      </c>
      <c r="G730" s="73">
        <v>23</v>
      </c>
      <c r="H730" s="74"/>
      <c r="I730" s="75">
        <f t="shared" si="225"/>
        <v>0</v>
      </c>
      <c r="J730" s="76">
        <f t="shared" si="222"/>
        <v>0</v>
      </c>
      <c r="K730" s="77">
        <f t="shared" si="223"/>
        <v>0</v>
      </c>
      <c r="L730" s="75">
        <f t="shared" si="224"/>
        <v>0</v>
      </c>
      <c r="M730" s="78"/>
      <c r="O730" s="185"/>
    </row>
    <row r="731" spans="1:15" s="61" customFormat="1" ht="28.5" outlineLevel="1" x14ac:dyDescent="0.2">
      <c r="A731" s="1"/>
      <c r="B731" s="79" t="s">
        <v>1333</v>
      </c>
      <c r="C731" s="70">
        <v>103987</v>
      </c>
      <c r="D731" s="70" t="s">
        <v>48</v>
      </c>
      <c r="E731" s="71" t="s">
        <v>464</v>
      </c>
      <c r="F731" s="72" t="s">
        <v>50</v>
      </c>
      <c r="G731" s="73">
        <v>5</v>
      </c>
      <c r="H731" s="74"/>
      <c r="I731" s="75">
        <f t="shared" si="225"/>
        <v>0</v>
      </c>
      <c r="J731" s="76">
        <f t="shared" si="222"/>
        <v>0</v>
      </c>
      <c r="K731" s="77">
        <f t="shared" si="223"/>
        <v>0</v>
      </c>
      <c r="L731" s="75">
        <f t="shared" si="224"/>
        <v>0</v>
      </c>
      <c r="M731" s="78"/>
      <c r="O731" s="185"/>
    </row>
    <row r="732" spans="1:15" s="61" customFormat="1" ht="28.5" outlineLevel="1" x14ac:dyDescent="0.2">
      <c r="A732" s="1"/>
      <c r="B732" s="79" t="s">
        <v>1334</v>
      </c>
      <c r="C732" s="70">
        <v>103986</v>
      </c>
      <c r="D732" s="70" t="s">
        <v>48</v>
      </c>
      <c r="E732" s="71" t="s">
        <v>1335</v>
      </c>
      <c r="F732" s="72" t="s">
        <v>50</v>
      </c>
      <c r="G732" s="73">
        <v>36</v>
      </c>
      <c r="H732" s="74"/>
      <c r="I732" s="75">
        <f t="shared" si="225"/>
        <v>0</v>
      </c>
      <c r="J732" s="76">
        <f t="shared" si="222"/>
        <v>0</v>
      </c>
      <c r="K732" s="77">
        <f t="shared" si="223"/>
        <v>0</v>
      </c>
      <c r="L732" s="75">
        <f t="shared" si="224"/>
        <v>0</v>
      </c>
      <c r="M732" s="78"/>
      <c r="O732" s="185"/>
    </row>
    <row r="733" spans="1:15" s="61" customFormat="1" ht="28.5" outlineLevel="1" x14ac:dyDescent="0.2">
      <c r="A733" s="1"/>
      <c r="B733" s="79" t="s">
        <v>1336</v>
      </c>
      <c r="C733" s="70">
        <v>94799</v>
      </c>
      <c r="D733" s="70" t="s">
        <v>48</v>
      </c>
      <c r="E733" s="71" t="s">
        <v>1337</v>
      </c>
      <c r="F733" s="72" t="s">
        <v>50</v>
      </c>
      <c r="G733" s="73">
        <v>2</v>
      </c>
      <c r="H733" s="74"/>
      <c r="I733" s="75">
        <f t="shared" si="225"/>
        <v>0</v>
      </c>
      <c r="J733" s="76">
        <f t="shared" si="222"/>
        <v>0</v>
      </c>
      <c r="K733" s="77">
        <f t="shared" si="223"/>
        <v>0</v>
      </c>
      <c r="L733" s="75">
        <f t="shared" si="224"/>
        <v>0</v>
      </c>
      <c r="M733" s="78"/>
      <c r="O733" s="185"/>
    </row>
    <row r="734" spans="1:15" s="61" customFormat="1" ht="28.5" outlineLevel="1" x14ac:dyDescent="0.2">
      <c r="A734" s="1"/>
      <c r="B734" s="79" t="s">
        <v>1338</v>
      </c>
      <c r="C734" s="70">
        <v>103979</v>
      </c>
      <c r="D734" s="70" t="s">
        <v>48</v>
      </c>
      <c r="E734" s="71" t="s">
        <v>1339</v>
      </c>
      <c r="F734" s="72" t="s">
        <v>124</v>
      </c>
      <c r="G734" s="73">
        <v>513.78</v>
      </c>
      <c r="H734" s="74"/>
      <c r="I734" s="75">
        <f t="shared" si="225"/>
        <v>0</v>
      </c>
      <c r="J734" s="76">
        <f t="shared" si="222"/>
        <v>0</v>
      </c>
      <c r="K734" s="77">
        <f t="shared" si="223"/>
        <v>0</v>
      </c>
      <c r="L734" s="75">
        <f t="shared" si="224"/>
        <v>0</v>
      </c>
      <c r="M734" s="78"/>
      <c r="O734" s="185"/>
    </row>
    <row r="735" spans="1:15" s="61" customFormat="1" ht="42.75" outlineLevel="1" x14ac:dyDescent="0.2">
      <c r="A735" s="1"/>
      <c r="B735" s="79" t="s">
        <v>1340</v>
      </c>
      <c r="C735" s="70">
        <v>104008</v>
      </c>
      <c r="D735" s="70" t="s">
        <v>48</v>
      </c>
      <c r="E735" s="71" t="s">
        <v>480</v>
      </c>
      <c r="F735" s="72" t="s">
        <v>50</v>
      </c>
      <c r="G735" s="73">
        <v>14</v>
      </c>
      <c r="H735" s="74"/>
      <c r="I735" s="75">
        <f t="shared" si="225"/>
        <v>0</v>
      </c>
      <c r="J735" s="76">
        <f t="shared" si="222"/>
        <v>0</v>
      </c>
      <c r="K735" s="77">
        <f t="shared" si="223"/>
        <v>0</v>
      </c>
      <c r="L735" s="75">
        <f t="shared" si="224"/>
        <v>0</v>
      </c>
      <c r="M735" s="78"/>
      <c r="O735" s="185"/>
    </row>
    <row r="736" spans="1:15" s="61" customFormat="1" outlineLevel="1" x14ac:dyDescent="0.2">
      <c r="A736" s="1"/>
      <c r="B736" s="79" t="s">
        <v>1341</v>
      </c>
      <c r="C736" s="70">
        <v>12646</v>
      </c>
      <c r="D736" s="70" t="s">
        <v>496</v>
      </c>
      <c r="E736" s="71" t="s">
        <v>1342</v>
      </c>
      <c r="F736" s="72" t="s">
        <v>498</v>
      </c>
      <c r="G736" s="73">
        <v>1</v>
      </c>
      <c r="H736" s="74"/>
      <c r="I736" s="75">
        <f t="shared" si="225"/>
        <v>0</v>
      </c>
      <c r="J736" s="76">
        <f t="shared" si="222"/>
        <v>0</v>
      </c>
      <c r="K736" s="77">
        <f t="shared" si="223"/>
        <v>0</v>
      </c>
      <c r="L736" s="75">
        <f t="shared" si="224"/>
        <v>0</v>
      </c>
      <c r="M736" s="78"/>
      <c r="O736" s="185"/>
    </row>
    <row r="737" spans="1:15" s="61" customFormat="1" ht="28.5" outlineLevel="1" x14ac:dyDescent="0.2">
      <c r="A737" s="1"/>
      <c r="B737" s="79" t="s">
        <v>1343</v>
      </c>
      <c r="C737" s="70">
        <v>94501</v>
      </c>
      <c r="D737" s="70" t="s">
        <v>48</v>
      </c>
      <c r="E737" s="71" t="s">
        <v>1344</v>
      </c>
      <c r="F737" s="72" t="s">
        <v>50</v>
      </c>
      <c r="G737" s="73">
        <v>2</v>
      </c>
      <c r="H737" s="74"/>
      <c r="I737" s="75">
        <f t="shared" si="225"/>
        <v>0</v>
      </c>
      <c r="J737" s="76">
        <f t="shared" si="222"/>
        <v>0</v>
      </c>
      <c r="K737" s="77">
        <f t="shared" si="223"/>
        <v>0</v>
      </c>
      <c r="L737" s="75">
        <f t="shared" si="224"/>
        <v>0</v>
      </c>
      <c r="M737" s="78"/>
      <c r="O737" s="185"/>
    </row>
    <row r="738" spans="1:15" s="61" customFormat="1" ht="28.5" outlineLevel="1" x14ac:dyDescent="0.2">
      <c r="A738" s="1"/>
      <c r="B738" s="79" t="s">
        <v>1345</v>
      </c>
      <c r="C738" s="70">
        <v>99634</v>
      </c>
      <c r="D738" s="70" t="s">
        <v>48</v>
      </c>
      <c r="E738" s="71" t="s">
        <v>1346</v>
      </c>
      <c r="F738" s="72" t="s">
        <v>50</v>
      </c>
      <c r="G738" s="73">
        <v>2</v>
      </c>
      <c r="H738" s="74"/>
      <c r="I738" s="75">
        <f t="shared" si="225"/>
        <v>0</v>
      </c>
      <c r="J738" s="76">
        <f t="shared" si="222"/>
        <v>0</v>
      </c>
      <c r="K738" s="77">
        <f t="shared" si="223"/>
        <v>0</v>
      </c>
      <c r="L738" s="75">
        <f t="shared" si="224"/>
        <v>0</v>
      </c>
      <c r="M738" s="78"/>
      <c r="O738" s="185"/>
    </row>
    <row r="739" spans="1:15" s="61" customFormat="1" ht="42.75" outlineLevel="1" x14ac:dyDescent="0.2">
      <c r="A739" s="1"/>
      <c r="B739" s="79" t="s">
        <v>1347</v>
      </c>
      <c r="C739" s="70">
        <v>89811</v>
      </c>
      <c r="D739" s="70" t="s">
        <v>48</v>
      </c>
      <c r="E739" s="71" t="s">
        <v>568</v>
      </c>
      <c r="F739" s="72" t="s">
        <v>50</v>
      </c>
      <c r="G739" s="73">
        <v>3</v>
      </c>
      <c r="H739" s="74"/>
      <c r="I739" s="75">
        <f t="shared" si="225"/>
        <v>0</v>
      </c>
      <c r="J739" s="76">
        <f t="shared" si="222"/>
        <v>0</v>
      </c>
      <c r="K739" s="77">
        <f t="shared" si="223"/>
        <v>0</v>
      </c>
      <c r="L739" s="75">
        <f t="shared" si="224"/>
        <v>0</v>
      </c>
      <c r="M739" s="78"/>
      <c r="O739" s="185"/>
    </row>
    <row r="740" spans="1:15" s="61" customFormat="1" ht="42.75" outlineLevel="1" x14ac:dyDescent="0.2">
      <c r="A740" s="1"/>
      <c r="B740" s="79" t="s">
        <v>1348</v>
      </c>
      <c r="C740" s="70">
        <v>89669</v>
      </c>
      <c r="D740" s="70" t="s">
        <v>48</v>
      </c>
      <c r="E740" s="71" t="s">
        <v>1349</v>
      </c>
      <c r="F740" s="72" t="s">
        <v>50</v>
      </c>
      <c r="G740" s="73">
        <v>10</v>
      </c>
      <c r="H740" s="74"/>
      <c r="I740" s="75">
        <f t="shared" si="225"/>
        <v>0</v>
      </c>
      <c r="J740" s="76">
        <f t="shared" si="222"/>
        <v>0</v>
      </c>
      <c r="K740" s="77">
        <f t="shared" si="223"/>
        <v>0</v>
      </c>
      <c r="L740" s="75">
        <f t="shared" si="224"/>
        <v>0</v>
      </c>
      <c r="M740" s="78"/>
      <c r="O740" s="185"/>
    </row>
    <row r="741" spans="1:15" s="61" customFormat="1" ht="42.75" outlineLevel="1" x14ac:dyDescent="0.2">
      <c r="A741" s="1"/>
      <c r="B741" s="79" t="s">
        <v>1350</v>
      </c>
      <c r="C741" s="70">
        <v>89833</v>
      </c>
      <c r="D741" s="70" t="s">
        <v>48</v>
      </c>
      <c r="E741" s="71" t="s">
        <v>592</v>
      </c>
      <c r="F741" s="72" t="s">
        <v>50</v>
      </c>
      <c r="G741" s="73">
        <v>1</v>
      </c>
      <c r="H741" s="74"/>
      <c r="I741" s="75">
        <f t="shared" si="225"/>
        <v>0</v>
      </c>
      <c r="J741" s="76">
        <f t="shared" si="222"/>
        <v>0</v>
      </c>
      <c r="K741" s="77">
        <f t="shared" si="223"/>
        <v>0</v>
      </c>
      <c r="L741" s="75">
        <f t="shared" si="224"/>
        <v>0</v>
      </c>
      <c r="M741" s="78"/>
      <c r="O741" s="185"/>
    </row>
    <row r="742" spans="1:15" s="61" customFormat="1" ht="42.75" outlineLevel="1" x14ac:dyDescent="0.2">
      <c r="A742" s="1"/>
      <c r="B742" s="79" t="s">
        <v>1351</v>
      </c>
      <c r="C742" s="70">
        <v>94670</v>
      </c>
      <c r="D742" s="70" t="s">
        <v>48</v>
      </c>
      <c r="E742" s="71" t="s">
        <v>1352</v>
      </c>
      <c r="F742" s="72" t="s">
        <v>50</v>
      </c>
      <c r="G742" s="73">
        <v>8</v>
      </c>
      <c r="H742" s="74"/>
      <c r="I742" s="75">
        <f t="shared" si="225"/>
        <v>0</v>
      </c>
      <c r="J742" s="76">
        <f t="shared" si="222"/>
        <v>0</v>
      </c>
      <c r="K742" s="77">
        <f t="shared" si="223"/>
        <v>0</v>
      </c>
      <c r="L742" s="75">
        <f t="shared" si="224"/>
        <v>0</v>
      </c>
      <c r="M742" s="78"/>
      <c r="O742" s="185"/>
    </row>
    <row r="743" spans="1:15" s="61" customFormat="1" ht="28.5" outlineLevel="1" x14ac:dyDescent="0.2">
      <c r="A743" s="1"/>
      <c r="B743" s="79" t="s">
        <v>1353</v>
      </c>
      <c r="C743" s="70">
        <v>94794</v>
      </c>
      <c r="D743" s="70" t="s">
        <v>48</v>
      </c>
      <c r="E743" s="71" t="s">
        <v>1354</v>
      </c>
      <c r="F743" s="72" t="s">
        <v>50</v>
      </c>
      <c r="G743" s="73">
        <v>7</v>
      </c>
      <c r="H743" s="74"/>
      <c r="I743" s="75">
        <f t="shared" si="225"/>
        <v>0</v>
      </c>
      <c r="J743" s="76">
        <f t="shared" si="222"/>
        <v>0</v>
      </c>
      <c r="K743" s="77">
        <f t="shared" si="223"/>
        <v>0</v>
      </c>
      <c r="L743" s="75">
        <f t="shared" si="224"/>
        <v>0</v>
      </c>
      <c r="M743" s="78"/>
      <c r="O743" s="185"/>
    </row>
    <row r="744" spans="1:15" s="61" customFormat="1" ht="28.5" outlineLevel="1" x14ac:dyDescent="0.2">
      <c r="A744" s="1"/>
      <c r="B744" s="79" t="s">
        <v>1355</v>
      </c>
      <c r="C744" s="70">
        <v>89987</v>
      </c>
      <c r="D744" s="70" t="s">
        <v>48</v>
      </c>
      <c r="E744" s="71" t="s">
        <v>1356</v>
      </c>
      <c r="F744" s="72" t="s">
        <v>50</v>
      </c>
      <c r="G744" s="73">
        <v>132</v>
      </c>
      <c r="H744" s="74"/>
      <c r="I744" s="75">
        <f t="shared" si="225"/>
        <v>0</v>
      </c>
      <c r="J744" s="76">
        <f t="shared" si="222"/>
        <v>0</v>
      </c>
      <c r="K744" s="77">
        <f t="shared" si="223"/>
        <v>0</v>
      </c>
      <c r="L744" s="75">
        <f t="shared" si="224"/>
        <v>0</v>
      </c>
      <c r="M744" s="78"/>
      <c r="O744" s="185"/>
    </row>
    <row r="745" spans="1:15" s="61" customFormat="1" ht="28.5" outlineLevel="1" x14ac:dyDescent="0.2">
      <c r="A745" s="1"/>
      <c r="B745" s="79" t="s">
        <v>1357</v>
      </c>
      <c r="C745" s="70">
        <v>89985</v>
      </c>
      <c r="D745" s="70" t="s">
        <v>48</v>
      </c>
      <c r="E745" s="71" t="s">
        <v>503</v>
      </c>
      <c r="F745" s="72" t="s">
        <v>50</v>
      </c>
      <c r="G745" s="73">
        <v>7</v>
      </c>
      <c r="H745" s="74"/>
      <c r="I745" s="75">
        <f t="shared" si="225"/>
        <v>0</v>
      </c>
      <c r="J745" s="76">
        <f t="shared" si="222"/>
        <v>0</v>
      </c>
      <c r="K745" s="77">
        <f t="shared" si="223"/>
        <v>0</v>
      </c>
      <c r="L745" s="75">
        <f t="shared" si="224"/>
        <v>0</v>
      </c>
      <c r="M745" s="78"/>
      <c r="O745" s="185"/>
    </row>
    <row r="746" spans="1:15" s="61" customFormat="1" ht="28.5" outlineLevel="1" x14ac:dyDescent="0.2">
      <c r="A746" s="1"/>
      <c r="B746" s="79" t="s">
        <v>1358</v>
      </c>
      <c r="C746" s="70">
        <v>94493</v>
      </c>
      <c r="D746" s="70" t="s">
        <v>48</v>
      </c>
      <c r="E746" s="71" t="s">
        <v>1359</v>
      </c>
      <c r="F746" s="72" t="s">
        <v>50</v>
      </c>
      <c r="G746" s="73">
        <v>1</v>
      </c>
      <c r="H746" s="74"/>
      <c r="I746" s="75">
        <f t="shared" si="225"/>
        <v>0</v>
      </c>
      <c r="J746" s="76">
        <f t="shared" si="222"/>
        <v>0</v>
      </c>
      <c r="K746" s="77">
        <f t="shared" si="223"/>
        <v>0</v>
      </c>
      <c r="L746" s="75">
        <f t="shared" si="224"/>
        <v>0</v>
      </c>
      <c r="M746" s="78"/>
      <c r="O746" s="185"/>
    </row>
    <row r="747" spans="1:15" s="61" customFormat="1" ht="42.75" outlineLevel="1" x14ac:dyDescent="0.2">
      <c r="A747" s="1"/>
      <c r="B747" s="79" t="s">
        <v>1360</v>
      </c>
      <c r="C747" s="70">
        <v>92365</v>
      </c>
      <c r="D747" s="70" t="s">
        <v>48</v>
      </c>
      <c r="E747" s="71" t="s">
        <v>1361</v>
      </c>
      <c r="F747" s="72" t="s">
        <v>124</v>
      </c>
      <c r="G747" s="73">
        <v>2</v>
      </c>
      <c r="H747" s="74"/>
      <c r="I747" s="75">
        <f t="shared" si="225"/>
        <v>0</v>
      </c>
      <c r="J747" s="76">
        <f t="shared" si="222"/>
        <v>0</v>
      </c>
      <c r="K747" s="77">
        <f t="shared" si="223"/>
        <v>0</v>
      </c>
      <c r="L747" s="75">
        <f t="shared" si="224"/>
        <v>0</v>
      </c>
      <c r="M747" s="78"/>
      <c r="O747" s="185"/>
    </row>
    <row r="748" spans="1:15" s="61" customFormat="1" ht="42.75" outlineLevel="1" x14ac:dyDescent="0.2">
      <c r="A748" s="1"/>
      <c r="B748" s="79" t="s">
        <v>1362</v>
      </c>
      <c r="C748" s="70">
        <v>92336</v>
      </c>
      <c r="D748" s="70" t="s">
        <v>48</v>
      </c>
      <c r="E748" s="71" t="s">
        <v>1037</v>
      </c>
      <c r="F748" s="72" t="s">
        <v>124</v>
      </c>
      <c r="G748" s="73">
        <v>6</v>
      </c>
      <c r="H748" s="74"/>
      <c r="I748" s="75">
        <f t="shared" si="225"/>
        <v>0</v>
      </c>
      <c r="J748" s="76">
        <f t="shared" si="222"/>
        <v>0</v>
      </c>
      <c r="K748" s="77">
        <f t="shared" si="223"/>
        <v>0</v>
      </c>
      <c r="L748" s="75">
        <f t="shared" si="224"/>
        <v>0</v>
      </c>
      <c r="M748" s="78"/>
      <c r="O748" s="185"/>
    </row>
    <row r="749" spans="1:15" s="61" customFormat="1" ht="28.5" outlineLevel="1" x14ac:dyDescent="0.2">
      <c r="A749" s="1"/>
      <c r="B749" s="79" t="s">
        <v>1363</v>
      </c>
      <c r="C749" s="70">
        <v>99635</v>
      </c>
      <c r="D749" s="70" t="s">
        <v>48</v>
      </c>
      <c r="E749" s="71" t="s">
        <v>1364</v>
      </c>
      <c r="F749" s="72" t="s">
        <v>50</v>
      </c>
      <c r="G749" s="73">
        <v>1</v>
      </c>
      <c r="H749" s="74"/>
      <c r="I749" s="75">
        <f t="shared" si="225"/>
        <v>0</v>
      </c>
      <c r="J749" s="76">
        <f t="shared" si="222"/>
        <v>0</v>
      </c>
      <c r="K749" s="77">
        <f t="shared" si="223"/>
        <v>0</v>
      </c>
      <c r="L749" s="75">
        <f t="shared" si="224"/>
        <v>0</v>
      </c>
      <c r="M749" s="78"/>
      <c r="O749" s="185"/>
    </row>
    <row r="750" spans="1:15" s="61" customFormat="1" ht="28.5" outlineLevel="1" x14ac:dyDescent="0.2">
      <c r="A750" s="1"/>
      <c r="B750" s="79" t="s">
        <v>1365</v>
      </c>
      <c r="C750" s="70">
        <v>89373</v>
      </c>
      <c r="D750" s="70" t="s">
        <v>48</v>
      </c>
      <c r="E750" s="71" t="s">
        <v>505</v>
      </c>
      <c r="F750" s="72" t="s">
        <v>50</v>
      </c>
      <c r="G750" s="73">
        <v>7</v>
      </c>
      <c r="H750" s="74"/>
      <c r="I750" s="75">
        <f t="shared" si="225"/>
        <v>0</v>
      </c>
      <c r="J750" s="76">
        <f t="shared" si="222"/>
        <v>0</v>
      </c>
      <c r="K750" s="77">
        <f t="shared" si="223"/>
        <v>0</v>
      </c>
      <c r="L750" s="75">
        <f t="shared" si="224"/>
        <v>0</v>
      </c>
      <c r="M750" s="78"/>
      <c r="O750" s="185"/>
    </row>
    <row r="751" spans="1:15" s="61" customFormat="1" ht="28.5" outlineLevel="1" x14ac:dyDescent="0.2">
      <c r="A751" s="1"/>
      <c r="B751" s="79" t="s">
        <v>1366</v>
      </c>
      <c r="C751" s="70">
        <v>89593</v>
      </c>
      <c r="D751" s="70" t="s">
        <v>48</v>
      </c>
      <c r="E751" s="71" t="s">
        <v>1367</v>
      </c>
      <c r="F751" s="72" t="s">
        <v>50</v>
      </c>
      <c r="G751" s="73">
        <v>2</v>
      </c>
      <c r="H751" s="74"/>
      <c r="I751" s="75">
        <f t="shared" si="225"/>
        <v>0</v>
      </c>
      <c r="J751" s="76">
        <f t="shared" si="222"/>
        <v>0</v>
      </c>
      <c r="K751" s="77">
        <f t="shared" si="223"/>
        <v>0</v>
      </c>
      <c r="L751" s="75">
        <f t="shared" si="224"/>
        <v>0</v>
      </c>
      <c r="M751" s="78"/>
      <c r="O751" s="185"/>
    </row>
    <row r="752" spans="1:15" s="61" customFormat="1" ht="42.75" outlineLevel="1" x14ac:dyDescent="0.2">
      <c r="A752" s="1"/>
      <c r="B752" s="79" t="s">
        <v>1368</v>
      </c>
      <c r="C752" s="70">
        <v>94707</v>
      </c>
      <c r="D752" s="70" t="s">
        <v>48</v>
      </c>
      <c r="E752" s="71" t="s">
        <v>1369</v>
      </c>
      <c r="F752" s="72" t="s">
        <v>50</v>
      </c>
      <c r="G752" s="73">
        <v>1</v>
      </c>
      <c r="H752" s="74"/>
      <c r="I752" s="75">
        <f t="shared" si="225"/>
        <v>0</v>
      </c>
      <c r="J752" s="76">
        <f t="shared" si="222"/>
        <v>0</v>
      </c>
      <c r="K752" s="77">
        <f t="shared" si="223"/>
        <v>0</v>
      </c>
      <c r="L752" s="75">
        <f t="shared" si="224"/>
        <v>0</v>
      </c>
      <c r="M752" s="78"/>
      <c r="O752" s="185"/>
    </row>
    <row r="753" spans="1:15" s="61" customFormat="1" ht="42.75" outlineLevel="1" x14ac:dyDescent="0.2">
      <c r="A753" s="1"/>
      <c r="B753" s="79" t="s">
        <v>1370</v>
      </c>
      <c r="C753" s="70">
        <v>94656</v>
      </c>
      <c r="D753" s="70" t="s">
        <v>48</v>
      </c>
      <c r="E753" s="71" t="s">
        <v>1371</v>
      </c>
      <c r="F753" s="72" t="s">
        <v>50</v>
      </c>
      <c r="G753" s="73">
        <v>271</v>
      </c>
      <c r="H753" s="74"/>
      <c r="I753" s="75">
        <f t="shared" si="225"/>
        <v>0</v>
      </c>
      <c r="J753" s="76">
        <f t="shared" si="222"/>
        <v>0</v>
      </c>
      <c r="K753" s="77">
        <f t="shared" si="223"/>
        <v>0</v>
      </c>
      <c r="L753" s="75">
        <f t="shared" si="224"/>
        <v>0</v>
      </c>
      <c r="M753" s="78"/>
      <c r="O753" s="185"/>
    </row>
    <row r="754" spans="1:15" s="61" customFormat="1" ht="42.75" outlineLevel="1" x14ac:dyDescent="0.2">
      <c r="A754" s="1"/>
      <c r="B754" s="79" t="s">
        <v>1372</v>
      </c>
      <c r="C754" s="70">
        <v>104002</v>
      </c>
      <c r="D754" s="70" t="s">
        <v>48</v>
      </c>
      <c r="E754" s="71" t="s">
        <v>1373</v>
      </c>
      <c r="F754" s="72" t="s">
        <v>50</v>
      </c>
      <c r="G754" s="73">
        <v>6</v>
      </c>
      <c r="H754" s="74"/>
      <c r="I754" s="75">
        <f t="shared" si="225"/>
        <v>0</v>
      </c>
      <c r="J754" s="76">
        <f t="shared" si="222"/>
        <v>0</v>
      </c>
      <c r="K754" s="77">
        <f t="shared" si="223"/>
        <v>0</v>
      </c>
      <c r="L754" s="75">
        <f t="shared" si="224"/>
        <v>0</v>
      </c>
      <c r="M754" s="78"/>
      <c r="O754" s="185"/>
    </row>
    <row r="755" spans="1:15" s="61" customFormat="1" ht="28.5" outlineLevel="1" x14ac:dyDescent="0.2">
      <c r="A755" s="1"/>
      <c r="B755" s="79" t="s">
        <v>1374</v>
      </c>
      <c r="C755" s="70">
        <v>103959</v>
      </c>
      <c r="D755" s="70" t="s">
        <v>48</v>
      </c>
      <c r="E755" s="71" t="s">
        <v>1375</v>
      </c>
      <c r="F755" s="72" t="s">
        <v>50</v>
      </c>
      <c r="G755" s="73">
        <v>4</v>
      </c>
      <c r="H755" s="74"/>
      <c r="I755" s="75">
        <f t="shared" si="225"/>
        <v>0</v>
      </c>
      <c r="J755" s="76">
        <f t="shared" si="222"/>
        <v>0</v>
      </c>
      <c r="K755" s="77">
        <f t="shared" si="223"/>
        <v>0</v>
      </c>
      <c r="L755" s="75">
        <f t="shared" ref="L755:L786" si="226">IFERROR(ROUND($K755*$G755,2)," ")</f>
        <v>0</v>
      </c>
      <c r="M755" s="78"/>
      <c r="O755" s="185"/>
    </row>
    <row r="756" spans="1:15" s="61" customFormat="1" ht="28.5" outlineLevel="1" x14ac:dyDescent="0.2">
      <c r="A756" s="1"/>
      <c r="B756" s="79" t="s">
        <v>1376</v>
      </c>
      <c r="C756" s="70">
        <v>103966</v>
      </c>
      <c r="D756" s="70" t="s">
        <v>48</v>
      </c>
      <c r="E756" s="71" t="s">
        <v>1377</v>
      </c>
      <c r="F756" s="72" t="s">
        <v>50</v>
      </c>
      <c r="G756" s="73">
        <v>20</v>
      </c>
      <c r="H756" s="74"/>
      <c r="I756" s="75">
        <f t="shared" si="225"/>
        <v>0</v>
      </c>
      <c r="J756" s="76">
        <f t="shared" si="222"/>
        <v>0</v>
      </c>
      <c r="K756" s="77">
        <f t="shared" si="223"/>
        <v>0</v>
      </c>
      <c r="L756" s="75">
        <f t="shared" si="226"/>
        <v>0</v>
      </c>
      <c r="M756" s="78"/>
      <c r="O756" s="185"/>
    </row>
    <row r="757" spans="1:15" s="61" customFormat="1" ht="28.5" outlineLevel="1" x14ac:dyDescent="0.2">
      <c r="A757" s="1"/>
      <c r="B757" s="79" t="s">
        <v>1378</v>
      </c>
      <c r="C757" s="70">
        <v>89490</v>
      </c>
      <c r="D757" s="70" t="s">
        <v>48</v>
      </c>
      <c r="E757" s="71" t="s">
        <v>1379</v>
      </c>
      <c r="F757" s="72" t="s">
        <v>50</v>
      </c>
      <c r="G757" s="73">
        <v>2</v>
      </c>
      <c r="H757" s="74"/>
      <c r="I757" s="75">
        <f t="shared" si="225"/>
        <v>0</v>
      </c>
      <c r="J757" s="76">
        <f t="shared" si="222"/>
        <v>0</v>
      </c>
      <c r="K757" s="77">
        <f t="shared" si="223"/>
        <v>0</v>
      </c>
      <c r="L757" s="75">
        <f t="shared" si="226"/>
        <v>0</v>
      </c>
      <c r="M757" s="78"/>
      <c r="O757" s="185"/>
    </row>
    <row r="758" spans="1:15" s="61" customFormat="1" ht="28.5" outlineLevel="1" x14ac:dyDescent="0.2">
      <c r="A758" s="1"/>
      <c r="B758" s="79" t="s">
        <v>1380</v>
      </c>
      <c r="C758" s="70">
        <v>89489</v>
      </c>
      <c r="D758" s="70" t="s">
        <v>48</v>
      </c>
      <c r="E758" s="71" t="s">
        <v>1381</v>
      </c>
      <c r="F758" s="72" t="s">
        <v>50</v>
      </c>
      <c r="G758" s="73">
        <v>378</v>
      </c>
      <c r="H758" s="74"/>
      <c r="I758" s="75">
        <f t="shared" si="225"/>
        <v>0</v>
      </c>
      <c r="J758" s="76">
        <f t="shared" si="222"/>
        <v>0</v>
      </c>
      <c r="K758" s="77">
        <f t="shared" si="223"/>
        <v>0</v>
      </c>
      <c r="L758" s="75">
        <f t="shared" si="226"/>
        <v>0</v>
      </c>
      <c r="M758" s="78"/>
      <c r="O758" s="185"/>
    </row>
    <row r="759" spans="1:15" s="61" customFormat="1" ht="28.5" outlineLevel="1" x14ac:dyDescent="0.2">
      <c r="A759" s="1"/>
      <c r="B759" s="79" t="s">
        <v>1382</v>
      </c>
      <c r="C759" s="70">
        <v>89507</v>
      </c>
      <c r="D759" s="70" t="s">
        <v>48</v>
      </c>
      <c r="E759" s="71" t="s">
        <v>1383</v>
      </c>
      <c r="F759" s="72" t="s">
        <v>50</v>
      </c>
      <c r="G759" s="73">
        <v>10</v>
      </c>
      <c r="H759" s="74"/>
      <c r="I759" s="75">
        <f t="shared" si="225"/>
        <v>0</v>
      </c>
      <c r="J759" s="76">
        <f t="shared" si="222"/>
        <v>0</v>
      </c>
      <c r="K759" s="77">
        <f t="shared" si="223"/>
        <v>0</v>
      </c>
      <c r="L759" s="75">
        <f t="shared" si="226"/>
        <v>0</v>
      </c>
      <c r="M759" s="78"/>
      <c r="O759" s="185"/>
    </row>
    <row r="760" spans="1:15" s="61" customFormat="1" ht="28.5" outlineLevel="1" x14ac:dyDescent="0.2">
      <c r="A760" s="1"/>
      <c r="B760" s="79" t="s">
        <v>1384</v>
      </c>
      <c r="C760" s="70">
        <v>89384</v>
      </c>
      <c r="D760" s="70" t="s">
        <v>48</v>
      </c>
      <c r="E760" s="71" t="s">
        <v>1385</v>
      </c>
      <c r="F760" s="72" t="s">
        <v>50</v>
      </c>
      <c r="G760" s="73">
        <v>4</v>
      </c>
      <c r="H760" s="74"/>
      <c r="I760" s="75">
        <f t="shared" si="225"/>
        <v>0</v>
      </c>
      <c r="J760" s="76">
        <f t="shared" si="222"/>
        <v>0</v>
      </c>
      <c r="K760" s="77">
        <f t="shared" si="223"/>
        <v>0</v>
      </c>
      <c r="L760" s="75">
        <f t="shared" si="226"/>
        <v>0</v>
      </c>
      <c r="M760" s="78"/>
      <c r="O760" s="185"/>
    </row>
    <row r="761" spans="1:15" s="61" customFormat="1" ht="28.5" outlineLevel="1" x14ac:dyDescent="0.2">
      <c r="A761" s="1"/>
      <c r="B761" s="79" t="s">
        <v>1386</v>
      </c>
      <c r="C761" s="70">
        <v>89408</v>
      </c>
      <c r="D761" s="70" t="s">
        <v>48</v>
      </c>
      <c r="E761" s="71" t="s">
        <v>519</v>
      </c>
      <c r="F761" s="72" t="s">
        <v>50</v>
      </c>
      <c r="G761" s="73">
        <v>4</v>
      </c>
      <c r="H761" s="74"/>
      <c r="I761" s="75">
        <f t="shared" si="225"/>
        <v>0</v>
      </c>
      <c r="J761" s="76">
        <f t="shared" si="222"/>
        <v>0</v>
      </c>
      <c r="K761" s="77">
        <f t="shared" si="223"/>
        <v>0</v>
      </c>
      <c r="L761" s="75">
        <f t="shared" si="226"/>
        <v>0</v>
      </c>
      <c r="M761" s="78"/>
      <c r="O761" s="185"/>
    </row>
    <row r="762" spans="1:15" s="61" customFormat="1" ht="28.5" outlineLevel="1" x14ac:dyDescent="0.2">
      <c r="A762" s="1"/>
      <c r="B762" s="79" t="s">
        <v>1387</v>
      </c>
      <c r="C762" s="70">
        <v>89530</v>
      </c>
      <c r="D762" s="70" t="s">
        <v>48</v>
      </c>
      <c r="E762" s="71" t="s">
        <v>1388</v>
      </c>
      <c r="F762" s="72" t="s">
        <v>50</v>
      </c>
      <c r="G762" s="73">
        <v>133</v>
      </c>
      <c r="H762" s="74"/>
      <c r="I762" s="75">
        <f t="shared" si="225"/>
        <v>0</v>
      </c>
      <c r="J762" s="76">
        <f t="shared" si="222"/>
        <v>0</v>
      </c>
      <c r="K762" s="77">
        <f t="shared" si="223"/>
        <v>0</v>
      </c>
      <c r="L762" s="75">
        <f t="shared" si="226"/>
        <v>0</v>
      </c>
      <c r="M762" s="78"/>
      <c r="O762" s="185"/>
    </row>
    <row r="763" spans="1:15" s="61" customFormat="1" ht="28.5" outlineLevel="1" x14ac:dyDescent="0.2">
      <c r="A763" s="1"/>
      <c r="B763" s="79" t="s">
        <v>1389</v>
      </c>
      <c r="C763" s="70">
        <v>89577</v>
      </c>
      <c r="D763" s="70" t="s">
        <v>48</v>
      </c>
      <c r="E763" s="71" t="s">
        <v>1390</v>
      </c>
      <c r="F763" s="72" t="s">
        <v>50</v>
      </c>
      <c r="G763" s="73">
        <v>9</v>
      </c>
      <c r="H763" s="74"/>
      <c r="I763" s="75">
        <f t="shared" si="225"/>
        <v>0</v>
      </c>
      <c r="J763" s="76">
        <f t="shared" si="222"/>
        <v>0</v>
      </c>
      <c r="K763" s="77">
        <f t="shared" si="223"/>
        <v>0</v>
      </c>
      <c r="L763" s="75">
        <f t="shared" si="226"/>
        <v>0</v>
      </c>
      <c r="M763" s="78"/>
      <c r="O763" s="185"/>
    </row>
    <row r="764" spans="1:15" s="61" customFormat="1" ht="28.5" outlineLevel="1" x14ac:dyDescent="0.2">
      <c r="A764" s="1"/>
      <c r="B764" s="79" t="s">
        <v>1391</v>
      </c>
      <c r="C764" s="70">
        <v>89356</v>
      </c>
      <c r="D764" s="70" t="s">
        <v>48</v>
      </c>
      <c r="E764" s="71" t="s">
        <v>1392</v>
      </c>
      <c r="F764" s="72" t="s">
        <v>124</v>
      </c>
      <c r="G764" s="73">
        <v>1050.96</v>
      </c>
      <c r="H764" s="74"/>
      <c r="I764" s="75">
        <f t="shared" si="225"/>
        <v>0</v>
      </c>
      <c r="J764" s="76">
        <f t="shared" si="222"/>
        <v>0</v>
      </c>
      <c r="K764" s="77">
        <f t="shared" si="223"/>
        <v>0</v>
      </c>
      <c r="L764" s="75">
        <f t="shared" si="226"/>
        <v>0</v>
      </c>
      <c r="M764" s="78"/>
      <c r="O764" s="185"/>
    </row>
    <row r="765" spans="1:15" s="61" customFormat="1" ht="28.5" outlineLevel="1" x14ac:dyDescent="0.2">
      <c r="A765" s="1"/>
      <c r="B765" s="79" t="s">
        <v>1393</v>
      </c>
      <c r="C765" s="70">
        <v>89448</v>
      </c>
      <c r="D765" s="70" t="s">
        <v>48</v>
      </c>
      <c r="E765" s="71" t="s">
        <v>1394</v>
      </c>
      <c r="F765" s="72" t="s">
        <v>124</v>
      </c>
      <c r="G765" s="73">
        <v>0.4</v>
      </c>
      <c r="H765" s="74"/>
      <c r="I765" s="75">
        <f t="shared" si="225"/>
        <v>0</v>
      </c>
      <c r="J765" s="76">
        <f t="shared" si="222"/>
        <v>0</v>
      </c>
      <c r="K765" s="77">
        <f t="shared" si="223"/>
        <v>0</v>
      </c>
      <c r="L765" s="75">
        <f t="shared" si="226"/>
        <v>0</v>
      </c>
      <c r="M765" s="78"/>
      <c r="O765" s="185"/>
    </row>
    <row r="766" spans="1:15" s="61" customFormat="1" ht="28.5" outlineLevel="1" x14ac:dyDescent="0.2">
      <c r="A766" s="1"/>
      <c r="B766" s="79" t="s">
        <v>1395</v>
      </c>
      <c r="C766" s="70">
        <v>89450</v>
      </c>
      <c r="D766" s="70" t="s">
        <v>48</v>
      </c>
      <c r="E766" s="71" t="s">
        <v>1396</v>
      </c>
      <c r="F766" s="72" t="s">
        <v>124</v>
      </c>
      <c r="G766" s="73">
        <v>164.2</v>
      </c>
      <c r="H766" s="74"/>
      <c r="I766" s="75">
        <f t="shared" si="225"/>
        <v>0</v>
      </c>
      <c r="J766" s="76">
        <f t="shared" si="222"/>
        <v>0</v>
      </c>
      <c r="K766" s="77">
        <f t="shared" si="223"/>
        <v>0</v>
      </c>
      <c r="L766" s="75">
        <f t="shared" si="226"/>
        <v>0</v>
      </c>
      <c r="M766" s="78"/>
      <c r="O766" s="185"/>
    </row>
    <row r="767" spans="1:15" s="61" customFormat="1" ht="28.5" outlineLevel="1" x14ac:dyDescent="0.2">
      <c r="A767" s="1"/>
      <c r="B767" s="79" t="s">
        <v>1397</v>
      </c>
      <c r="C767" s="70">
        <v>89869</v>
      </c>
      <c r="D767" s="70" t="s">
        <v>48</v>
      </c>
      <c r="E767" s="71" t="s">
        <v>1398</v>
      </c>
      <c r="F767" s="72" t="s">
        <v>50</v>
      </c>
      <c r="G767" s="73">
        <v>112</v>
      </c>
      <c r="H767" s="74"/>
      <c r="I767" s="75">
        <f t="shared" si="225"/>
        <v>0</v>
      </c>
      <c r="J767" s="76">
        <f t="shared" si="222"/>
        <v>0</v>
      </c>
      <c r="K767" s="77">
        <f t="shared" si="223"/>
        <v>0</v>
      </c>
      <c r="L767" s="75">
        <f t="shared" si="226"/>
        <v>0</v>
      </c>
      <c r="M767" s="78"/>
      <c r="O767" s="185"/>
    </row>
    <row r="768" spans="1:15" s="61" customFormat="1" ht="28.5" outlineLevel="1" x14ac:dyDescent="0.2">
      <c r="A768" s="1"/>
      <c r="B768" s="79" t="s">
        <v>1399</v>
      </c>
      <c r="C768" s="70">
        <v>89628</v>
      </c>
      <c r="D768" s="70" t="s">
        <v>48</v>
      </c>
      <c r="E768" s="71" t="s">
        <v>1400</v>
      </c>
      <c r="F768" s="72" t="s">
        <v>50</v>
      </c>
      <c r="G768" s="73">
        <v>8</v>
      </c>
      <c r="H768" s="74"/>
      <c r="I768" s="75">
        <f t="shared" si="225"/>
        <v>0</v>
      </c>
      <c r="J768" s="76">
        <f t="shared" si="222"/>
        <v>0</v>
      </c>
      <c r="K768" s="77">
        <f t="shared" si="223"/>
        <v>0</v>
      </c>
      <c r="L768" s="75">
        <f t="shared" si="226"/>
        <v>0</v>
      </c>
      <c r="M768" s="78"/>
      <c r="O768" s="185"/>
    </row>
    <row r="769" spans="1:15" s="61" customFormat="1" ht="28.5" outlineLevel="1" x14ac:dyDescent="0.2">
      <c r="A769" s="1"/>
      <c r="B769" s="79" t="s">
        <v>1401</v>
      </c>
      <c r="C769" s="70">
        <v>89627</v>
      </c>
      <c r="D769" s="70" t="s">
        <v>48</v>
      </c>
      <c r="E769" s="71" t="s">
        <v>1402</v>
      </c>
      <c r="F769" s="72" t="s">
        <v>50</v>
      </c>
      <c r="G769" s="73">
        <v>73</v>
      </c>
      <c r="H769" s="74"/>
      <c r="I769" s="75">
        <f t="shared" si="225"/>
        <v>0</v>
      </c>
      <c r="J769" s="76">
        <f t="shared" si="222"/>
        <v>0</v>
      </c>
      <c r="K769" s="77">
        <f t="shared" si="223"/>
        <v>0</v>
      </c>
      <c r="L769" s="75">
        <f t="shared" si="226"/>
        <v>0</v>
      </c>
      <c r="M769" s="78"/>
      <c r="O769" s="185"/>
    </row>
    <row r="770" spans="1:15" s="61" customFormat="1" outlineLevel="1" x14ac:dyDescent="0.2">
      <c r="A770" s="1"/>
      <c r="B770" s="79" t="s">
        <v>1403</v>
      </c>
      <c r="C770" s="70">
        <v>10900</v>
      </c>
      <c r="D770" s="70" t="s">
        <v>496</v>
      </c>
      <c r="E770" s="71" t="s">
        <v>1404</v>
      </c>
      <c r="F770" s="72" t="s">
        <v>498</v>
      </c>
      <c r="G770" s="73">
        <v>22</v>
      </c>
      <c r="H770" s="74"/>
      <c r="I770" s="75">
        <f t="shared" si="225"/>
        <v>0</v>
      </c>
      <c r="J770" s="76">
        <f t="shared" si="222"/>
        <v>0</v>
      </c>
      <c r="K770" s="77">
        <f t="shared" si="223"/>
        <v>0</v>
      </c>
      <c r="L770" s="75">
        <f t="shared" si="226"/>
        <v>0</v>
      </c>
      <c r="M770" s="78"/>
      <c r="O770" s="185"/>
    </row>
    <row r="771" spans="1:15" s="61" customFormat="1" ht="42.75" outlineLevel="1" x14ac:dyDescent="0.2">
      <c r="A771" s="1"/>
      <c r="B771" s="79" t="s">
        <v>1405</v>
      </c>
      <c r="C771" s="70">
        <v>89366</v>
      </c>
      <c r="D771" s="70" t="s">
        <v>48</v>
      </c>
      <c r="E771" s="71" t="s">
        <v>1406</v>
      </c>
      <c r="F771" s="72" t="s">
        <v>50</v>
      </c>
      <c r="G771" s="73">
        <v>31</v>
      </c>
      <c r="H771" s="74"/>
      <c r="I771" s="75">
        <f t="shared" si="225"/>
        <v>0</v>
      </c>
      <c r="J771" s="76">
        <f t="shared" si="222"/>
        <v>0</v>
      </c>
      <c r="K771" s="77">
        <f t="shared" si="223"/>
        <v>0</v>
      </c>
      <c r="L771" s="75">
        <f t="shared" si="226"/>
        <v>0</v>
      </c>
      <c r="M771" s="78"/>
      <c r="O771" s="185"/>
    </row>
    <row r="772" spans="1:15" s="61" customFormat="1" ht="42.75" outlineLevel="1" x14ac:dyDescent="0.2">
      <c r="A772" s="1"/>
      <c r="B772" s="79" t="s">
        <v>1407</v>
      </c>
      <c r="C772" s="70">
        <v>90373</v>
      </c>
      <c r="D772" s="70" t="s">
        <v>48</v>
      </c>
      <c r="E772" s="71" t="s">
        <v>1408</v>
      </c>
      <c r="F772" s="72" t="s">
        <v>50</v>
      </c>
      <c r="G772" s="73">
        <v>209</v>
      </c>
      <c r="H772" s="74"/>
      <c r="I772" s="75">
        <f t="shared" si="225"/>
        <v>0</v>
      </c>
      <c r="J772" s="76">
        <f t="shared" si="222"/>
        <v>0</v>
      </c>
      <c r="K772" s="77">
        <f t="shared" si="223"/>
        <v>0</v>
      </c>
      <c r="L772" s="75">
        <f t="shared" si="226"/>
        <v>0</v>
      </c>
      <c r="M772" s="78"/>
      <c r="O772" s="185"/>
    </row>
    <row r="773" spans="1:15" s="61" customFormat="1" ht="42.75" outlineLevel="1" x14ac:dyDescent="0.2">
      <c r="A773" s="1"/>
      <c r="B773" s="79" t="s">
        <v>1409</v>
      </c>
      <c r="C773" s="70">
        <v>89396</v>
      </c>
      <c r="D773" s="70" t="s">
        <v>48</v>
      </c>
      <c r="E773" s="71" t="s">
        <v>1410</v>
      </c>
      <c r="F773" s="72" t="s">
        <v>50</v>
      </c>
      <c r="G773" s="73">
        <v>7</v>
      </c>
      <c r="H773" s="74"/>
      <c r="I773" s="75">
        <f t="shared" si="225"/>
        <v>0</v>
      </c>
      <c r="J773" s="76">
        <f t="shared" si="222"/>
        <v>0</v>
      </c>
      <c r="K773" s="77">
        <f t="shared" si="223"/>
        <v>0</v>
      </c>
      <c r="L773" s="75">
        <f t="shared" si="226"/>
        <v>0</v>
      </c>
      <c r="M773" s="78"/>
      <c r="O773" s="185"/>
    </row>
    <row r="774" spans="1:15" s="61" customFormat="1" ht="28.5" outlineLevel="1" x14ac:dyDescent="0.2">
      <c r="A774" s="1"/>
      <c r="B774" s="79" t="s">
        <v>1411</v>
      </c>
      <c r="C774" s="70" t="s">
        <v>1412</v>
      </c>
      <c r="D774" s="70" t="s">
        <v>144</v>
      </c>
      <c r="E774" s="71" t="s">
        <v>1413</v>
      </c>
      <c r="F774" s="72" t="s">
        <v>50</v>
      </c>
      <c r="G774" s="73">
        <v>1</v>
      </c>
      <c r="H774" s="74"/>
      <c r="I774" s="75">
        <f t="shared" si="225"/>
        <v>0</v>
      </c>
      <c r="J774" s="76">
        <f t="shared" si="222"/>
        <v>0</v>
      </c>
      <c r="K774" s="77">
        <f t="shared" si="223"/>
        <v>0</v>
      </c>
      <c r="L774" s="75">
        <f t="shared" si="226"/>
        <v>0</v>
      </c>
      <c r="M774" s="78"/>
      <c r="O774" s="185"/>
    </row>
    <row r="775" spans="1:15" s="61" customFormat="1" ht="28.5" outlineLevel="1" x14ac:dyDescent="0.2">
      <c r="A775" s="1"/>
      <c r="B775" s="79" t="s">
        <v>1414</v>
      </c>
      <c r="C775" s="70">
        <v>94499</v>
      </c>
      <c r="D775" s="70" t="s">
        <v>48</v>
      </c>
      <c r="E775" s="71" t="s">
        <v>1415</v>
      </c>
      <c r="F775" s="72" t="s">
        <v>50</v>
      </c>
      <c r="G775" s="73">
        <v>1</v>
      </c>
      <c r="H775" s="74"/>
      <c r="I775" s="75">
        <f t="shared" si="225"/>
        <v>0</v>
      </c>
      <c r="J775" s="76">
        <f t="shared" si="222"/>
        <v>0</v>
      </c>
      <c r="K775" s="77">
        <f t="shared" si="223"/>
        <v>0</v>
      </c>
      <c r="L775" s="75">
        <f t="shared" si="226"/>
        <v>0</v>
      </c>
      <c r="M775" s="78"/>
      <c r="O775" s="185"/>
    </row>
    <row r="776" spans="1:15" s="61" customFormat="1" ht="42.75" outlineLevel="1" x14ac:dyDescent="0.2">
      <c r="A776" s="1"/>
      <c r="B776" s="79" t="s">
        <v>1416</v>
      </c>
      <c r="C776" s="70">
        <v>94713</v>
      </c>
      <c r="D776" s="70" t="s">
        <v>48</v>
      </c>
      <c r="E776" s="71" t="s">
        <v>1417</v>
      </c>
      <c r="F776" s="72" t="s">
        <v>50</v>
      </c>
      <c r="G776" s="73">
        <v>1</v>
      </c>
      <c r="H776" s="74"/>
      <c r="I776" s="75">
        <f t="shared" si="225"/>
        <v>0</v>
      </c>
      <c r="J776" s="76">
        <f t="shared" si="222"/>
        <v>0</v>
      </c>
      <c r="K776" s="77">
        <f t="shared" si="223"/>
        <v>0</v>
      </c>
      <c r="L776" s="75">
        <f t="shared" si="226"/>
        <v>0</v>
      </c>
      <c r="M776" s="78"/>
      <c r="O776" s="185"/>
    </row>
    <row r="777" spans="1:15" s="61" customFormat="1" ht="42.75" outlineLevel="1" x14ac:dyDescent="0.2">
      <c r="A777" s="1"/>
      <c r="B777" s="79" t="s">
        <v>1418</v>
      </c>
      <c r="C777" s="70">
        <v>94666</v>
      </c>
      <c r="D777" s="70" t="s">
        <v>48</v>
      </c>
      <c r="E777" s="71" t="s">
        <v>1419</v>
      </c>
      <c r="F777" s="72" t="s">
        <v>50</v>
      </c>
      <c r="G777" s="73">
        <v>2</v>
      </c>
      <c r="H777" s="74"/>
      <c r="I777" s="75">
        <f t="shared" si="225"/>
        <v>0</v>
      </c>
      <c r="J777" s="76">
        <f t="shared" si="222"/>
        <v>0</v>
      </c>
      <c r="K777" s="77">
        <f t="shared" si="223"/>
        <v>0</v>
      </c>
      <c r="L777" s="75">
        <f t="shared" si="226"/>
        <v>0</v>
      </c>
      <c r="M777" s="78"/>
      <c r="O777" s="185"/>
    </row>
    <row r="778" spans="1:15" s="61" customFormat="1" ht="28.5" outlineLevel="1" x14ac:dyDescent="0.2">
      <c r="A778" s="1"/>
      <c r="B778" s="79" t="s">
        <v>1420</v>
      </c>
      <c r="C778" s="70">
        <v>103972</v>
      </c>
      <c r="D778" s="70" t="s">
        <v>48</v>
      </c>
      <c r="E778" s="71" t="s">
        <v>1421</v>
      </c>
      <c r="F778" s="72" t="s">
        <v>50</v>
      </c>
      <c r="G778" s="73">
        <v>3</v>
      </c>
      <c r="H778" s="74"/>
      <c r="I778" s="75">
        <f t="shared" si="225"/>
        <v>0</v>
      </c>
      <c r="J778" s="76">
        <f t="shared" si="222"/>
        <v>0</v>
      </c>
      <c r="K778" s="77">
        <f t="shared" si="223"/>
        <v>0</v>
      </c>
      <c r="L778" s="75">
        <f t="shared" si="226"/>
        <v>0</v>
      </c>
      <c r="M778" s="78"/>
      <c r="O778" s="185"/>
    </row>
    <row r="779" spans="1:15" s="61" customFormat="1" ht="28.5" outlineLevel="1" x14ac:dyDescent="0.2">
      <c r="A779" s="1"/>
      <c r="B779" s="79" t="s">
        <v>1422</v>
      </c>
      <c r="C779" s="70">
        <v>94683</v>
      </c>
      <c r="D779" s="70" t="s">
        <v>48</v>
      </c>
      <c r="E779" s="71" t="s">
        <v>1423</v>
      </c>
      <c r="F779" s="72" t="s">
        <v>50</v>
      </c>
      <c r="G779" s="73">
        <v>3</v>
      </c>
      <c r="H779" s="74"/>
      <c r="I779" s="75">
        <f t="shared" si="225"/>
        <v>0</v>
      </c>
      <c r="J779" s="76">
        <f t="shared" si="222"/>
        <v>0</v>
      </c>
      <c r="K779" s="77">
        <f t="shared" si="223"/>
        <v>0</v>
      </c>
      <c r="L779" s="75">
        <f t="shared" si="226"/>
        <v>0</v>
      </c>
      <c r="M779" s="78"/>
      <c r="O779" s="185"/>
    </row>
    <row r="780" spans="1:15" s="61" customFormat="1" ht="28.5" outlineLevel="1" x14ac:dyDescent="0.2">
      <c r="A780" s="1"/>
      <c r="B780" s="79" t="s">
        <v>1424</v>
      </c>
      <c r="C780" s="70">
        <v>94653</v>
      </c>
      <c r="D780" s="70" t="s">
        <v>48</v>
      </c>
      <c r="E780" s="71" t="s">
        <v>1425</v>
      </c>
      <c r="F780" s="72" t="s">
        <v>124</v>
      </c>
      <c r="G780" s="73">
        <v>68.2</v>
      </c>
      <c r="H780" s="74"/>
      <c r="I780" s="75">
        <f t="shared" si="225"/>
        <v>0</v>
      </c>
      <c r="J780" s="76">
        <f t="shared" si="222"/>
        <v>0</v>
      </c>
      <c r="K780" s="77">
        <f t="shared" si="223"/>
        <v>0</v>
      </c>
      <c r="L780" s="75">
        <f t="shared" si="226"/>
        <v>0</v>
      </c>
      <c r="M780" s="78"/>
      <c r="O780" s="185"/>
    </row>
    <row r="781" spans="1:15" s="61" customFormat="1" ht="28.5" outlineLevel="1" x14ac:dyDescent="0.2">
      <c r="A781" s="1"/>
      <c r="B781" s="79" t="s">
        <v>1426</v>
      </c>
      <c r="C781" s="70">
        <v>89629</v>
      </c>
      <c r="D781" s="70" t="s">
        <v>48</v>
      </c>
      <c r="E781" s="71" t="s">
        <v>1427</v>
      </c>
      <c r="F781" s="72" t="s">
        <v>50</v>
      </c>
      <c r="G781" s="73">
        <v>3</v>
      </c>
      <c r="H781" s="74"/>
      <c r="I781" s="75">
        <f t="shared" si="225"/>
        <v>0</v>
      </c>
      <c r="J781" s="76">
        <f t="shared" si="222"/>
        <v>0</v>
      </c>
      <c r="K781" s="77">
        <f t="shared" si="223"/>
        <v>0</v>
      </c>
      <c r="L781" s="75">
        <f t="shared" si="226"/>
        <v>0</v>
      </c>
      <c r="M781" s="78"/>
      <c r="O781" s="185"/>
    </row>
    <row r="782" spans="1:15" s="61" customFormat="1" ht="28.5" outlineLevel="1" x14ac:dyDescent="0.2">
      <c r="A782" s="1"/>
      <c r="B782" s="79" t="s">
        <v>1428</v>
      </c>
      <c r="C782" s="70">
        <v>89630</v>
      </c>
      <c r="D782" s="70" t="s">
        <v>48</v>
      </c>
      <c r="E782" s="71" t="s">
        <v>1429</v>
      </c>
      <c r="F782" s="72" t="s">
        <v>50</v>
      </c>
      <c r="G782" s="73">
        <v>3</v>
      </c>
      <c r="H782" s="74"/>
      <c r="I782" s="75">
        <f t="shared" si="225"/>
        <v>0</v>
      </c>
      <c r="J782" s="76">
        <f t="shared" si="222"/>
        <v>0</v>
      </c>
      <c r="K782" s="77">
        <f t="shared" si="223"/>
        <v>0</v>
      </c>
      <c r="L782" s="75">
        <f t="shared" si="226"/>
        <v>0</v>
      </c>
      <c r="M782" s="78"/>
      <c r="O782" s="185"/>
    </row>
    <row r="783" spans="1:15" s="61" customFormat="1" ht="28.5" outlineLevel="1" x14ac:dyDescent="0.2">
      <c r="A783" s="1"/>
      <c r="B783" s="79" t="s">
        <v>1430</v>
      </c>
      <c r="C783" s="70">
        <v>94490</v>
      </c>
      <c r="D783" s="70" t="s">
        <v>48</v>
      </c>
      <c r="E783" s="71" t="s">
        <v>1431</v>
      </c>
      <c r="F783" s="72" t="s">
        <v>50</v>
      </c>
      <c r="G783" s="73">
        <v>2</v>
      </c>
      <c r="H783" s="74"/>
      <c r="I783" s="75">
        <f t="shared" si="225"/>
        <v>0</v>
      </c>
      <c r="J783" s="76">
        <f t="shared" si="222"/>
        <v>0</v>
      </c>
      <c r="K783" s="77">
        <f t="shared" si="223"/>
        <v>0</v>
      </c>
      <c r="L783" s="75">
        <f t="shared" si="226"/>
        <v>0</v>
      </c>
      <c r="M783" s="78"/>
      <c r="O783" s="185"/>
    </row>
    <row r="784" spans="1:15" s="61" customFormat="1" ht="28.5" outlineLevel="1" x14ac:dyDescent="0.2">
      <c r="A784" s="1"/>
      <c r="B784" s="79" t="s">
        <v>1432</v>
      </c>
      <c r="C784" s="70">
        <v>99620</v>
      </c>
      <c r="D784" s="70" t="s">
        <v>48</v>
      </c>
      <c r="E784" s="71" t="s">
        <v>1433</v>
      </c>
      <c r="F784" s="72" t="s">
        <v>50</v>
      </c>
      <c r="G784" s="73">
        <v>1</v>
      </c>
      <c r="H784" s="74"/>
      <c r="I784" s="75">
        <f t="shared" si="225"/>
        <v>0</v>
      </c>
      <c r="J784" s="76">
        <f t="shared" si="222"/>
        <v>0</v>
      </c>
      <c r="K784" s="77">
        <f t="shared" si="223"/>
        <v>0</v>
      </c>
      <c r="L784" s="75">
        <f t="shared" si="226"/>
        <v>0</v>
      </c>
      <c r="M784" s="78"/>
      <c r="O784" s="185"/>
    </row>
    <row r="785" spans="1:15" s="61" customFormat="1" ht="42.75" outlineLevel="1" x14ac:dyDescent="0.2">
      <c r="A785" s="1"/>
      <c r="B785" s="79" t="s">
        <v>1434</v>
      </c>
      <c r="C785" s="70">
        <v>89436</v>
      </c>
      <c r="D785" s="70" t="s">
        <v>48</v>
      </c>
      <c r="E785" s="71" t="s">
        <v>1435</v>
      </c>
      <c r="F785" s="72" t="s">
        <v>50</v>
      </c>
      <c r="G785" s="73">
        <v>4</v>
      </c>
      <c r="H785" s="74"/>
      <c r="I785" s="75">
        <f t="shared" si="225"/>
        <v>0</v>
      </c>
      <c r="J785" s="76">
        <f t="shared" si="222"/>
        <v>0</v>
      </c>
      <c r="K785" s="77">
        <f t="shared" si="223"/>
        <v>0</v>
      </c>
      <c r="L785" s="75">
        <f t="shared" si="226"/>
        <v>0</v>
      </c>
      <c r="M785" s="78"/>
      <c r="O785" s="185"/>
    </row>
    <row r="786" spans="1:15" s="61" customFormat="1" ht="28.5" outlineLevel="1" x14ac:dyDescent="0.2">
      <c r="A786" s="1"/>
      <c r="B786" s="79" t="s">
        <v>1436</v>
      </c>
      <c r="C786" s="70">
        <v>103948</v>
      </c>
      <c r="D786" s="70" t="s">
        <v>48</v>
      </c>
      <c r="E786" s="71" t="s">
        <v>1437</v>
      </c>
      <c r="F786" s="72" t="s">
        <v>50</v>
      </c>
      <c r="G786" s="73">
        <v>2</v>
      </c>
      <c r="H786" s="74"/>
      <c r="I786" s="75">
        <f t="shared" si="225"/>
        <v>0</v>
      </c>
      <c r="J786" s="76">
        <f t="shared" si="222"/>
        <v>0</v>
      </c>
      <c r="K786" s="77">
        <f t="shared" si="223"/>
        <v>0</v>
      </c>
      <c r="L786" s="75">
        <f t="shared" si="226"/>
        <v>0</v>
      </c>
      <c r="M786" s="78"/>
      <c r="O786" s="185"/>
    </row>
    <row r="787" spans="1:15" s="61" customFormat="1" ht="28.5" outlineLevel="1" x14ac:dyDescent="0.2">
      <c r="A787" s="1"/>
      <c r="B787" s="79" t="s">
        <v>1438</v>
      </c>
      <c r="C787" s="70">
        <v>89415</v>
      </c>
      <c r="D787" s="70" t="s">
        <v>48</v>
      </c>
      <c r="E787" s="71" t="s">
        <v>515</v>
      </c>
      <c r="F787" s="72" t="s">
        <v>50</v>
      </c>
      <c r="G787" s="73">
        <v>5</v>
      </c>
      <c r="H787" s="74"/>
      <c r="I787" s="75">
        <f t="shared" si="225"/>
        <v>0</v>
      </c>
      <c r="J787" s="76">
        <f t="shared" ref="J787:J793" si="227">IFERROR($J$9,"")</f>
        <v>0</v>
      </c>
      <c r="K787" s="77">
        <f t="shared" ref="K787:K793" si="228">IFERROR(ROUND(H787*(1+$J787),2),"")</f>
        <v>0</v>
      </c>
      <c r="L787" s="75">
        <f t="shared" ref="L787:L793" si="229">IFERROR(ROUND($K787*$G787,2)," ")</f>
        <v>0</v>
      </c>
      <c r="M787" s="78"/>
      <c r="O787" s="185"/>
    </row>
    <row r="788" spans="1:15" s="61" customFormat="1" ht="28.5" outlineLevel="1" x14ac:dyDescent="0.2">
      <c r="A788" s="1"/>
      <c r="B788" s="79" t="s">
        <v>1439</v>
      </c>
      <c r="C788" s="70" t="s">
        <v>1440</v>
      </c>
      <c r="D788" s="70" t="s">
        <v>24</v>
      </c>
      <c r="E788" s="71" t="s">
        <v>1441</v>
      </c>
      <c r="F788" s="72" t="s">
        <v>498</v>
      </c>
      <c r="G788" s="73">
        <v>1</v>
      </c>
      <c r="H788" s="74"/>
      <c r="I788" s="75">
        <f t="shared" ref="I788:I793" si="230">IFERROR(ROUND($G788*$H788,2),"")</f>
        <v>0</v>
      </c>
      <c r="J788" s="76">
        <f t="shared" si="227"/>
        <v>0</v>
      </c>
      <c r="K788" s="77">
        <f t="shared" si="228"/>
        <v>0</v>
      </c>
      <c r="L788" s="75">
        <f t="shared" si="229"/>
        <v>0</v>
      </c>
      <c r="M788" s="78"/>
      <c r="O788" s="185"/>
    </row>
    <row r="789" spans="1:15" s="61" customFormat="1" ht="28.5" outlineLevel="1" x14ac:dyDescent="0.2">
      <c r="A789" s="1"/>
      <c r="B789" s="79" t="s">
        <v>1442</v>
      </c>
      <c r="C789" s="70">
        <v>89357</v>
      </c>
      <c r="D789" s="70" t="s">
        <v>48</v>
      </c>
      <c r="E789" s="71" t="s">
        <v>526</v>
      </c>
      <c r="F789" s="72" t="s">
        <v>124</v>
      </c>
      <c r="G789" s="73">
        <v>158.5</v>
      </c>
      <c r="H789" s="74"/>
      <c r="I789" s="75">
        <f t="shared" si="230"/>
        <v>0</v>
      </c>
      <c r="J789" s="76">
        <f t="shared" si="227"/>
        <v>0</v>
      </c>
      <c r="K789" s="77">
        <f t="shared" si="228"/>
        <v>0</v>
      </c>
      <c r="L789" s="75">
        <f t="shared" si="229"/>
        <v>0</v>
      </c>
      <c r="M789" s="78"/>
      <c r="O789" s="185"/>
    </row>
    <row r="790" spans="1:15" s="61" customFormat="1" ht="28.5" outlineLevel="1" x14ac:dyDescent="0.2">
      <c r="A790" s="1"/>
      <c r="B790" s="79" t="s">
        <v>1443</v>
      </c>
      <c r="C790" s="70">
        <v>94690</v>
      </c>
      <c r="D790" s="70" t="s">
        <v>48</v>
      </c>
      <c r="E790" s="71" t="s">
        <v>1444</v>
      </c>
      <c r="F790" s="72" t="s">
        <v>50</v>
      </c>
      <c r="G790" s="73">
        <v>1</v>
      </c>
      <c r="H790" s="74"/>
      <c r="I790" s="75">
        <f t="shared" si="230"/>
        <v>0</v>
      </c>
      <c r="J790" s="76">
        <f t="shared" si="227"/>
        <v>0</v>
      </c>
      <c r="K790" s="77">
        <f t="shared" si="228"/>
        <v>0</v>
      </c>
      <c r="L790" s="75">
        <f t="shared" si="229"/>
        <v>0</v>
      </c>
      <c r="M790" s="78"/>
      <c r="O790" s="185"/>
    </row>
    <row r="791" spans="1:15" s="61" customFormat="1" ht="28.5" outlineLevel="1" x14ac:dyDescent="0.2">
      <c r="A791" s="1"/>
      <c r="B791" s="79" t="s">
        <v>1445</v>
      </c>
      <c r="C791" s="70">
        <v>89400</v>
      </c>
      <c r="D791" s="70" t="s">
        <v>48</v>
      </c>
      <c r="E791" s="71" t="s">
        <v>1446</v>
      </c>
      <c r="F791" s="72" t="s">
        <v>50</v>
      </c>
      <c r="G791" s="73">
        <v>7</v>
      </c>
      <c r="H791" s="74"/>
      <c r="I791" s="75">
        <f t="shared" si="230"/>
        <v>0</v>
      </c>
      <c r="J791" s="76">
        <f t="shared" si="227"/>
        <v>0</v>
      </c>
      <c r="K791" s="77">
        <f t="shared" si="228"/>
        <v>0</v>
      </c>
      <c r="L791" s="75">
        <f t="shared" si="229"/>
        <v>0</v>
      </c>
      <c r="M791" s="78"/>
      <c r="O791" s="185"/>
    </row>
    <row r="792" spans="1:15" s="61" customFormat="1" outlineLevel="1" x14ac:dyDescent="0.2">
      <c r="A792" s="1"/>
      <c r="B792" s="79" t="s">
        <v>1447</v>
      </c>
      <c r="C792" s="70" t="s">
        <v>484</v>
      </c>
      <c r="D792" s="70" t="s">
        <v>485</v>
      </c>
      <c r="E792" s="71" t="s">
        <v>486</v>
      </c>
      <c r="F792" s="72" t="s">
        <v>50</v>
      </c>
      <c r="G792" s="73">
        <v>2</v>
      </c>
      <c r="H792" s="74"/>
      <c r="I792" s="75">
        <f t="shared" si="230"/>
        <v>0</v>
      </c>
      <c r="J792" s="76">
        <f t="shared" si="227"/>
        <v>0</v>
      </c>
      <c r="K792" s="77">
        <f t="shared" si="228"/>
        <v>0</v>
      </c>
      <c r="L792" s="75">
        <f t="shared" si="229"/>
        <v>0</v>
      </c>
      <c r="M792" s="78"/>
      <c r="O792" s="185"/>
    </row>
    <row r="793" spans="1:15" s="61" customFormat="1" ht="28.5" outlineLevel="1" x14ac:dyDescent="0.2">
      <c r="A793" s="1"/>
      <c r="B793" s="79" t="s">
        <v>1448</v>
      </c>
      <c r="C793" s="70" t="s">
        <v>1449</v>
      </c>
      <c r="D793" s="70" t="s">
        <v>144</v>
      </c>
      <c r="E793" s="71" t="s">
        <v>1450</v>
      </c>
      <c r="F793" s="72" t="s">
        <v>50</v>
      </c>
      <c r="G793" s="73">
        <v>1</v>
      </c>
      <c r="H793" s="74"/>
      <c r="I793" s="75">
        <f t="shared" si="230"/>
        <v>0</v>
      </c>
      <c r="J793" s="76">
        <f t="shared" si="227"/>
        <v>0</v>
      </c>
      <c r="K793" s="77">
        <f t="shared" si="228"/>
        <v>0</v>
      </c>
      <c r="L793" s="75">
        <f t="shared" si="229"/>
        <v>0</v>
      </c>
      <c r="M793" s="78"/>
      <c r="O793" s="185"/>
    </row>
    <row r="794" spans="1:15" s="61" customFormat="1" ht="15" x14ac:dyDescent="0.2">
      <c r="A794" s="1"/>
      <c r="B794" s="62" t="s">
        <v>1451</v>
      </c>
      <c r="C794" s="63"/>
      <c r="D794" s="63"/>
      <c r="E794" s="64" t="s">
        <v>1452</v>
      </c>
      <c r="F794" s="63"/>
      <c r="G794" s="65"/>
      <c r="H794" s="65"/>
      <c r="I794" s="67" t="str">
        <f>IFERROR(ROUND(SUM(#REF!),2),"")</f>
        <v/>
      </c>
      <c r="J794" s="63"/>
      <c r="K794" s="64"/>
      <c r="L794" s="67">
        <f>IFERROR(ROUND(SUM($L795),2)," ")</f>
        <v>0</v>
      </c>
      <c r="M794" s="68"/>
      <c r="O794" s="185"/>
    </row>
    <row r="795" spans="1:15" s="61" customFormat="1" outlineLevel="1" x14ac:dyDescent="0.2">
      <c r="A795" s="1"/>
      <c r="B795" s="69" t="s">
        <v>1453</v>
      </c>
      <c r="C795" s="70" t="s">
        <v>1454</v>
      </c>
      <c r="D795" s="70" t="s">
        <v>89</v>
      </c>
      <c r="E795" s="71" t="s">
        <v>1455</v>
      </c>
      <c r="F795" s="72" t="s">
        <v>50</v>
      </c>
      <c r="G795" s="73">
        <v>2</v>
      </c>
      <c r="H795" s="74"/>
      <c r="I795" s="75">
        <f>IFERROR(ROUND($G795*$H795,2),"")</f>
        <v>0</v>
      </c>
      <c r="J795" s="76">
        <f>IFERROR($J$9,"")</f>
        <v>0</v>
      </c>
      <c r="K795" s="77">
        <f t="shared" ref="K795" si="231">IFERROR(ROUND(H795*(1+$J795),2),"")</f>
        <v>0</v>
      </c>
      <c r="L795" s="75">
        <f>IFERROR(ROUND($K795*$G795,2)," ")</f>
        <v>0</v>
      </c>
      <c r="M795" s="78"/>
      <c r="O795" s="185"/>
    </row>
    <row r="796" spans="1:15" s="61" customFormat="1" ht="15" x14ac:dyDescent="0.2">
      <c r="A796" s="1"/>
      <c r="B796" s="62" t="s">
        <v>1456</v>
      </c>
      <c r="C796" s="63"/>
      <c r="D796" s="63"/>
      <c r="E796" s="64" t="s">
        <v>1457</v>
      </c>
      <c r="F796" s="63"/>
      <c r="G796" s="65"/>
      <c r="H796" s="65"/>
      <c r="I796" s="67">
        <f>IFERROR(ROUND(SUM($I797:$I849),2),"")</f>
        <v>0</v>
      </c>
      <c r="J796" s="63"/>
      <c r="K796" s="64"/>
      <c r="L796" s="67">
        <f>IFERROR(ROUND(SUM($L797:$L849),2)," ")</f>
        <v>0</v>
      </c>
      <c r="M796" s="68"/>
      <c r="O796" s="185"/>
    </row>
    <row r="797" spans="1:15" s="61" customFormat="1" ht="42.75" outlineLevel="1" x14ac:dyDescent="0.2">
      <c r="A797" s="1"/>
      <c r="B797" s="69" t="s">
        <v>1458</v>
      </c>
      <c r="C797" s="70">
        <v>97903</v>
      </c>
      <c r="D797" s="70" t="s">
        <v>48</v>
      </c>
      <c r="E797" s="71" t="s">
        <v>651</v>
      </c>
      <c r="F797" s="72" t="s">
        <v>50</v>
      </c>
      <c r="G797" s="73">
        <v>20</v>
      </c>
      <c r="H797" s="74"/>
      <c r="I797" s="75">
        <f>IFERROR(ROUND($G797*$H797,2),"")</f>
        <v>0</v>
      </c>
      <c r="J797" s="76">
        <f t="shared" ref="J797:J849" si="232">IFERROR($J$9,"")</f>
        <v>0</v>
      </c>
      <c r="K797" s="77">
        <f t="shared" ref="K797:K849" si="233">IFERROR(ROUND(H797*(1+$J797),2),"")</f>
        <v>0</v>
      </c>
      <c r="L797" s="75">
        <f t="shared" ref="L797:L828" si="234">IFERROR(ROUND($K797*$G797,2)," ")</f>
        <v>0</v>
      </c>
      <c r="M797" s="78"/>
      <c r="O797" s="185"/>
    </row>
    <row r="798" spans="1:15" s="61" customFormat="1" ht="28.5" outlineLevel="1" x14ac:dyDescent="0.2">
      <c r="A798" s="1"/>
      <c r="B798" s="69" t="s">
        <v>1459</v>
      </c>
      <c r="C798" s="70">
        <v>97897</v>
      </c>
      <c r="D798" s="70" t="s">
        <v>48</v>
      </c>
      <c r="E798" s="71" t="s">
        <v>649</v>
      </c>
      <c r="F798" s="72" t="s">
        <v>50</v>
      </c>
      <c r="G798" s="73">
        <v>8</v>
      </c>
      <c r="H798" s="74"/>
      <c r="I798" s="75">
        <f t="shared" ref="I798:I849" si="235">IFERROR(ROUND($G798*$H798,2),"")</f>
        <v>0</v>
      </c>
      <c r="J798" s="76">
        <f t="shared" si="232"/>
        <v>0</v>
      </c>
      <c r="K798" s="77">
        <f t="shared" si="233"/>
        <v>0</v>
      </c>
      <c r="L798" s="75">
        <f t="shared" si="234"/>
        <v>0</v>
      </c>
      <c r="M798" s="78"/>
      <c r="O798" s="185"/>
    </row>
    <row r="799" spans="1:15" s="61" customFormat="1" ht="42.75" outlineLevel="1" x14ac:dyDescent="0.2">
      <c r="A799" s="1"/>
      <c r="B799" s="69" t="s">
        <v>1460</v>
      </c>
      <c r="C799" s="70">
        <v>89707</v>
      </c>
      <c r="D799" s="70" t="s">
        <v>48</v>
      </c>
      <c r="E799" s="71" t="s">
        <v>552</v>
      </c>
      <c r="F799" s="72" t="s">
        <v>50</v>
      </c>
      <c r="G799" s="73">
        <v>66</v>
      </c>
      <c r="H799" s="74"/>
      <c r="I799" s="75">
        <f t="shared" si="235"/>
        <v>0</v>
      </c>
      <c r="J799" s="76">
        <f t="shared" si="232"/>
        <v>0</v>
      </c>
      <c r="K799" s="77">
        <f t="shared" si="233"/>
        <v>0</v>
      </c>
      <c r="L799" s="75">
        <f t="shared" si="234"/>
        <v>0</v>
      </c>
      <c r="M799" s="78"/>
      <c r="O799" s="185"/>
    </row>
    <row r="800" spans="1:15" s="61" customFormat="1" ht="42.75" outlineLevel="1" x14ac:dyDescent="0.2">
      <c r="A800" s="1"/>
      <c r="B800" s="69" t="s">
        <v>1461</v>
      </c>
      <c r="C800" s="70">
        <v>104328</v>
      </c>
      <c r="D800" s="70" t="s">
        <v>48</v>
      </c>
      <c r="E800" s="71" t="s">
        <v>1462</v>
      </c>
      <c r="F800" s="72" t="s">
        <v>50</v>
      </c>
      <c r="G800" s="73">
        <v>9</v>
      </c>
      <c r="H800" s="74"/>
      <c r="I800" s="75">
        <f t="shared" si="235"/>
        <v>0</v>
      </c>
      <c r="J800" s="76">
        <f t="shared" si="232"/>
        <v>0</v>
      </c>
      <c r="K800" s="77">
        <f t="shared" si="233"/>
        <v>0</v>
      </c>
      <c r="L800" s="75">
        <f t="shared" si="234"/>
        <v>0</v>
      </c>
      <c r="M800" s="78"/>
      <c r="O800" s="185"/>
    </row>
    <row r="801" spans="1:15" s="61" customFormat="1" ht="42.75" outlineLevel="1" x14ac:dyDescent="0.2">
      <c r="A801" s="1"/>
      <c r="B801" s="69" t="s">
        <v>1463</v>
      </c>
      <c r="C801" s="70">
        <v>89708</v>
      </c>
      <c r="D801" s="70" t="s">
        <v>48</v>
      </c>
      <c r="E801" s="71" t="s">
        <v>598</v>
      </c>
      <c r="F801" s="72" t="s">
        <v>50</v>
      </c>
      <c r="G801" s="73">
        <v>5</v>
      </c>
      <c r="H801" s="74"/>
      <c r="I801" s="75">
        <f t="shared" si="235"/>
        <v>0</v>
      </c>
      <c r="J801" s="76">
        <f t="shared" si="232"/>
        <v>0</v>
      </c>
      <c r="K801" s="77">
        <f t="shared" si="233"/>
        <v>0</v>
      </c>
      <c r="L801" s="75">
        <f t="shared" si="234"/>
        <v>0</v>
      </c>
      <c r="M801" s="78"/>
      <c r="O801" s="185"/>
    </row>
    <row r="802" spans="1:15" s="61" customFormat="1" ht="42.75" outlineLevel="1" x14ac:dyDescent="0.2">
      <c r="A802" s="1"/>
      <c r="B802" s="69" t="s">
        <v>1464</v>
      </c>
      <c r="C802" s="70">
        <v>89709</v>
      </c>
      <c r="D802" s="70" t="s">
        <v>48</v>
      </c>
      <c r="E802" s="71" t="s">
        <v>557</v>
      </c>
      <c r="F802" s="72" t="s">
        <v>50</v>
      </c>
      <c r="G802" s="73">
        <v>3</v>
      </c>
      <c r="H802" s="74"/>
      <c r="I802" s="75">
        <f t="shared" si="235"/>
        <v>0</v>
      </c>
      <c r="J802" s="76">
        <f t="shared" si="232"/>
        <v>0</v>
      </c>
      <c r="K802" s="77">
        <f t="shared" si="233"/>
        <v>0</v>
      </c>
      <c r="L802" s="75">
        <f t="shared" si="234"/>
        <v>0</v>
      </c>
      <c r="M802" s="78"/>
      <c r="O802" s="185"/>
    </row>
    <row r="803" spans="1:15" s="61" customFormat="1" ht="28.5" outlineLevel="1" x14ac:dyDescent="0.2">
      <c r="A803" s="1"/>
      <c r="B803" s="69" t="s">
        <v>1465</v>
      </c>
      <c r="C803" s="70">
        <v>86881</v>
      </c>
      <c r="D803" s="70" t="s">
        <v>48</v>
      </c>
      <c r="E803" s="71" t="s">
        <v>1466</v>
      </c>
      <c r="F803" s="72" t="s">
        <v>50</v>
      </c>
      <c r="G803" s="73">
        <v>146</v>
      </c>
      <c r="H803" s="74"/>
      <c r="I803" s="75">
        <f t="shared" si="235"/>
        <v>0</v>
      </c>
      <c r="J803" s="76">
        <f t="shared" si="232"/>
        <v>0</v>
      </c>
      <c r="K803" s="77">
        <f t="shared" si="233"/>
        <v>0</v>
      </c>
      <c r="L803" s="75">
        <f t="shared" si="234"/>
        <v>0</v>
      </c>
      <c r="M803" s="78"/>
      <c r="O803" s="185"/>
    </row>
    <row r="804" spans="1:15" s="61" customFormat="1" outlineLevel="1" x14ac:dyDescent="0.2">
      <c r="A804" s="1"/>
      <c r="B804" s="69" t="s">
        <v>1467</v>
      </c>
      <c r="C804" s="70" t="s">
        <v>561</v>
      </c>
      <c r="D804" s="70" t="s">
        <v>485</v>
      </c>
      <c r="E804" s="71" t="s">
        <v>562</v>
      </c>
      <c r="F804" s="72" t="s">
        <v>50</v>
      </c>
      <c r="G804" s="73">
        <v>6</v>
      </c>
      <c r="H804" s="74"/>
      <c r="I804" s="75">
        <f t="shared" si="235"/>
        <v>0</v>
      </c>
      <c r="J804" s="76">
        <f t="shared" si="232"/>
        <v>0</v>
      </c>
      <c r="K804" s="77">
        <f t="shared" si="233"/>
        <v>0</v>
      </c>
      <c r="L804" s="75">
        <f t="shared" si="234"/>
        <v>0</v>
      </c>
      <c r="M804" s="78"/>
      <c r="O804" s="185"/>
    </row>
    <row r="805" spans="1:15" s="61" customFormat="1" outlineLevel="1" x14ac:dyDescent="0.2">
      <c r="A805" s="1"/>
      <c r="B805" s="69" t="s">
        <v>1468</v>
      </c>
      <c r="C805" s="70" t="s">
        <v>561</v>
      </c>
      <c r="D805" s="70" t="s">
        <v>485</v>
      </c>
      <c r="E805" s="71" t="s">
        <v>562</v>
      </c>
      <c r="F805" s="72" t="s">
        <v>50</v>
      </c>
      <c r="G805" s="73">
        <v>1</v>
      </c>
      <c r="H805" s="74"/>
      <c r="I805" s="75">
        <f t="shared" si="235"/>
        <v>0</v>
      </c>
      <c r="J805" s="76">
        <f t="shared" si="232"/>
        <v>0</v>
      </c>
      <c r="K805" s="77">
        <f t="shared" si="233"/>
        <v>0</v>
      </c>
      <c r="L805" s="75">
        <f t="shared" si="234"/>
        <v>0</v>
      </c>
      <c r="M805" s="78"/>
      <c r="O805" s="185"/>
    </row>
    <row r="806" spans="1:15" s="61" customFormat="1" ht="28.5" outlineLevel="1" x14ac:dyDescent="0.2">
      <c r="A806" s="1"/>
      <c r="B806" s="69" t="s">
        <v>1469</v>
      </c>
      <c r="C806" s="70">
        <v>86879</v>
      </c>
      <c r="D806" s="70" t="s">
        <v>48</v>
      </c>
      <c r="E806" s="71" t="s">
        <v>564</v>
      </c>
      <c r="F806" s="72" t="s">
        <v>50</v>
      </c>
      <c r="G806" s="73">
        <v>152</v>
      </c>
      <c r="H806" s="74"/>
      <c r="I806" s="75">
        <f t="shared" si="235"/>
        <v>0</v>
      </c>
      <c r="J806" s="76">
        <f t="shared" si="232"/>
        <v>0</v>
      </c>
      <c r="K806" s="77">
        <f t="shared" si="233"/>
        <v>0</v>
      </c>
      <c r="L806" s="75">
        <f t="shared" si="234"/>
        <v>0</v>
      </c>
      <c r="M806" s="78"/>
      <c r="O806" s="185"/>
    </row>
    <row r="807" spans="1:15" s="61" customFormat="1" outlineLevel="1" x14ac:dyDescent="0.2">
      <c r="A807" s="1"/>
      <c r="B807" s="69" t="s">
        <v>1470</v>
      </c>
      <c r="C807" s="70" t="s">
        <v>1471</v>
      </c>
      <c r="D807" s="70" t="s">
        <v>89</v>
      </c>
      <c r="E807" s="71" t="s">
        <v>1472</v>
      </c>
      <c r="F807" s="72" t="s">
        <v>50</v>
      </c>
      <c r="G807" s="73">
        <v>2</v>
      </c>
      <c r="H807" s="74"/>
      <c r="I807" s="75">
        <f t="shared" si="235"/>
        <v>0</v>
      </c>
      <c r="J807" s="76">
        <f t="shared" si="232"/>
        <v>0</v>
      </c>
      <c r="K807" s="77">
        <f t="shared" si="233"/>
        <v>0</v>
      </c>
      <c r="L807" s="75">
        <f t="shared" si="234"/>
        <v>0</v>
      </c>
      <c r="M807" s="78"/>
      <c r="O807" s="185"/>
    </row>
    <row r="808" spans="1:15" s="61" customFormat="1" ht="28.5" outlineLevel="1" x14ac:dyDescent="0.2">
      <c r="A808" s="1"/>
      <c r="B808" s="69" t="s">
        <v>1473</v>
      </c>
      <c r="C808" s="70">
        <v>104063</v>
      </c>
      <c r="D808" s="70" t="s">
        <v>48</v>
      </c>
      <c r="E808" s="71" t="s">
        <v>543</v>
      </c>
      <c r="F808" s="72" t="s">
        <v>50</v>
      </c>
      <c r="G808" s="73">
        <v>117</v>
      </c>
      <c r="H808" s="74"/>
      <c r="I808" s="75">
        <f t="shared" si="235"/>
        <v>0</v>
      </c>
      <c r="J808" s="76">
        <f t="shared" si="232"/>
        <v>0</v>
      </c>
      <c r="K808" s="77">
        <f t="shared" si="233"/>
        <v>0</v>
      </c>
      <c r="L808" s="75">
        <f t="shared" si="234"/>
        <v>0</v>
      </c>
      <c r="M808" s="78"/>
      <c r="O808" s="185"/>
    </row>
    <row r="809" spans="1:15" s="61" customFormat="1" ht="42.75" outlineLevel="1" x14ac:dyDescent="0.2">
      <c r="A809" s="1"/>
      <c r="B809" s="69" t="s">
        <v>1474</v>
      </c>
      <c r="C809" s="70">
        <v>89811</v>
      </c>
      <c r="D809" s="70" t="s">
        <v>48</v>
      </c>
      <c r="E809" s="71" t="s">
        <v>568</v>
      </c>
      <c r="F809" s="72" t="s">
        <v>50</v>
      </c>
      <c r="G809" s="73">
        <v>49</v>
      </c>
      <c r="H809" s="74"/>
      <c r="I809" s="75">
        <f t="shared" si="235"/>
        <v>0</v>
      </c>
      <c r="J809" s="76">
        <f t="shared" si="232"/>
        <v>0</v>
      </c>
      <c r="K809" s="77">
        <f t="shared" si="233"/>
        <v>0</v>
      </c>
      <c r="L809" s="75">
        <f t="shared" si="234"/>
        <v>0</v>
      </c>
      <c r="M809" s="78"/>
      <c r="O809" s="185"/>
    </row>
    <row r="810" spans="1:15" s="61" customFormat="1" ht="42.75" outlineLevel="1" x14ac:dyDescent="0.2">
      <c r="A810" s="1"/>
      <c r="B810" s="69" t="s">
        <v>1475</v>
      </c>
      <c r="C810" s="70">
        <v>89728</v>
      </c>
      <c r="D810" s="70" t="s">
        <v>48</v>
      </c>
      <c r="E810" s="71" t="s">
        <v>570</v>
      </c>
      <c r="F810" s="72" t="s">
        <v>50</v>
      </c>
      <c r="G810" s="73">
        <v>224</v>
      </c>
      <c r="H810" s="74"/>
      <c r="I810" s="75">
        <f t="shared" si="235"/>
        <v>0</v>
      </c>
      <c r="J810" s="76">
        <f t="shared" si="232"/>
        <v>0</v>
      </c>
      <c r="K810" s="77">
        <f t="shared" si="233"/>
        <v>0</v>
      </c>
      <c r="L810" s="75">
        <f t="shared" si="234"/>
        <v>0</v>
      </c>
      <c r="M810" s="78"/>
      <c r="O810" s="185"/>
    </row>
    <row r="811" spans="1:15" s="61" customFormat="1" ht="42.75" outlineLevel="1" x14ac:dyDescent="0.2">
      <c r="A811" s="1"/>
      <c r="B811" s="69" t="s">
        <v>1476</v>
      </c>
      <c r="C811" s="70">
        <v>89726</v>
      </c>
      <c r="D811" s="70" t="s">
        <v>48</v>
      </c>
      <c r="E811" s="71" t="s">
        <v>1477</v>
      </c>
      <c r="F811" s="72" t="s">
        <v>50</v>
      </c>
      <c r="G811" s="73">
        <v>180</v>
      </c>
      <c r="H811" s="74"/>
      <c r="I811" s="75">
        <f t="shared" si="235"/>
        <v>0</v>
      </c>
      <c r="J811" s="76">
        <f t="shared" si="232"/>
        <v>0</v>
      </c>
      <c r="K811" s="77">
        <f t="shared" si="233"/>
        <v>0</v>
      </c>
      <c r="L811" s="75">
        <f t="shared" si="234"/>
        <v>0</v>
      </c>
      <c r="M811" s="78"/>
      <c r="O811" s="185"/>
    </row>
    <row r="812" spans="1:15" s="61" customFormat="1" ht="42.75" outlineLevel="1" x14ac:dyDescent="0.2">
      <c r="A812" s="1"/>
      <c r="B812" s="69" t="s">
        <v>1478</v>
      </c>
      <c r="C812" s="70">
        <v>89732</v>
      </c>
      <c r="D812" s="70" t="s">
        <v>48</v>
      </c>
      <c r="E812" s="71" t="s">
        <v>572</v>
      </c>
      <c r="F812" s="72" t="s">
        <v>50</v>
      </c>
      <c r="G812" s="73">
        <v>134</v>
      </c>
      <c r="H812" s="74"/>
      <c r="I812" s="75">
        <f t="shared" si="235"/>
        <v>0</v>
      </c>
      <c r="J812" s="76">
        <f t="shared" si="232"/>
        <v>0</v>
      </c>
      <c r="K812" s="77">
        <f t="shared" si="233"/>
        <v>0</v>
      </c>
      <c r="L812" s="75">
        <f t="shared" si="234"/>
        <v>0</v>
      </c>
      <c r="M812" s="78"/>
      <c r="O812" s="185"/>
    </row>
    <row r="813" spans="1:15" s="61" customFormat="1" ht="42.75" outlineLevel="1" x14ac:dyDescent="0.2">
      <c r="A813" s="1"/>
      <c r="B813" s="69" t="s">
        <v>1479</v>
      </c>
      <c r="C813" s="70">
        <v>89739</v>
      </c>
      <c r="D813" s="70" t="s">
        <v>48</v>
      </c>
      <c r="E813" s="71" t="s">
        <v>1480</v>
      </c>
      <c r="F813" s="72" t="s">
        <v>50</v>
      </c>
      <c r="G813" s="73">
        <v>14</v>
      </c>
      <c r="H813" s="74"/>
      <c r="I813" s="75">
        <f t="shared" si="235"/>
        <v>0</v>
      </c>
      <c r="J813" s="76">
        <f t="shared" si="232"/>
        <v>0</v>
      </c>
      <c r="K813" s="77">
        <f t="shared" si="233"/>
        <v>0</v>
      </c>
      <c r="L813" s="75">
        <f t="shared" si="234"/>
        <v>0</v>
      </c>
      <c r="M813" s="78"/>
      <c r="O813" s="185"/>
    </row>
    <row r="814" spans="1:15" s="61" customFormat="1" ht="42.75" outlineLevel="1" x14ac:dyDescent="0.2">
      <c r="A814" s="1"/>
      <c r="B814" s="69" t="s">
        <v>1481</v>
      </c>
      <c r="C814" s="70">
        <v>89724</v>
      </c>
      <c r="D814" s="70" t="s">
        <v>48</v>
      </c>
      <c r="E814" s="71" t="s">
        <v>574</v>
      </c>
      <c r="F814" s="72" t="s">
        <v>50</v>
      </c>
      <c r="G814" s="73">
        <v>149</v>
      </c>
      <c r="H814" s="74"/>
      <c r="I814" s="75">
        <f t="shared" si="235"/>
        <v>0</v>
      </c>
      <c r="J814" s="76">
        <f t="shared" si="232"/>
        <v>0</v>
      </c>
      <c r="K814" s="77">
        <f t="shared" si="233"/>
        <v>0</v>
      </c>
      <c r="L814" s="75">
        <f t="shared" si="234"/>
        <v>0</v>
      </c>
      <c r="M814" s="78"/>
      <c r="O814" s="185"/>
    </row>
    <row r="815" spans="1:15" s="61" customFormat="1" ht="42.75" outlineLevel="1" x14ac:dyDescent="0.2">
      <c r="A815" s="1"/>
      <c r="B815" s="69" t="s">
        <v>1482</v>
      </c>
      <c r="C815" s="70">
        <v>89731</v>
      </c>
      <c r="D815" s="70" t="s">
        <v>48</v>
      </c>
      <c r="E815" s="71" t="s">
        <v>576</v>
      </c>
      <c r="F815" s="72" t="s">
        <v>50</v>
      </c>
      <c r="G815" s="73">
        <v>191</v>
      </c>
      <c r="H815" s="74"/>
      <c r="I815" s="75">
        <f t="shared" si="235"/>
        <v>0</v>
      </c>
      <c r="J815" s="76">
        <f t="shared" si="232"/>
        <v>0</v>
      </c>
      <c r="K815" s="77">
        <f t="shared" si="233"/>
        <v>0</v>
      </c>
      <c r="L815" s="75">
        <f t="shared" si="234"/>
        <v>0</v>
      </c>
      <c r="M815" s="78"/>
      <c r="O815" s="185"/>
    </row>
    <row r="816" spans="1:15" s="61" customFormat="1" ht="42.75" outlineLevel="1" x14ac:dyDescent="0.2">
      <c r="A816" s="1"/>
      <c r="B816" s="69" t="s">
        <v>1483</v>
      </c>
      <c r="C816" s="70">
        <v>104345</v>
      </c>
      <c r="D816" s="70" t="s">
        <v>48</v>
      </c>
      <c r="E816" s="71" t="s">
        <v>578</v>
      </c>
      <c r="F816" s="72" t="s">
        <v>50</v>
      </c>
      <c r="G816" s="73">
        <v>56</v>
      </c>
      <c r="H816" s="74"/>
      <c r="I816" s="75">
        <f t="shared" si="235"/>
        <v>0</v>
      </c>
      <c r="J816" s="76">
        <f t="shared" si="232"/>
        <v>0</v>
      </c>
      <c r="K816" s="77">
        <f t="shared" si="233"/>
        <v>0</v>
      </c>
      <c r="L816" s="75">
        <f t="shared" si="234"/>
        <v>0</v>
      </c>
      <c r="M816" s="78"/>
      <c r="O816" s="185"/>
    </row>
    <row r="817" spans="1:15" s="61" customFormat="1" ht="42.75" outlineLevel="1" x14ac:dyDescent="0.2">
      <c r="A817" s="1"/>
      <c r="B817" s="69" t="s">
        <v>1484</v>
      </c>
      <c r="C817" s="70">
        <v>104347</v>
      </c>
      <c r="D817" s="70" t="s">
        <v>48</v>
      </c>
      <c r="E817" s="71" t="s">
        <v>1485</v>
      </c>
      <c r="F817" s="72" t="s">
        <v>50</v>
      </c>
      <c r="G817" s="73">
        <v>2</v>
      </c>
      <c r="H817" s="74"/>
      <c r="I817" s="75">
        <f t="shared" si="235"/>
        <v>0</v>
      </c>
      <c r="J817" s="76">
        <f t="shared" si="232"/>
        <v>0</v>
      </c>
      <c r="K817" s="77">
        <f t="shared" si="233"/>
        <v>0</v>
      </c>
      <c r="L817" s="75">
        <f t="shared" si="234"/>
        <v>0</v>
      </c>
      <c r="M817" s="78"/>
      <c r="O817" s="185"/>
    </row>
    <row r="818" spans="1:15" s="61" customFormat="1" ht="42.75" outlineLevel="1" x14ac:dyDescent="0.2">
      <c r="A818" s="1"/>
      <c r="B818" s="69" t="s">
        <v>1486</v>
      </c>
      <c r="C818" s="70">
        <v>89797</v>
      </c>
      <c r="D818" s="70" t="s">
        <v>48</v>
      </c>
      <c r="E818" s="71" t="s">
        <v>1487</v>
      </c>
      <c r="F818" s="72" t="s">
        <v>50</v>
      </c>
      <c r="G818" s="73">
        <v>1</v>
      </c>
      <c r="H818" s="74"/>
      <c r="I818" s="75">
        <f t="shared" si="235"/>
        <v>0</v>
      </c>
      <c r="J818" s="76">
        <f t="shared" si="232"/>
        <v>0</v>
      </c>
      <c r="K818" s="77">
        <f t="shared" si="233"/>
        <v>0</v>
      </c>
      <c r="L818" s="75">
        <f t="shared" si="234"/>
        <v>0</v>
      </c>
      <c r="M818" s="78"/>
      <c r="O818" s="185"/>
    </row>
    <row r="819" spans="1:15" s="61" customFormat="1" ht="42.75" outlineLevel="1" x14ac:dyDescent="0.2">
      <c r="A819" s="1"/>
      <c r="B819" s="69" t="s">
        <v>1488</v>
      </c>
      <c r="C819" s="70">
        <v>89783</v>
      </c>
      <c r="D819" s="70" t="s">
        <v>48</v>
      </c>
      <c r="E819" s="71" t="s">
        <v>1489</v>
      </c>
      <c r="F819" s="72" t="s">
        <v>50</v>
      </c>
      <c r="G819" s="73">
        <v>36</v>
      </c>
      <c r="H819" s="74"/>
      <c r="I819" s="75">
        <f t="shared" si="235"/>
        <v>0</v>
      </c>
      <c r="J819" s="76">
        <f t="shared" si="232"/>
        <v>0</v>
      </c>
      <c r="K819" s="77">
        <f t="shared" si="233"/>
        <v>0</v>
      </c>
      <c r="L819" s="75">
        <f t="shared" si="234"/>
        <v>0</v>
      </c>
      <c r="M819" s="78"/>
      <c r="O819" s="185"/>
    </row>
    <row r="820" spans="1:15" s="61" customFormat="1" ht="42.75" outlineLevel="1" x14ac:dyDescent="0.2">
      <c r="A820" s="1"/>
      <c r="B820" s="69" t="s">
        <v>1490</v>
      </c>
      <c r="C820" s="70">
        <v>89785</v>
      </c>
      <c r="D820" s="70" t="s">
        <v>48</v>
      </c>
      <c r="E820" s="71" t="s">
        <v>1491</v>
      </c>
      <c r="F820" s="72" t="s">
        <v>50</v>
      </c>
      <c r="G820" s="73">
        <v>2</v>
      </c>
      <c r="H820" s="74"/>
      <c r="I820" s="75">
        <f t="shared" si="235"/>
        <v>0</v>
      </c>
      <c r="J820" s="76">
        <f t="shared" si="232"/>
        <v>0</v>
      </c>
      <c r="K820" s="77">
        <f t="shared" si="233"/>
        <v>0</v>
      </c>
      <c r="L820" s="75">
        <f t="shared" si="234"/>
        <v>0</v>
      </c>
      <c r="M820" s="78"/>
      <c r="O820" s="185"/>
    </row>
    <row r="821" spans="1:15" s="61" customFormat="1" ht="42.75" outlineLevel="1" x14ac:dyDescent="0.2">
      <c r="A821" s="1"/>
      <c r="B821" s="69" t="s">
        <v>1492</v>
      </c>
      <c r="C821" s="70">
        <v>89795</v>
      </c>
      <c r="D821" s="70" t="s">
        <v>48</v>
      </c>
      <c r="E821" s="71" t="s">
        <v>1493</v>
      </c>
      <c r="F821" s="72" t="s">
        <v>50</v>
      </c>
      <c r="G821" s="73">
        <v>11</v>
      </c>
      <c r="H821" s="74"/>
      <c r="I821" s="75">
        <f t="shared" si="235"/>
        <v>0</v>
      </c>
      <c r="J821" s="76">
        <f t="shared" si="232"/>
        <v>0</v>
      </c>
      <c r="K821" s="77">
        <f t="shared" si="233"/>
        <v>0</v>
      </c>
      <c r="L821" s="75">
        <f t="shared" si="234"/>
        <v>0</v>
      </c>
      <c r="M821" s="78"/>
      <c r="O821" s="185"/>
    </row>
    <row r="822" spans="1:15" s="61" customFormat="1" ht="42.75" outlineLevel="1" x14ac:dyDescent="0.2">
      <c r="A822" s="1"/>
      <c r="B822" s="69" t="s">
        <v>1494</v>
      </c>
      <c r="C822" s="70">
        <v>89549</v>
      </c>
      <c r="D822" s="70" t="s">
        <v>48</v>
      </c>
      <c r="E822" s="71" t="s">
        <v>609</v>
      </c>
      <c r="F822" s="72" t="s">
        <v>50</v>
      </c>
      <c r="G822" s="73">
        <v>10</v>
      </c>
      <c r="H822" s="74"/>
      <c r="I822" s="75">
        <f t="shared" si="235"/>
        <v>0</v>
      </c>
      <c r="J822" s="76">
        <f t="shared" si="232"/>
        <v>0</v>
      </c>
      <c r="K822" s="77">
        <f t="shared" si="233"/>
        <v>0</v>
      </c>
      <c r="L822" s="75">
        <f t="shared" si="234"/>
        <v>0</v>
      </c>
      <c r="M822" s="78"/>
      <c r="O822" s="185"/>
    </row>
    <row r="823" spans="1:15" s="61" customFormat="1" ht="28.5" outlineLevel="1" x14ac:dyDescent="0.2">
      <c r="A823" s="1"/>
      <c r="B823" s="79" t="s">
        <v>1495</v>
      </c>
      <c r="C823" s="70" t="s">
        <v>539</v>
      </c>
      <c r="D823" s="70" t="s">
        <v>24</v>
      </c>
      <c r="E823" s="71" t="s">
        <v>540</v>
      </c>
      <c r="F823" s="72" t="s">
        <v>541</v>
      </c>
      <c r="G823" s="73">
        <v>818.35</v>
      </c>
      <c r="H823" s="74"/>
      <c r="I823" s="75">
        <f t="shared" si="235"/>
        <v>0</v>
      </c>
      <c r="J823" s="76">
        <f t="shared" si="232"/>
        <v>0</v>
      </c>
      <c r="K823" s="77">
        <f t="shared" si="233"/>
        <v>0</v>
      </c>
      <c r="L823" s="75">
        <f t="shared" si="234"/>
        <v>0</v>
      </c>
      <c r="M823" s="78"/>
      <c r="O823" s="185"/>
    </row>
    <row r="824" spans="1:15" s="61" customFormat="1" ht="28.5" outlineLevel="1" x14ac:dyDescent="0.2">
      <c r="A824" s="1"/>
      <c r="B824" s="79" t="s">
        <v>1496</v>
      </c>
      <c r="C824" s="70" t="s">
        <v>1497</v>
      </c>
      <c r="D824" s="70" t="s">
        <v>24</v>
      </c>
      <c r="E824" s="71" t="s">
        <v>1498</v>
      </c>
      <c r="F824" s="72" t="s">
        <v>541</v>
      </c>
      <c r="G824" s="73">
        <v>42.75</v>
      </c>
      <c r="H824" s="74"/>
      <c r="I824" s="75">
        <f t="shared" si="235"/>
        <v>0</v>
      </c>
      <c r="J824" s="76">
        <f t="shared" si="232"/>
        <v>0</v>
      </c>
      <c r="K824" s="77">
        <f t="shared" si="233"/>
        <v>0</v>
      </c>
      <c r="L824" s="75">
        <f t="shared" si="234"/>
        <v>0</v>
      </c>
      <c r="M824" s="78"/>
      <c r="O824" s="185"/>
    </row>
    <row r="825" spans="1:15" s="61" customFormat="1" ht="28.5" outlineLevel="1" x14ac:dyDescent="0.2">
      <c r="A825" s="1"/>
      <c r="B825" s="79" t="s">
        <v>1499</v>
      </c>
      <c r="C825" s="70" t="s">
        <v>583</v>
      </c>
      <c r="D825" s="70" t="s">
        <v>24</v>
      </c>
      <c r="E825" s="71" t="s">
        <v>584</v>
      </c>
      <c r="F825" s="72" t="s">
        <v>541</v>
      </c>
      <c r="G825" s="73">
        <v>313.18</v>
      </c>
      <c r="H825" s="74"/>
      <c r="I825" s="75">
        <f t="shared" si="235"/>
        <v>0</v>
      </c>
      <c r="J825" s="76">
        <f t="shared" si="232"/>
        <v>0</v>
      </c>
      <c r="K825" s="77">
        <f t="shared" si="233"/>
        <v>0</v>
      </c>
      <c r="L825" s="75">
        <f t="shared" si="234"/>
        <v>0</v>
      </c>
      <c r="M825" s="78"/>
      <c r="O825" s="185"/>
    </row>
    <row r="826" spans="1:15" s="61" customFormat="1" ht="28.5" outlineLevel="1" x14ac:dyDescent="0.2">
      <c r="A826" s="1"/>
      <c r="B826" s="79" t="s">
        <v>1500</v>
      </c>
      <c r="C826" s="70" t="s">
        <v>547</v>
      </c>
      <c r="D826" s="70" t="s">
        <v>24</v>
      </c>
      <c r="E826" s="71" t="s">
        <v>548</v>
      </c>
      <c r="F826" s="72" t="s">
        <v>541</v>
      </c>
      <c r="G826" s="73">
        <v>60</v>
      </c>
      <c r="H826" s="74"/>
      <c r="I826" s="75">
        <f t="shared" si="235"/>
        <v>0</v>
      </c>
      <c r="J826" s="76">
        <f t="shared" si="232"/>
        <v>0</v>
      </c>
      <c r="K826" s="77">
        <f t="shared" si="233"/>
        <v>0</v>
      </c>
      <c r="L826" s="75">
        <f t="shared" si="234"/>
        <v>0</v>
      </c>
      <c r="M826" s="78"/>
      <c r="O826" s="185"/>
    </row>
    <row r="827" spans="1:15" s="61" customFormat="1" ht="28.5" outlineLevel="1" x14ac:dyDescent="0.2">
      <c r="A827" s="1"/>
      <c r="B827" s="79" t="s">
        <v>1501</v>
      </c>
      <c r="C827" s="70" t="s">
        <v>586</v>
      </c>
      <c r="D827" s="70" t="s">
        <v>24</v>
      </c>
      <c r="E827" s="71" t="s">
        <v>1502</v>
      </c>
      <c r="F827" s="72" t="s">
        <v>541</v>
      </c>
      <c r="G827" s="73">
        <v>337.6</v>
      </c>
      <c r="H827" s="74"/>
      <c r="I827" s="75">
        <f t="shared" si="235"/>
        <v>0</v>
      </c>
      <c r="J827" s="76">
        <f t="shared" si="232"/>
        <v>0</v>
      </c>
      <c r="K827" s="77">
        <f t="shared" si="233"/>
        <v>0</v>
      </c>
      <c r="L827" s="75">
        <f t="shared" si="234"/>
        <v>0</v>
      </c>
      <c r="M827" s="78"/>
      <c r="O827" s="185"/>
    </row>
    <row r="828" spans="1:15" s="61" customFormat="1" ht="28.5" outlineLevel="1" x14ac:dyDescent="0.2">
      <c r="A828" s="1"/>
      <c r="B828" s="79" t="s">
        <v>1503</v>
      </c>
      <c r="C828" s="70" t="s">
        <v>1504</v>
      </c>
      <c r="D828" s="70" t="s">
        <v>24</v>
      </c>
      <c r="E828" s="71" t="s">
        <v>1505</v>
      </c>
      <c r="F828" s="72" t="s">
        <v>541</v>
      </c>
      <c r="G828" s="73">
        <v>89.4</v>
      </c>
      <c r="H828" s="74"/>
      <c r="I828" s="75">
        <f t="shared" si="235"/>
        <v>0</v>
      </c>
      <c r="J828" s="76">
        <f t="shared" si="232"/>
        <v>0</v>
      </c>
      <c r="K828" s="77">
        <f t="shared" si="233"/>
        <v>0</v>
      </c>
      <c r="L828" s="75">
        <f t="shared" si="234"/>
        <v>0</v>
      </c>
      <c r="M828" s="78"/>
      <c r="O828" s="185"/>
    </row>
    <row r="829" spans="1:15" s="61" customFormat="1" ht="28.5" outlineLevel="1" x14ac:dyDescent="0.2">
      <c r="A829" s="1"/>
      <c r="B829" s="79" t="s">
        <v>1506</v>
      </c>
      <c r="C829" s="70" t="s">
        <v>1507</v>
      </c>
      <c r="D829" s="70" t="s">
        <v>24</v>
      </c>
      <c r="E829" s="71" t="s">
        <v>1508</v>
      </c>
      <c r="F829" s="72" t="s">
        <v>541</v>
      </c>
      <c r="G829" s="73">
        <v>401</v>
      </c>
      <c r="H829" s="74"/>
      <c r="I829" s="75">
        <f t="shared" si="235"/>
        <v>0</v>
      </c>
      <c r="J829" s="76">
        <f t="shared" si="232"/>
        <v>0</v>
      </c>
      <c r="K829" s="77">
        <f t="shared" si="233"/>
        <v>0</v>
      </c>
      <c r="L829" s="75">
        <f t="shared" ref="L829:L849" si="236">IFERROR(ROUND($K829*$G829,2)," ")</f>
        <v>0</v>
      </c>
      <c r="M829" s="78"/>
      <c r="O829" s="185"/>
    </row>
    <row r="830" spans="1:15" s="61" customFormat="1" ht="28.5" outlineLevel="1" x14ac:dyDescent="0.2">
      <c r="A830" s="1"/>
      <c r="B830" s="69" t="s">
        <v>1509</v>
      </c>
      <c r="C830" s="70">
        <v>1595</v>
      </c>
      <c r="D830" s="70" t="s">
        <v>496</v>
      </c>
      <c r="E830" s="71" t="s">
        <v>596</v>
      </c>
      <c r="F830" s="72" t="s">
        <v>498</v>
      </c>
      <c r="G830" s="73">
        <v>45</v>
      </c>
      <c r="H830" s="74"/>
      <c r="I830" s="75">
        <f t="shared" si="235"/>
        <v>0</v>
      </c>
      <c r="J830" s="76">
        <f t="shared" si="232"/>
        <v>0</v>
      </c>
      <c r="K830" s="77">
        <f t="shared" si="233"/>
        <v>0</v>
      </c>
      <c r="L830" s="75">
        <f t="shared" si="236"/>
        <v>0</v>
      </c>
      <c r="M830" s="78"/>
      <c r="O830" s="185"/>
    </row>
    <row r="831" spans="1:15" s="61" customFormat="1" ht="28.5" outlineLevel="1" x14ac:dyDescent="0.2">
      <c r="A831" s="1"/>
      <c r="B831" s="69" t="s">
        <v>1510</v>
      </c>
      <c r="C831" s="70">
        <v>89373</v>
      </c>
      <c r="D831" s="70" t="s">
        <v>48</v>
      </c>
      <c r="E831" s="71" t="s">
        <v>505</v>
      </c>
      <c r="F831" s="72" t="s">
        <v>50</v>
      </c>
      <c r="G831" s="73">
        <v>69</v>
      </c>
      <c r="H831" s="74"/>
      <c r="I831" s="75">
        <f t="shared" si="235"/>
        <v>0</v>
      </c>
      <c r="J831" s="76">
        <f t="shared" si="232"/>
        <v>0</v>
      </c>
      <c r="K831" s="77">
        <f t="shared" si="233"/>
        <v>0</v>
      </c>
      <c r="L831" s="75">
        <f t="shared" si="236"/>
        <v>0</v>
      </c>
      <c r="M831" s="78"/>
      <c r="O831" s="185"/>
    </row>
    <row r="832" spans="1:15" s="61" customFormat="1" ht="42.75" outlineLevel="1" x14ac:dyDescent="0.2">
      <c r="A832" s="1"/>
      <c r="B832" s="69" t="s">
        <v>1511</v>
      </c>
      <c r="C832" s="70">
        <v>104014</v>
      </c>
      <c r="D832" s="70" t="s">
        <v>48</v>
      </c>
      <c r="E832" s="71" t="s">
        <v>1512</v>
      </c>
      <c r="F832" s="72" t="s">
        <v>50</v>
      </c>
      <c r="G832" s="73">
        <v>69</v>
      </c>
      <c r="H832" s="74"/>
      <c r="I832" s="75">
        <f t="shared" si="235"/>
        <v>0</v>
      </c>
      <c r="J832" s="76">
        <f t="shared" si="232"/>
        <v>0</v>
      </c>
      <c r="K832" s="77">
        <f t="shared" si="233"/>
        <v>0</v>
      </c>
      <c r="L832" s="75">
        <f t="shared" si="236"/>
        <v>0</v>
      </c>
      <c r="M832" s="78"/>
      <c r="O832" s="185"/>
    </row>
    <row r="833" spans="1:15" s="61" customFormat="1" ht="28.5" outlineLevel="1" x14ac:dyDescent="0.2">
      <c r="A833" s="1"/>
      <c r="B833" s="69" t="s">
        <v>1513</v>
      </c>
      <c r="C833" s="70">
        <v>89384</v>
      </c>
      <c r="D833" s="70" t="s">
        <v>48</v>
      </c>
      <c r="E833" s="71" t="s">
        <v>1385</v>
      </c>
      <c r="F833" s="72" t="s">
        <v>50</v>
      </c>
      <c r="G833" s="73">
        <v>69</v>
      </c>
      <c r="H833" s="74"/>
      <c r="I833" s="75">
        <f t="shared" si="235"/>
        <v>0</v>
      </c>
      <c r="J833" s="76">
        <f t="shared" si="232"/>
        <v>0</v>
      </c>
      <c r="K833" s="77">
        <f t="shared" si="233"/>
        <v>0</v>
      </c>
      <c r="L833" s="75">
        <f t="shared" si="236"/>
        <v>0</v>
      </c>
      <c r="M833" s="78"/>
      <c r="O833" s="185"/>
    </row>
    <row r="834" spans="1:15" s="61" customFormat="1" ht="28.5" outlineLevel="1" x14ac:dyDescent="0.2">
      <c r="A834" s="1"/>
      <c r="B834" s="69" t="s">
        <v>1514</v>
      </c>
      <c r="C834" s="70">
        <v>89408</v>
      </c>
      <c r="D834" s="70" t="s">
        <v>48</v>
      </c>
      <c r="E834" s="71" t="s">
        <v>519</v>
      </c>
      <c r="F834" s="72" t="s">
        <v>50</v>
      </c>
      <c r="G834" s="73">
        <v>138</v>
      </c>
      <c r="H834" s="74"/>
      <c r="I834" s="75">
        <f t="shared" si="235"/>
        <v>0</v>
      </c>
      <c r="J834" s="76">
        <f t="shared" si="232"/>
        <v>0</v>
      </c>
      <c r="K834" s="77">
        <f t="shared" si="233"/>
        <v>0</v>
      </c>
      <c r="L834" s="75">
        <f t="shared" si="236"/>
        <v>0</v>
      </c>
      <c r="M834" s="78"/>
      <c r="O834" s="185"/>
    </row>
    <row r="835" spans="1:15" s="61" customFormat="1" ht="28.5" outlineLevel="1" x14ac:dyDescent="0.2">
      <c r="A835" s="1"/>
      <c r="B835" s="69" t="s">
        <v>1515</v>
      </c>
      <c r="C835" s="70">
        <v>89356</v>
      </c>
      <c r="D835" s="70" t="s">
        <v>48</v>
      </c>
      <c r="E835" s="71" t="s">
        <v>1392</v>
      </c>
      <c r="F835" s="72" t="s">
        <v>124</v>
      </c>
      <c r="G835" s="73">
        <v>414</v>
      </c>
      <c r="H835" s="74"/>
      <c r="I835" s="75">
        <f t="shared" si="235"/>
        <v>0</v>
      </c>
      <c r="J835" s="76">
        <f t="shared" si="232"/>
        <v>0</v>
      </c>
      <c r="K835" s="77">
        <f t="shared" si="233"/>
        <v>0</v>
      </c>
      <c r="L835" s="75">
        <f t="shared" si="236"/>
        <v>0</v>
      </c>
      <c r="M835" s="78"/>
      <c r="O835" s="185"/>
    </row>
    <row r="836" spans="1:15" s="61" customFormat="1" ht="28.5" outlineLevel="1" x14ac:dyDescent="0.2">
      <c r="A836" s="1"/>
      <c r="B836" s="79" t="s">
        <v>1516</v>
      </c>
      <c r="C836" s="70" t="s">
        <v>1517</v>
      </c>
      <c r="D836" s="70" t="s">
        <v>24</v>
      </c>
      <c r="E836" s="71" t="s">
        <v>1518</v>
      </c>
      <c r="F836" s="72" t="s">
        <v>541</v>
      </c>
      <c r="G836" s="73">
        <v>4.5999999999999996</v>
      </c>
      <c r="H836" s="74"/>
      <c r="I836" s="75">
        <f t="shared" si="235"/>
        <v>0</v>
      </c>
      <c r="J836" s="76">
        <f t="shared" si="232"/>
        <v>0</v>
      </c>
      <c r="K836" s="77">
        <f t="shared" si="233"/>
        <v>0</v>
      </c>
      <c r="L836" s="75">
        <f t="shared" si="236"/>
        <v>0</v>
      </c>
      <c r="M836" s="78"/>
      <c r="O836" s="185"/>
    </row>
    <row r="837" spans="1:15" s="61" customFormat="1" ht="42.75" outlineLevel="1" x14ac:dyDescent="0.2">
      <c r="A837" s="1"/>
      <c r="B837" s="69" t="s">
        <v>1519</v>
      </c>
      <c r="C837" s="70">
        <v>89782</v>
      </c>
      <c r="D837" s="70" t="s">
        <v>48</v>
      </c>
      <c r="E837" s="71" t="s">
        <v>1520</v>
      </c>
      <c r="F837" s="72" t="s">
        <v>50</v>
      </c>
      <c r="G837" s="73">
        <v>1</v>
      </c>
      <c r="H837" s="74"/>
      <c r="I837" s="75">
        <f t="shared" si="235"/>
        <v>0</v>
      </c>
      <c r="J837" s="76">
        <f t="shared" si="232"/>
        <v>0</v>
      </c>
      <c r="K837" s="77">
        <f t="shared" si="233"/>
        <v>0</v>
      </c>
      <c r="L837" s="75">
        <f t="shared" si="236"/>
        <v>0</v>
      </c>
      <c r="M837" s="78"/>
      <c r="O837" s="185"/>
    </row>
    <row r="838" spans="1:15" s="61" customFormat="1" ht="42.75" outlineLevel="1" x14ac:dyDescent="0.2">
      <c r="A838" s="1"/>
      <c r="B838" s="69" t="s">
        <v>1521</v>
      </c>
      <c r="C838" s="70">
        <v>100324</v>
      </c>
      <c r="D838" s="70" t="s">
        <v>48</v>
      </c>
      <c r="E838" s="71" t="s">
        <v>1522</v>
      </c>
      <c r="F838" s="72" t="s">
        <v>74</v>
      </c>
      <c r="G838" s="73">
        <v>2.1</v>
      </c>
      <c r="H838" s="74"/>
      <c r="I838" s="75">
        <f t="shared" si="235"/>
        <v>0</v>
      </c>
      <c r="J838" s="76">
        <f t="shared" si="232"/>
        <v>0</v>
      </c>
      <c r="K838" s="77">
        <f t="shared" si="233"/>
        <v>0</v>
      </c>
      <c r="L838" s="75">
        <f t="shared" si="236"/>
        <v>0</v>
      </c>
      <c r="M838" s="78"/>
      <c r="O838" s="185"/>
    </row>
    <row r="839" spans="1:15" s="61" customFormat="1" ht="42.75" outlineLevel="1" x14ac:dyDescent="0.2">
      <c r="A839" s="1"/>
      <c r="B839" s="69" t="s">
        <v>1523</v>
      </c>
      <c r="C839" s="70">
        <v>94962</v>
      </c>
      <c r="D839" s="70" t="s">
        <v>48</v>
      </c>
      <c r="E839" s="71" t="s">
        <v>1524</v>
      </c>
      <c r="F839" s="72" t="s">
        <v>74</v>
      </c>
      <c r="G839" s="73">
        <v>0.1</v>
      </c>
      <c r="H839" s="74"/>
      <c r="I839" s="75">
        <f t="shared" si="235"/>
        <v>0</v>
      </c>
      <c r="J839" s="76">
        <f t="shared" si="232"/>
        <v>0</v>
      </c>
      <c r="K839" s="77">
        <f t="shared" si="233"/>
        <v>0</v>
      </c>
      <c r="L839" s="75">
        <f t="shared" si="236"/>
        <v>0</v>
      </c>
      <c r="M839" s="78"/>
      <c r="O839" s="185"/>
    </row>
    <row r="840" spans="1:15" s="61" customFormat="1" ht="28.5" outlineLevel="1" x14ac:dyDescent="0.2">
      <c r="A840" s="1"/>
      <c r="B840" s="69" t="s">
        <v>1525</v>
      </c>
      <c r="C840" s="70">
        <v>98110</v>
      </c>
      <c r="D840" s="70" t="s">
        <v>48</v>
      </c>
      <c r="E840" s="71" t="s">
        <v>545</v>
      </c>
      <c r="F840" s="72" t="s">
        <v>50</v>
      </c>
      <c r="G840" s="73">
        <v>4</v>
      </c>
      <c r="H840" s="74"/>
      <c r="I840" s="75">
        <f t="shared" si="235"/>
        <v>0</v>
      </c>
      <c r="J840" s="76">
        <f t="shared" si="232"/>
        <v>0</v>
      </c>
      <c r="K840" s="77">
        <f t="shared" si="233"/>
        <v>0</v>
      </c>
      <c r="L840" s="75">
        <f t="shared" si="236"/>
        <v>0</v>
      </c>
      <c r="M840" s="78"/>
      <c r="O840" s="185"/>
    </row>
    <row r="841" spans="1:15" s="61" customFormat="1" ht="42.75" outlineLevel="1" x14ac:dyDescent="0.2">
      <c r="A841" s="1"/>
      <c r="B841" s="69" t="s">
        <v>1526</v>
      </c>
      <c r="C841" s="70">
        <v>89737</v>
      </c>
      <c r="D841" s="70" t="s">
        <v>48</v>
      </c>
      <c r="E841" s="71" t="s">
        <v>1527</v>
      </c>
      <c r="F841" s="72" t="s">
        <v>50</v>
      </c>
      <c r="G841" s="73">
        <v>12</v>
      </c>
      <c r="H841" s="74"/>
      <c r="I841" s="75">
        <f t="shared" si="235"/>
        <v>0</v>
      </c>
      <c r="J841" s="76">
        <f t="shared" si="232"/>
        <v>0</v>
      </c>
      <c r="K841" s="77">
        <f t="shared" si="233"/>
        <v>0</v>
      </c>
      <c r="L841" s="75">
        <f t="shared" si="236"/>
        <v>0</v>
      </c>
      <c r="M841" s="78"/>
      <c r="O841" s="185"/>
    </row>
    <row r="842" spans="1:15" s="61" customFormat="1" ht="42.75" outlineLevel="1" x14ac:dyDescent="0.2">
      <c r="A842" s="1"/>
      <c r="B842" s="69" t="s">
        <v>1528</v>
      </c>
      <c r="C842" s="70">
        <v>104350</v>
      </c>
      <c r="D842" s="70" t="s">
        <v>48</v>
      </c>
      <c r="E842" s="71" t="s">
        <v>1529</v>
      </c>
      <c r="F842" s="72" t="s">
        <v>50</v>
      </c>
      <c r="G842" s="73">
        <v>1</v>
      </c>
      <c r="H842" s="74"/>
      <c r="I842" s="75">
        <f t="shared" si="235"/>
        <v>0</v>
      </c>
      <c r="J842" s="76">
        <f t="shared" si="232"/>
        <v>0</v>
      </c>
      <c r="K842" s="77">
        <f t="shared" si="233"/>
        <v>0</v>
      </c>
      <c r="L842" s="75">
        <f t="shared" si="236"/>
        <v>0</v>
      </c>
      <c r="M842" s="78"/>
      <c r="O842" s="185"/>
    </row>
    <row r="843" spans="1:15" s="61" customFormat="1" ht="42.75" outlineLevel="1" x14ac:dyDescent="0.2">
      <c r="A843" s="1"/>
      <c r="B843" s="69" t="s">
        <v>1530</v>
      </c>
      <c r="C843" s="70">
        <v>89754</v>
      </c>
      <c r="D843" s="70" t="s">
        <v>48</v>
      </c>
      <c r="E843" s="71" t="s">
        <v>1531</v>
      </c>
      <c r="F843" s="72" t="s">
        <v>50</v>
      </c>
      <c r="G843" s="73">
        <v>1</v>
      </c>
      <c r="H843" s="74"/>
      <c r="I843" s="75">
        <f t="shared" si="235"/>
        <v>0</v>
      </c>
      <c r="J843" s="76">
        <f t="shared" si="232"/>
        <v>0</v>
      </c>
      <c r="K843" s="77">
        <f t="shared" si="233"/>
        <v>0</v>
      </c>
      <c r="L843" s="75">
        <f t="shared" si="236"/>
        <v>0</v>
      </c>
      <c r="M843" s="78"/>
      <c r="O843" s="185"/>
    </row>
    <row r="844" spans="1:15" s="61" customFormat="1" ht="42.75" outlineLevel="1" x14ac:dyDescent="0.2">
      <c r="A844" s="1"/>
      <c r="B844" s="69" t="s">
        <v>1532</v>
      </c>
      <c r="C844" s="70">
        <v>104348</v>
      </c>
      <c r="D844" s="70" t="s">
        <v>48</v>
      </c>
      <c r="E844" s="71" t="s">
        <v>1533</v>
      </c>
      <c r="F844" s="72" t="s">
        <v>50</v>
      </c>
      <c r="G844" s="73">
        <v>65</v>
      </c>
      <c r="H844" s="74"/>
      <c r="I844" s="75">
        <f t="shared" si="235"/>
        <v>0</v>
      </c>
      <c r="J844" s="76">
        <f t="shared" si="232"/>
        <v>0</v>
      </c>
      <c r="K844" s="77">
        <f t="shared" si="233"/>
        <v>0</v>
      </c>
      <c r="L844" s="75">
        <f t="shared" si="236"/>
        <v>0</v>
      </c>
      <c r="M844" s="78"/>
      <c r="O844" s="185"/>
    </row>
    <row r="845" spans="1:15" s="61" customFormat="1" ht="42.75" outlineLevel="1" x14ac:dyDescent="0.2">
      <c r="A845" s="1"/>
      <c r="B845" s="69" t="s">
        <v>1534</v>
      </c>
      <c r="C845" s="70">
        <v>104351</v>
      </c>
      <c r="D845" s="70" t="s">
        <v>48</v>
      </c>
      <c r="E845" s="71" t="s">
        <v>1535</v>
      </c>
      <c r="F845" s="72" t="s">
        <v>50</v>
      </c>
      <c r="G845" s="73">
        <v>9</v>
      </c>
      <c r="H845" s="74"/>
      <c r="I845" s="75">
        <f t="shared" si="235"/>
        <v>0</v>
      </c>
      <c r="J845" s="76">
        <f t="shared" si="232"/>
        <v>0</v>
      </c>
      <c r="K845" s="77">
        <f t="shared" si="233"/>
        <v>0</v>
      </c>
      <c r="L845" s="75">
        <f t="shared" si="236"/>
        <v>0</v>
      </c>
      <c r="M845" s="78"/>
      <c r="O845" s="185"/>
    </row>
    <row r="846" spans="1:15" s="61" customFormat="1" ht="28.5" outlineLevel="1" x14ac:dyDescent="0.2">
      <c r="A846" s="1"/>
      <c r="B846" s="79" t="s">
        <v>1536</v>
      </c>
      <c r="C846" s="70" t="s">
        <v>1537</v>
      </c>
      <c r="D846" s="70" t="s">
        <v>24</v>
      </c>
      <c r="E846" s="71" t="s">
        <v>1538</v>
      </c>
      <c r="F846" s="72" t="s">
        <v>541</v>
      </c>
      <c r="G846" s="73">
        <v>45.9</v>
      </c>
      <c r="H846" s="74"/>
      <c r="I846" s="75">
        <f t="shared" si="235"/>
        <v>0</v>
      </c>
      <c r="J846" s="76">
        <f t="shared" si="232"/>
        <v>0</v>
      </c>
      <c r="K846" s="77">
        <f t="shared" si="233"/>
        <v>0</v>
      </c>
      <c r="L846" s="75">
        <f t="shared" si="236"/>
        <v>0</v>
      </c>
      <c r="M846" s="78"/>
      <c r="O846" s="185"/>
    </row>
    <row r="847" spans="1:15" s="61" customFormat="1" ht="42.75" outlineLevel="1" x14ac:dyDescent="0.2">
      <c r="A847" s="1"/>
      <c r="B847" s="69" t="s">
        <v>1539</v>
      </c>
      <c r="C847" s="70">
        <v>104354</v>
      </c>
      <c r="D847" s="70" t="s">
        <v>48</v>
      </c>
      <c r="E847" s="71" t="s">
        <v>1540</v>
      </c>
      <c r="F847" s="72" t="s">
        <v>50</v>
      </c>
      <c r="G847" s="73">
        <v>2</v>
      </c>
      <c r="H847" s="74"/>
      <c r="I847" s="75">
        <f t="shared" si="235"/>
        <v>0</v>
      </c>
      <c r="J847" s="76">
        <f t="shared" si="232"/>
        <v>0</v>
      </c>
      <c r="K847" s="77">
        <f t="shared" si="233"/>
        <v>0</v>
      </c>
      <c r="L847" s="75">
        <f t="shared" si="236"/>
        <v>0</v>
      </c>
      <c r="M847" s="78"/>
      <c r="O847" s="185"/>
    </row>
    <row r="848" spans="1:15" s="61" customFormat="1" ht="42.75" outlineLevel="1" x14ac:dyDescent="0.2">
      <c r="A848" s="1"/>
      <c r="B848" s="69" t="s">
        <v>1541</v>
      </c>
      <c r="C848" s="70">
        <v>89825</v>
      </c>
      <c r="D848" s="70" t="s">
        <v>48</v>
      </c>
      <c r="E848" s="71" t="s">
        <v>594</v>
      </c>
      <c r="F848" s="72" t="s">
        <v>50</v>
      </c>
      <c r="G848" s="73">
        <v>79</v>
      </c>
      <c r="H848" s="74"/>
      <c r="I848" s="75">
        <f t="shared" si="235"/>
        <v>0</v>
      </c>
      <c r="J848" s="76">
        <f t="shared" si="232"/>
        <v>0</v>
      </c>
      <c r="K848" s="77">
        <f t="shared" si="233"/>
        <v>0</v>
      </c>
      <c r="L848" s="75">
        <f t="shared" si="236"/>
        <v>0</v>
      </c>
      <c r="M848" s="78"/>
      <c r="O848" s="185"/>
    </row>
    <row r="849" spans="1:15" s="61" customFormat="1" ht="42.75" outlineLevel="1" x14ac:dyDescent="0.2">
      <c r="A849" s="1"/>
      <c r="B849" s="69" t="s">
        <v>1542</v>
      </c>
      <c r="C849" s="70">
        <v>89829</v>
      </c>
      <c r="D849" s="70" t="s">
        <v>48</v>
      </c>
      <c r="E849" s="71" t="s">
        <v>606</v>
      </c>
      <c r="F849" s="72" t="s">
        <v>50</v>
      </c>
      <c r="G849" s="73">
        <v>5</v>
      </c>
      <c r="H849" s="74"/>
      <c r="I849" s="75">
        <f t="shared" si="235"/>
        <v>0</v>
      </c>
      <c r="J849" s="76">
        <f t="shared" si="232"/>
        <v>0</v>
      </c>
      <c r="K849" s="77">
        <f t="shared" si="233"/>
        <v>0</v>
      </c>
      <c r="L849" s="75">
        <f t="shared" si="236"/>
        <v>0</v>
      </c>
      <c r="M849" s="78"/>
      <c r="O849" s="185"/>
    </row>
    <row r="850" spans="1:15" s="61" customFormat="1" ht="15" x14ac:dyDescent="0.2">
      <c r="A850" s="1"/>
      <c r="B850" s="62" t="s">
        <v>1543</v>
      </c>
      <c r="C850" s="63"/>
      <c r="D850" s="63"/>
      <c r="E850" s="64" t="s">
        <v>1544</v>
      </c>
      <c r="F850" s="63"/>
      <c r="G850" s="65"/>
      <c r="H850" s="65"/>
      <c r="I850" s="67">
        <f>IFERROR(ROUND(SUM($I851:$I873),2),"")</f>
        <v>0</v>
      </c>
      <c r="J850" s="63"/>
      <c r="K850" s="64"/>
      <c r="L850" s="67">
        <f>IFERROR(ROUND(SUM($L851:$L873),2)," ")</f>
        <v>0</v>
      </c>
      <c r="M850" s="68"/>
      <c r="O850" s="185"/>
    </row>
    <row r="851" spans="1:15" s="61" customFormat="1" ht="28.5" outlineLevel="1" x14ac:dyDescent="0.2">
      <c r="A851" s="1"/>
      <c r="B851" s="79" t="s">
        <v>1545</v>
      </c>
      <c r="C851" s="70" t="s">
        <v>589</v>
      </c>
      <c r="D851" s="70" t="s">
        <v>24</v>
      </c>
      <c r="E851" s="71" t="s">
        <v>1546</v>
      </c>
      <c r="F851" s="72" t="s">
        <v>541</v>
      </c>
      <c r="G851" s="73">
        <v>60</v>
      </c>
      <c r="H851" s="74"/>
      <c r="I851" s="75">
        <f>IFERROR(ROUND($G851*$H851,2),"")</f>
        <v>0</v>
      </c>
      <c r="J851" s="76">
        <f t="shared" ref="J851:J873" si="237">IFERROR($J$9,"")</f>
        <v>0</v>
      </c>
      <c r="K851" s="77">
        <f t="shared" ref="K851:K873" si="238">IFERROR(ROUND(H851*(1+$J851),2),"")</f>
        <v>0</v>
      </c>
      <c r="L851" s="75">
        <f t="shared" ref="L851:L873" si="239">IFERROR(ROUND($K851*$G851,2)," ")</f>
        <v>0</v>
      </c>
      <c r="M851" s="78"/>
      <c r="O851" s="185"/>
    </row>
    <row r="852" spans="1:15" s="61" customFormat="1" ht="42.75" outlineLevel="1" x14ac:dyDescent="0.2">
      <c r="A852" s="1"/>
      <c r="B852" s="79" t="s">
        <v>1547</v>
      </c>
      <c r="C852" s="70">
        <v>97961</v>
      </c>
      <c r="D852" s="70" t="s">
        <v>48</v>
      </c>
      <c r="E852" s="71" t="s">
        <v>1548</v>
      </c>
      <c r="F852" s="72" t="s">
        <v>50</v>
      </c>
      <c r="G852" s="73">
        <v>4</v>
      </c>
      <c r="H852" s="74"/>
      <c r="I852" s="75">
        <f t="shared" ref="I852:I873" si="240">IFERROR(ROUND($G852*$H852,2),"")</f>
        <v>0</v>
      </c>
      <c r="J852" s="76">
        <f t="shared" si="237"/>
        <v>0</v>
      </c>
      <c r="K852" s="77">
        <f t="shared" si="238"/>
        <v>0</v>
      </c>
      <c r="L852" s="75">
        <f t="shared" si="239"/>
        <v>0</v>
      </c>
      <c r="M852" s="78"/>
      <c r="O852" s="185"/>
    </row>
    <row r="853" spans="1:15" s="61" customFormat="1" ht="28.5" outlineLevel="1" x14ac:dyDescent="0.2">
      <c r="A853" s="1"/>
      <c r="B853" s="79" t="s">
        <v>1549</v>
      </c>
      <c r="C853" s="70" t="s">
        <v>1550</v>
      </c>
      <c r="D853" s="70" t="s">
        <v>24</v>
      </c>
      <c r="E853" s="71" t="s">
        <v>1551</v>
      </c>
      <c r="F853" s="72" t="s">
        <v>541</v>
      </c>
      <c r="G853" s="73">
        <v>318.5</v>
      </c>
      <c r="H853" s="74"/>
      <c r="I853" s="75">
        <f t="shared" si="240"/>
        <v>0</v>
      </c>
      <c r="J853" s="76">
        <f t="shared" si="237"/>
        <v>0</v>
      </c>
      <c r="K853" s="77">
        <f t="shared" si="238"/>
        <v>0</v>
      </c>
      <c r="L853" s="75">
        <f t="shared" si="239"/>
        <v>0</v>
      </c>
      <c r="M853" s="78"/>
      <c r="O853" s="185"/>
    </row>
    <row r="854" spans="1:15" s="61" customFormat="1" ht="28.5" outlineLevel="1" x14ac:dyDescent="0.2">
      <c r="A854" s="1"/>
      <c r="B854" s="79" t="s">
        <v>1552</v>
      </c>
      <c r="C854" s="70" t="s">
        <v>1553</v>
      </c>
      <c r="D854" s="70" t="s">
        <v>24</v>
      </c>
      <c r="E854" s="71" t="s">
        <v>1554</v>
      </c>
      <c r="F854" s="72" t="s">
        <v>541</v>
      </c>
      <c r="G854" s="73">
        <v>207</v>
      </c>
      <c r="H854" s="74"/>
      <c r="I854" s="75">
        <f t="shared" si="240"/>
        <v>0</v>
      </c>
      <c r="J854" s="76">
        <f t="shared" si="237"/>
        <v>0</v>
      </c>
      <c r="K854" s="77">
        <f t="shared" si="238"/>
        <v>0</v>
      </c>
      <c r="L854" s="75">
        <f t="shared" si="239"/>
        <v>0</v>
      </c>
      <c r="M854" s="78"/>
      <c r="O854" s="185"/>
    </row>
    <row r="855" spans="1:15" s="61" customFormat="1" ht="28.5" outlineLevel="1" x14ac:dyDescent="0.2">
      <c r="A855" s="1"/>
      <c r="B855" s="79" t="s">
        <v>1555</v>
      </c>
      <c r="C855" s="70" t="s">
        <v>1556</v>
      </c>
      <c r="D855" s="70" t="s">
        <v>24</v>
      </c>
      <c r="E855" s="71" t="s">
        <v>1557</v>
      </c>
      <c r="F855" s="72" t="s">
        <v>541</v>
      </c>
      <c r="G855" s="73">
        <v>12</v>
      </c>
      <c r="H855" s="74"/>
      <c r="I855" s="75">
        <f t="shared" si="240"/>
        <v>0</v>
      </c>
      <c r="J855" s="76">
        <f t="shared" si="237"/>
        <v>0</v>
      </c>
      <c r="K855" s="77">
        <f t="shared" si="238"/>
        <v>0</v>
      </c>
      <c r="L855" s="75">
        <f t="shared" si="239"/>
        <v>0</v>
      </c>
      <c r="M855" s="78"/>
      <c r="O855" s="185"/>
    </row>
    <row r="856" spans="1:15" s="61" customFormat="1" ht="28.5" outlineLevel="1" x14ac:dyDescent="0.2">
      <c r="A856" s="1"/>
      <c r="B856" s="79" t="s">
        <v>1558</v>
      </c>
      <c r="C856" s="70" t="s">
        <v>1559</v>
      </c>
      <c r="D856" s="70" t="s">
        <v>24</v>
      </c>
      <c r="E856" s="71" t="s">
        <v>1560</v>
      </c>
      <c r="F856" s="72" t="s">
        <v>541</v>
      </c>
      <c r="G856" s="73">
        <v>95</v>
      </c>
      <c r="H856" s="74"/>
      <c r="I856" s="75">
        <f t="shared" si="240"/>
        <v>0</v>
      </c>
      <c r="J856" s="76">
        <f t="shared" si="237"/>
        <v>0</v>
      </c>
      <c r="K856" s="77">
        <f t="shared" si="238"/>
        <v>0</v>
      </c>
      <c r="L856" s="75">
        <f t="shared" si="239"/>
        <v>0</v>
      </c>
      <c r="M856" s="78"/>
      <c r="O856" s="185"/>
    </row>
    <row r="857" spans="1:15" s="61" customFormat="1" ht="28.5" outlineLevel="1" x14ac:dyDescent="0.2">
      <c r="A857" s="1"/>
      <c r="B857" s="79" t="s">
        <v>1561</v>
      </c>
      <c r="C857" s="70" t="s">
        <v>1562</v>
      </c>
      <c r="D857" s="70" t="s">
        <v>89</v>
      </c>
      <c r="E857" s="71" t="s">
        <v>1563</v>
      </c>
      <c r="F857" s="72" t="s">
        <v>50</v>
      </c>
      <c r="G857" s="73">
        <v>9</v>
      </c>
      <c r="H857" s="74"/>
      <c r="I857" s="75">
        <f t="shared" si="240"/>
        <v>0</v>
      </c>
      <c r="J857" s="76">
        <f t="shared" si="237"/>
        <v>0</v>
      </c>
      <c r="K857" s="77">
        <f t="shared" si="238"/>
        <v>0</v>
      </c>
      <c r="L857" s="75">
        <f t="shared" si="239"/>
        <v>0</v>
      </c>
      <c r="M857" s="78"/>
      <c r="O857" s="185"/>
    </row>
    <row r="858" spans="1:15" s="61" customFormat="1" ht="28.5" outlineLevel="1" x14ac:dyDescent="0.2">
      <c r="A858" s="1"/>
      <c r="B858" s="79" t="s">
        <v>1564</v>
      </c>
      <c r="C858" s="70" t="s">
        <v>1565</v>
      </c>
      <c r="D858" s="70" t="s">
        <v>89</v>
      </c>
      <c r="E858" s="71" t="s">
        <v>1566</v>
      </c>
      <c r="F858" s="72" t="s">
        <v>50</v>
      </c>
      <c r="G858" s="73">
        <v>12</v>
      </c>
      <c r="H858" s="74"/>
      <c r="I858" s="75">
        <f t="shared" si="240"/>
        <v>0</v>
      </c>
      <c r="J858" s="76">
        <f t="shared" si="237"/>
        <v>0</v>
      </c>
      <c r="K858" s="77">
        <f t="shared" si="238"/>
        <v>0</v>
      </c>
      <c r="L858" s="75">
        <f t="shared" si="239"/>
        <v>0</v>
      </c>
      <c r="M858" s="78"/>
      <c r="O858" s="185"/>
    </row>
    <row r="859" spans="1:15" s="61" customFormat="1" ht="28.5" outlineLevel="1" x14ac:dyDescent="0.2">
      <c r="A859" s="1"/>
      <c r="B859" s="79" t="s">
        <v>1567</v>
      </c>
      <c r="C859" s="70">
        <v>90697</v>
      </c>
      <c r="D859" s="70" t="s">
        <v>48</v>
      </c>
      <c r="E859" s="71" t="s">
        <v>1568</v>
      </c>
      <c r="F859" s="72" t="s">
        <v>124</v>
      </c>
      <c r="G859" s="73">
        <v>30</v>
      </c>
      <c r="H859" s="74"/>
      <c r="I859" s="75">
        <f t="shared" si="240"/>
        <v>0</v>
      </c>
      <c r="J859" s="76">
        <f t="shared" si="237"/>
        <v>0</v>
      </c>
      <c r="K859" s="77">
        <f t="shared" si="238"/>
        <v>0</v>
      </c>
      <c r="L859" s="75">
        <f t="shared" si="239"/>
        <v>0</v>
      </c>
      <c r="M859" s="78"/>
      <c r="O859" s="185"/>
    </row>
    <row r="860" spans="1:15" s="61" customFormat="1" outlineLevel="1" x14ac:dyDescent="0.2">
      <c r="A860" s="1"/>
      <c r="B860" s="79" t="s">
        <v>1569</v>
      </c>
      <c r="C860" s="70" t="s">
        <v>619</v>
      </c>
      <c r="D860" s="70" t="s">
        <v>24</v>
      </c>
      <c r="E860" s="71" t="s">
        <v>620</v>
      </c>
      <c r="F860" s="72" t="s">
        <v>541</v>
      </c>
      <c r="G860" s="73">
        <v>528</v>
      </c>
      <c r="H860" s="74"/>
      <c r="I860" s="75">
        <f t="shared" si="240"/>
        <v>0</v>
      </c>
      <c r="J860" s="76">
        <f t="shared" si="237"/>
        <v>0</v>
      </c>
      <c r="K860" s="77">
        <f t="shared" si="238"/>
        <v>0</v>
      </c>
      <c r="L860" s="75">
        <f t="shared" si="239"/>
        <v>0</v>
      </c>
      <c r="M860" s="78"/>
      <c r="O860" s="185"/>
    </row>
    <row r="861" spans="1:15" s="61" customFormat="1" outlineLevel="1" x14ac:dyDescent="0.2">
      <c r="A861" s="1"/>
      <c r="B861" s="79" t="s">
        <v>1570</v>
      </c>
      <c r="C861" s="70" t="s">
        <v>1537</v>
      </c>
      <c r="D861" s="70" t="s">
        <v>24</v>
      </c>
      <c r="E861" s="71" t="s">
        <v>1571</v>
      </c>
      <c r="F861" s="72" t="s">
        <v>541</v>
      </c>
      <c r="G861" s="73">
        <v>30</v>
      </c>
      <c r="H861" s="74"/>
      <c r="I861" s="75">
        <f t="shared" si="240"/>
        <v>0</v>
      </c>
      <c r="J861" s="76">
        <f t="shared" si="237"/>
        <v>0</v>
      </c>
      <c r="K861" s="77">
        <f t="shared" si="238"/>
        <v>0</v>
      </c>
      <c r="L861" s="75">
        <f t="shared" si="239"/>
        <v>0</v>
      </c>
      <c r="M861" s="78"/>
      <c r="O861" s="185"/>
    </row>
    <row r="862" spans="1:15" s="61" customFormat="1" ht="28.5" outlineLevel="1" x14ac:dyDescent="0.2">
      <c r="A862" s="1"/>
      <c r="B862" s="79" t="s">
        <v>1572</v>
      </c>
      <c r="C862" s="70" t="s">
        <v>1517</v>
      </c>
      <c r="D862" s="70" t="s">
        <v>24</v>
      </c>
      <c r="E862" s="71" t="s">
        <v>1518</v>
      </c>
      <c r="F862" s="72" t="s">
        <v>541</v>
      </c>
      <c r="G862" s="73">
        <v>208</v>
      </c>
      <c r="H862" s="74"/>
      <c r="I862" s="75">
        <f t="shared" si="240"/>
        <v>0</v>
      </c>
      <c r="J862" s="76">
        <f t="shared" si="237"/>
        <v>0</v>
      </c>
      <c r="K862" s="77">
        <f t="shared" si="238"/>
        <v>0</v>
      </c>
      <c r="L862" s="75">
        <f t="shared" si="239"/>
        <v>0</v>
      </c>
      <c r="M862" s="78"/>
      <c r="O862" s="185"/>
    </row>
    <row r="863" spans="1:15" s="61" customFormat="1" outlineLevel="1" x14ac:dyDescent="0.2">
      <c r="A863" s="1"/>
      <c r="B863" s="79" t="s">
        <v>1573</v>
      </c>
      <c r="C863" s="70">
        <v>6427</v>
      </c>
      <c r="D863" s="70" t="s">
        <v>496</v>
      </c>
      <c r="E863" s="71" t="s">
        <v>1574</v>
      </c>
      <c r="F863" s="72" t="s">
        <v>541</v>
      </c>
      <c r="G863" s="73">
        <v>100</v>
      </c>
      <c r="H863" s="74"/>
      <c r="I863" s="75">
        <f t="shared" si="240"/>
        <v>0</v>
      </c>
      <c r="J863" s="76">
        <f t="shared" si="237"/>
        <v>0</v>
      </c>
      <c r="K863" s="77">
        <f t="shared" si="238"/>
        <v>0</v>
      </c>
      <c r="L863" s="75">
        <f t="shared" si="239"/>
        <v>0</v>
      </c>
      <c r="M863" s="78"/>
      <c r="O863" s="185"/>
    </row>
    <row r="864" spans="1:15" s="61" customFormat="1" ht="28.5" outlineLevel="1" x14ac:dyDescent="0.2">
      <c r="A864" s="1"/>
      <c r="B864" s="79" t="s">
        <v>1575</v>
      </c>
      <c r="C864" s="70">
        <v>89518</v>
      </c>
      <c r="D864" s="70" t="s">
        <v>48</v>
      </c>
      <c r="E864" s="71" t="s">
        <v>1576</v>
      </c>
      <c r="F864" s="72" t="s">
        <v>50</v>
      </c>
      <c r="G864" s="73">
        <v>134</v>
      </c>
      <c r="H864" s="74"/>
      <c r="I864" s="75">
        <f t="shared" si="240"/>
        <v>0</v>
      </c>
      <c r="J864" s="76">
        <f t="shared" si="237"/>
        <v>0</v>
      </c>
      <c r="K864" s="77">
        <f t="shared" si="238"/>
        <v>0</v>
      </c>
      <c r="L864" s="75">
        <f t="shared" si="239"/>
        <v>0</v>
      </c>
      <c r="M864" s="78"/>
      <c r="O864" s="185"/>
    </row>
    <row r="865" spans="1:15" s="61" customFormat="1" ht="28.5" outlineLevel="1" x14ac:dyDescent="0.2">
      <c r="A865" s="1"/>
      <c r="B865" s="79" t="s">
        <v>1577</v>
      </c>
      <c r="C865" s="70">
        <v>89520</v>
      </c>
      <c r="D865" s="70" t="s">
        <v>48</v>
      </c>
      <c r="E865" s="71" t="s">
        <v>1578</v>
      </c>
      <c r="F865" s="72" t="s">
        <v>50</v>
      </c>
      <c r="G865" s="73">
        <v>66</v>
      </c>
      <c r="H865" s="74"/>
      <c r="I865" s="75">
        <f t="shared" si="240"/>
        <v>0</v>
      </c>
      <c r="J865" s="76">
        <f t="shared" si="237"/>
        <v>0</v>
      </c>
      <c r="K865" s="77">
        <f t="shared" si="238"/>
        <v>0</v>
      </c>
      <c r="L865" s="75">
        <f t="shared" si="239"/>
        <v>0</v>
      </c>
      <c r="M865" s="78"/>
      <c r="O865" s="185"/>
    </row>
    <row r="866" spans="1:15" s="61" customFormat="1" ht="28.5" outlineLevel="1" x14ac:dyDescent="0.2">
      <c r="A866" s="1"/>
      <c r="B866" s="79" t="s">
        <v>1579</v>
      </c>
      <c r="C866" s="70">
        <v>89563</v>
      </c>
      <c r="D866" s="70" t="s">
        <v>48</v>
      </c>
      <c r="E866" s="71" t="s">
        <v>1580</v>
      </c>
      <c r="F866" s="72" t="s">
        <v>50</v>
      </c>
      <c r="G866" s="73">
        <v>52</v>
      </c>
      <c r="H866" s="74"/>
      <c r="I866" s="75">
        <f t="shared" si="240"/>
        <v>0</v>
      </c>
      <c r="J866" s="76">
        <f t="shared" si="237"/>
        <v>0</v>
      </c>
      <c r="K866" s="77">
        <f t="shared" si="238"/>
        <v>0</v>
      </c>
      <c r="L866" s="75">
        <f t="shared" si="239"/>
        <v>0</v>
      </c>
      <c r="M866" s="78"/>
      <c r="O866" s="185"/>
    </row>
    <row r="867" spans="1:15" s="61" customFormat="1" ht="28.5" outlineLevel="1" x14ac:dyDescent="0.2">
      <c r="A867" s="1"/>
      <c r="B867" s="79" t="s">
        <v>1581</v>
      </c>
      <c r="C867" s="70">
        <v>89529</v>
      </c>
      <c r="D867" s="70" t="s">
        <v>48</v>
      </c>
      <c r="E867" s="71" t="s">
        <v>632</v>
      </c>
      <c r="F867" s="72" t="s">
        <v>50</v>
      </c>
      <c r="G867" s="73">
        <v>23</v>
      </c>
      <c r="H867" s="74"/>
      <c r="I867" s="75">
        <f t="shared" si="240"/>
        <v>0</v>
      </c>
      <c r="J867" s="76">
        <f t="shared" si="237"/>
        <v>0</v>
      </c>
      <c r="K867" s="77">
        <f t="shared" si="238"/>
        <v>0</v>
      </c>
      <c r="L867" s="75">
        <f t="shared" si="239"/>
        <v>0</v>
      </c>
      <c r="M867" s="78"/>
      <c r="O867" s="185"/>
    </row>
    <row r="868" spans="1:15" s="61" customFormat="1" ht="28.5" outlineLevel="1" x14ac:dyDescent="0.2">
      <c r="A868" s="1"/>
      <c r="B868" s="79" t="s">
        <v>1582</v>
      </c>
      <c r="C868" s="70">
        <v>42695</v>
      </c>
      <c r="D868" s="80" t="s">
        <v>72</v>
      </c>
      <c r="E868" s="71" t="s">
        <v>1583</v>
      </c>
      <c r="F868" s="72" t="s">
        <v>50</v>
      </c>
      <c r="G868" s="73">
        <v>12</v>
      </c>
      <c r="H868" s="74"/>
      <c r="I868" s="75">
        <f t="shared" si="240"/>
        <v>0</v>
      </c>
      <c r="J868" s="76">
        <f t="shared" si="237"/>
        <v>0</v>
      </c>
      <c r="K868" s="77">
        <f t="shared" si="238"/>
        <v>0</v>
      </c>
      <c r="L868" s="75">
        <f t="shared" si="239"/>
        <v>0</v>
      </c>
      <c r="M868" s="78"/>
      <c r="O868" s="185"/>
    </row>
    <row r="869" spans="1:15" s="61" customFormat="1" ht="28.5" outlineLevel="1" x14ac:dyDescent="0.2">
      <c r="A869" s="1"/>
      <c r="B869" s="79" t="s">
        <v>1584</v>
      </c>
      <c r="C869" s="70">
        <v>7123</v>
      </c>
      <c r="D869" s="70" t="s">
        <v>496</v>
      </c>
      <c r="E869" s="71" t="s">
        <v>1585</v>
      </c>
      <c r="F869" s="72" t="s">
        <v>498</v>
      </c>
      <c r="G869" s="73">
        <v>16</v>
      </c>
      <c r="H869" s="74"/>
      <c r="I869" s="75">
        <f t="shared" si="240"/>
        <v>0</v>
      </c>
      <c r="J869" s="76">
        <f t="shared" si="237"/>
        <v>0</v>
      </c>
      <c r="K869" s="77">
        <f t="shared" si="238"/>
        <v>0</v>
      </c>
      <c r="L869" s="75">
        <f t="shared" si="239"/>
        <v>0</v>
      </c>
      <c r="M869" s="78"/>
      <c r="O869" s="185"/>
    </row>
    <row r="870" spans="1:15" s="61" customFormat="1" outlineLevel="1" x14ac:dyDescent="0.2">
      <c r="A870" s="1"/>
      <c r="B870" s="79" t="s">
        <v>1586</v>
      </c>
      <c r="C870" s="70" t="s">
        <v>695</v>
      </c>
      <c r="D870" s="70" t="s">
        <v>24</v>
      </c>
      <c r="E870" s="71" t="s">
        <v>696</v>
      </c>
      <c r="F870" s="72" t="s">
        <v>541</v>
      </c>
      <c r="G870" s="73">
        <v>328</v>
      </c>
      <c r="H870" s="74"/>
      <c r="I870" s="75">
        <f t="shared" si="240"/>
        <v>0</v>
      </c>
      <c r="J870" s="76">
        <f t="shared" si="237"/>
        <v>0</v>
      </c>
      <c r="K870" s="77">
        <f t="shared" si="238"/>
        <v>0</v>
      </c>
      <c r="L870" s="75">
        <f t="shared" si="239"/>
        <v>0</v>
      </c>
      <c r="M870" s="78"/>
      <c r="O870" s="185"/>
    </row>
    <row r="871" spans="1:15" s="61" customFormat="1" outlineLevel="1" x14ac:dyDescent="0.2">
      <c r="A871" s="1"/>
      <c r="B871" s="79" t="s">
        <v>1587</v>
      </c>
      <c r="C871" s="70" t="s">
        <v>1588</v>
      </c>
      <c r="D871" s="70" t="s">
        <v>29</v>
      </c>
      <c r="E871" s="71" t="s">
        <v>1589</v>
      </c>
      <c r="F871" s="72" t="s">
        <v>31</v>
      </c>
      <c r="G871" s="73">
        <v>22.99</v>
      </c>
      <c r="H871" s="74"/>
      <c r="I871" s="75">
        <f t="shared" si="240"/>
        <v>0</v>
      </c>
      <c r="J871" s="76">
        <f t="shared" si="237"/>
        <v>0</v>
      </c>
      <c r="K871" s="77">
        <f t="shared" si="238"/>
        <v>0</v>
      </c>
      <c r="L871" s="75">
        <f t="shared" si="239"/>
        <v>0</v>
      </c>
      <c r="M871" s="78"/>
      <c r="O871" s="185"/>
    </row>
    <row r="872" spans="1:15" s="61" customFormat="1" outlineLevel="1" x14ac:dyDescent="0.2">
      <c r="A872" s="1"/>
      <c r="B872" s="79" t="s">
        <v>1590</v>
      </c>
      <c r="C872" s="70" t="s">
        <v>1591</v>
      </c>
      <c r="D872" s="70" t="s">
        <v>24</v>
      </c>
      <c r="E872" s="71" t="s">
        <v>1592</v>
      </c>
      <c r="F872" s="72" t="s">
        <v>498</v>
      </c>
      <c r="G872" s="73">
        <v>3</v>
      </c>
      <c r="H872" s="74"/>
      <c r="I872" s="75">
        <f t="shared" si="240"/>
        <v>0</v>
      </c>
      <c r="J872" s="76">
        <f t="shared" si="237"/>
        <v>0</v>
      </c>
      <c r="K872" s="77">
        <f t="shared" si="238"/>
        <v>0</v>
      </c>
      <c r="L872" s="75">
        <f t="shared" si="239"/>
        <v>0</v>
      </c>
      <c r="M872" s="78"/>
      <c r="O872" s="185"/>
    </row>
    <row r="873" spans="1:15" s="61" customFormat="1" outlineLevel="1" x14ac:dyDescent="0.2">
      <c r="A873" s="1"/>
      <c r="B873" s="79" t="s">
        <v>1593</v>
      </c>
      <c r="C873" s="70" t="s">
        <v>1594</v>
      </c>
      <c r="D873" s="70" t="s">
        <v>24</v>
      </c>
      <c r="E873" s="71" t="s">
        <v>1595</v>
      </c>
      <c r="F873" s="72" t="s">
        <v>498</v>
      </c>
      <c r="G873" s="73">
        <v>27</v>
      </c>
      <c r="H873" s="74"/>
      <c r="I873" s="75">
        <f t="shared" si="240"/>
        <v>0</v>
      </c>
      <c r="J873" s="76">
        <f t="shared" si="237"/>
        <v>0</v>
      </c>
      <c r="K873" s="77">
        <f t="shared" si="238"/>
        <v>0</v>
      </c>
      <c r="L873" s="75">
        <f t="shared" si="239"/>
        <v>0</v>
      </c>
      <c r="M873" s="78"/>
      <c r="O873" s="185"/>
    </row>
    <row r="874" spans="1:15" s="61" customFormat="1" ht="15" x14ac:dyDescent="0.2">
      <c r="A874" s="1"/>
      <c r="B874" s="62" t="s">
        <v>1596</v>
      </c>
      <c r="C874" s="63"/>
      <c r="D874" s="63"/>
      <c r="E874" s="64" t="s">
        <v>1597</v>
      </c>
      <c r="F874" s="63"/>
      <c r="G874" s="65"/>
      <c r="H874" s="65"/>
      <c r="I874" s="67">
        <f>IFERROR(ROUND(SUM($I875,$I886,$I892),2),"")</f>
        <v>0</v>
      </c>
      <c r="J874" s="63"/>
      <c r="K874" s="64"/>
      <c r="L874" s="67">
        <f>IFERROR(ROUND(SUM($L875,$L886,$L892),2)," ")</f>
        <v>0</v>
      </c>
      <c r="M874" s="68"/>
      <c r="O874" s="185"/>
    </row>
    <row r="875" spans="1:15" s="61" customFormat="1" ht="15" x14ac:dyDescent="0.2">
      <c r="A875" s="1"/>
      <c r="B875" s="95" t="s">
        <v>1598</v>
      </c>
      <c r="C875" s="96"/>
      <c r="D875" s="96"/>
      <c r="E875" s="97" t="s">
        <v>1013</v>
      </c>
      <c r="F875" s="96"/>
      <c r="G875" s="98"/>
      <c r="H875" s="98"/>
      <c r="I875" s="99">
        <f>IFERROR(ROUND(SUM($I876:$I885),2),"")</f>
        <v>0</v>
      </c>
      <c r="J875" s="96"/>
      <c r="K875" s="97"/>
      <c r="L875" s="99">
        <f>IFERROR(ROUND(SUM($L876:$L885),2)," ")</f>
        <v>0</v>
      </c>
      <c r="M875" s="100"/>
      <c r="O875" s="185"/>
    </row>
    <row r="876" spans="1:15" s="61" customFormat="1" ht="28.5" outlineLevel="1" x14ac:dyDescent="0.2">
      <c r="A876" s="1"/>
      <c r="B876" s="69" t="s">
        <v>1599</v>
      </c>
      <c r="C876" s="70">
        <v>12889</v>
      </c>
      <c r="D876" s="70" t="s">
        <v>496</v>
      </c>
      <c r="E876" s="71" t="s">
        <v>1600</v>
      </c>
      <c r="F876" s="72" t="s">
        <v>498</v>
      </c>
      <c r="G876" s="73">
        <v>14</v>
      </c>
      <c r="H876" s="74"/>
      <c r="I876" s="75">
        <f>IFERROR(ROUND($G876*$H876,2),"")</f>
        <v>0</v>
      </c>
      <c r="J876" s="76">
        <f t="shared" ref="J876:J885" si="241">IFERROR($J$9,"")</f>
        <v>0</v>
      </c>
      <c r="K876" s="77">
        <f t="shared" ref="K876:K885" si="242">IFERROR(ROUND(H876*(1+$J876),2),"")</f>
        <v>0</v>
      </c>
      <c r="L876" s="75">
        <f t="shared" ref="L876:L885" si="243">IFERROR(ROUND($K876*$G876,2)," ")</f>
        <v>0</v>
      </c>
      <c r="M876" s="78"/>
      <c r="O876" s="185"/>
    </row>
    <row r="877" spans="1:15" s="61" customFormat="1" outlineLevel="1" x14ac:dyDescent="0.2">
      <c r="A877" s="1"/>
      <c r="B877" s="69" t="s">
        <v>1601</v>
      </c>
      <c r="C877" s="70">
        <v>55862</v>
      </c>
      <c r="D877" s="70" t="s">
        <v>81</v>
      </c>
      <c r="E877" s="71" t="s">
        <v>1015</v>
      </c>
      <c r="F877" s="72" t="s">
        <v>50</v>
      </c>
      <c r="G877" s="73">
        <v>26</v>
      </c>
      <c r="H877" s="74"/>
      <c r="I877" s="75">
        <f t="shared" ref="I877:I885" si="244">IFERROR(ROUND($G877*$H877,2),"")</f>
        <v>0</v>
      </c>
      <c r="J877" s="76">
        <f t="shared" si="241"/>
        <v>0</v>
      </c>
      <c r="K877" s="77">
        <f t="shared" si="242"/>
        <v>0</v>
      </c>
      <c r="L877" s="75">
        <f t="shared" si="243"/>
        <v>0</v>
      </c>
      <c r="M877" s="78"/>
      <c r="O877" s="185"/>
    </row>
    <row r="878" spans="1:15" s="61" customFormat="1" ht="28.5" outlineLevel="1" x14ac:dyDescent="0.2">
      <c r="A878" s="1"/>
      <c r="B878" s="79" t="s">
        <v>1602</v>
      </c>
      <c r="C878" s="70" t="s">
        <v>1017</v>
      </c>
      <c r="D878" s="70" t="s">
        <v>24</v>
      </c>
      <c r="E878" s="71" t="s">
        <v>1018</v>
      </c>
      <c r="F878" s="72" t="s">
        <v>498</v>
      </c>
      <c r="G878" s="73">
        <v>20</v>
      </c>
      <c r="H878" s="74"/>
      <c r="I878" s="75">
        <f t="shared" si="244"/>
        <v>0</v>
      </c>
      <c r="J878" s="76">
        <f t="shared" si="241"/>
        <v>0</v>
      </c>
      <c r="K878" s="77">
        <f t="shared" si="242"/>
        <v>0</v>
      </c>
      <c r="L878" s="75">
        <f t="shared" si="243"/>
        <v>0</v>
      </c>
      <c r="M878" s="78"/>
      <c r="O878" s="185"/>
    </row>
    <row r="879" spans="1:15" s="61" customFormat="1" ht="28.5" outlineLevel="1" x14ac:dyDescent="0.2">
      <c r="A879" s="1"/>
      <c r="B879" s="69" t="s">
        <v>1603</v>
      </c>
      <c r="C879" s="70">
        <v>12888</v>
      </c>
      <c r="D879" s="70" t="s">
        <v>496</v>
      </c>
      <c r="E879" s="71" t="s">
        <v>1604</v>
      </c>
      <c r="F879" s="72" t="s">
        <v>498</v>
      </c>
      <c r="G879" s="73">
        <v>26</v>
      </c>
      <c r="H879" s="74"/>
      <c r="I879" s="75">
        <f t="shared" si="244"/>
        <v>0</v>
      </c>
      <c r="J879" s="76">
        <f t="shared" si="241"/>
        <v>0</v>
      </c>
      <c r="K879" s="77">
        <f t="shared" si="242"/>
        <v>0</v>
      </c>
      <c r="L879" s="75">
        <f t="shared" si="243"/>
        <v>0</v>
      </c>
      <c r="M879" s="78"/>
      <c r="O879" s="185"/>
    </row>
    <row r="880" spans="1:15" s="61" customFormat="1" ht="42.75" outlineLevel="1" x14ac:dyDescent="0.2">
      <c r="A880" s="1"/>
      <c r="B880" s="79" t="s">
        <v>1605</v>
      </c>
      <c r="C880" s="70" t="s">
        <v>1020</v>
      </c>
      <c r="D880" s="70" t="s">
        <v>24</v>
      </c>
      <c r="E880" s="71" t="s">
        <v>1021</v>
      </c>
      <c r="F880" s="72" t="s">
        <v>498</v>
      </c>
      <c r="G880" s="73">
        <v>7</v>
      </c>
      <c r="H880" s="74"/>
      <c r="I880" s="75">
        <f t="shared" si="244"/>
        <v>0</v>
      </c>
      <c r="J880" s="76">
        <f t="shared" si="241"/>
        <v>0</v>
      </c>
      <c r="K880" s="77">
        <f t="shared" si="242"/>
        <v>0</v>
      </c>
      <c r="L880" s="75">
        <f t="shared" si="243"/>
        <v>0</v>
      </c>
      <c r="M880" s="78"/>
      <c r="O880" s="185"/>
    </row>
    <row r="881" spans="1:15" s="61" customFormat="1" ht="28.5" outlineLevel="1" x14ac:dyDescent="0.2">
      <c r="A881" s="1"/>
      <c r="B881" s="69" t="s">
        <v>1606</v>
      </c>
      <c r="C881" s="70">
        <v>102494</v>
      </c>
      <c r="D881" s="70" t="s">
        <v>48</v>
      </c>
      <c r="E881" s="71" t="s">
        <v>1607</v>
      </c>
      <c r="F881" s="72" t="s">
        <v>57</v>
      </c>
      <c r="G881" s="73">
        <v>7</v>
      </c>
      <c r="H881" s="74"/>
      <c r="I881" s="75">
        <f t="shared" si="244"/>
        <v>0</v>
      </c>
      <c r="J881" s="76">
        <f t="shared" si="241"/>
        <v>0</v>
      </c>
      <c r="K881" s="77">
        <f t="shared" si="242"/>
        <v>0</v>
      </c>
      <c r="L881" s="75">
        <f t="shared" si="243"/>
        <v>0</v>
      </c>
      <c r="M881" s="78"/>
      <c r="O881" s="185"/>
    </row>
    <row r="882" spans="1:15" s="61" customFormat="1" outlineLevel="1" x14ac:dyDescent="0.2">
      <c r="A882" s="1"/>
      <c r="B882" s="79" t="s">
        <v>1608</v>
      </c>
      <c r="C882" s="70" t="s">
        <v>1609</v>
      </c>
      <c r="D882" s="70" t="s">
        <v>24</v>
      </c>
      <c r="E882" s="71" t="s">
        <v>1610</v>
      </c>
      <c r="F882" s="72" t="s">
        <v>498</v>
      </c>
      <c r="G882" s="73">
        <v>1</v>
      </c>
      <c r="H882" s="74"/>
      <c r="I882" s="75">
        <f t="shared" si="244"/>
        <v>0</v>
      </c>
      <c r="J882" s="76">
        <f t="shared" si="241"/>
        <v>0</v>
      </c>
      <c r="K882" s="77">
        <f t="shared" si="242"/>
        <v>0</v>
      </c>
      <c r="L882" s="75">
        <f t="shared" si="243"/>
        <v>0</v>
      </c>
      <c r="M882" s="78"/>
      <c r="O882" s="185"/>
    </row>
    <row r="883" spans="1:15" s="61" customFormat="1" ht="42.75" outlineLevel="1" x14ac:dyDescent="0.2">
      <c r="A883" s="1"/>
      <c r="B883" s="69" t="s">
        <v>1611</v>
      </c>
      <c r="C883" s="70">
        <v>11853</v>
      </c>
      <c r="D883" s="70" t="s">
        <v>496</v>
      </c>
      <c r="E883" s="71" t="s">
        <v>1612</v>
      </c>
      <c r="F883" s="72" t="s">
        <v>1613</v>
      </c>
      <c r="G883" s="73">
        <v>70</v>
      </c>
      <c r="H883" s="74"/>
      <c r="I883" s="75">
        <f t="shared" si="244"/>
        <v>0</v>
      </c>
      <c r="J883" s="76">
        <f t="shared" si="241"/>
        <v>0</v>
      </c>
      <c r="K883" s="77">
        <f t="shared" si="242"/>
        <v>0</v>
      </c>
      <c r="L883" s="75">
        <f t="shared" si="243"/>
        <v>0</v>
      </c>
      <c r="M883" s="78"/>
      <c r="O883" s="185"/>
    </row>
    <row r="884" spans="1:15" s="61" customFormat="1" outlineLevel="1" x14ac:dyDescent="0.2">
      <c r="A884" s="1"/>
      <c r="B884" s="69" t="s">
        <v>1614</v>
      </c>
      <c r="C884" s="70">
        <v>12895</v>
      </c>
      <c r="D884" s="70" t="s">
        <v>496</v>
      </c>
      <c r="E884" s="71" t="s">
        <v>1023</v>
      </c>
      <c r="F884" s="72" t="s">
        <v>498</v>
      </c>
      <c r="G884" s="73">
        <v>48</v>
      </c>
      <c r="H884" s="74"/>
      <c r="I884" s="75">
        <f t="shared" si="244"/>
        <v>0</v>
      </c>
      <c r="J884" s="76">
        <f t="shared" si="241"/>
        <v>0</v>
      </c>
      <c r="K884" s="77">
        <f t="shared" si="242"/>
        <v>0</v>
      </c>
      <c r="L884" s="75">
        <f t="shared" si="243"/>
        <v>0</v>
      </c>
      <c r="M884" s="78"/>
      <c r="O884" s="185"/>
    </row>
    <row r="885" spans="1:15" s="61" customFormat="1" outlineLevel="1" x14ac:dyDescent="0.2">
      <c r="A885" s="1"/>
      <c r="B885" s="79" t="s">
        <v>1615</v>
      </c>
      <c r="C885" s="70" t="s">
        <v>1616</v>
      </c>
      <c r="D885" s="70" t="s">
        <v>24</v>
      </c>
      <c r="E885" s="71" t="s">
        <v>1617</v>
      </c>
      <c r="F885" s="72" t="s">
        <v>498</v>
      </c>
      <c r="G885" s="73">
        <v>4</v>
      </c>
      <c r="H885" s="74"/>
      <c r="I885" s="75">
        <f t="shared" si="244"/>
        <v>0</v>
      </c>
      <c r="J885" s="76">
        <f t="shared" si="241"/>
        <v>0</v>
      </c>
      <c r="K885" s="77">
        <f t="shared" si="242"/>
        <v>0</v>
      </c>
      <c r="L885" s="75">
        <f t="shared" si="243"/>
        <v>0</v>
      </c>
      <c r="M885" s="78"/>
      <c r="O885" s="185"/>
    </row>
    <row r="886" spans="1:15" s="61" customFormat="1" ht="15" x14ac:dyDescent="0.2">
      <c r="A886" s="1"/>
      <c r="B886" s="95" t="s">
        <v>1618</v>
      </c>
      <c r="C886" s="96"/>
      <c r="D886" s="96"/>
      <c r="E886" s="97" t="s">
        <v>1025</v>
      </c>
      <c r="F886" s="96"/>
      <c r="G886" s="98"/>
      <c r="H886" s="98"/>
      <c r="I886" s="99">
        <f>IFERROR(ROUND(SUM($I887:$I891),2),"")</f>
        <v>0</v>
      </c>
      <c r="J886" s="96"/>
      <c r="K886" s="97"/>
      <c r="L886" s="99">
        <f>IFERROR(ROUND(SUM($L887:$L891),2)," ")</f>
        <v>0</v>
      </c>
      <c r="M886" s="100"/>
      <c r="O886" s="185"/>
    </row>
    <row r="887" spans="1:15" s="61" customFormat="1" outlineLevel="1" x14ac:dyDescent="0.2">
      <c r="A887" s="1"/>
      <c r="B887" s="79" t="s">
        <v>1619</v>
      </c>
      <c r="C887" s="70" t="s">
        <v>1620</v>
      </c>
      <c r="D887" s="70" t="s">
        <v>24</v>
      </c>
      <c r="E887" s="71" t="s">
        <v>1621</v>
      </c>
      <c r="F887" s="72" t="s">
        <v>498</v>
      </c>
      <c r="G887" s="73">
        <v>132</v>
      </c>
      <c r="H887" s="74"/>
      <c r="I887" s="75">
        <f>IFERROR(ROUND($G887*$H887,2),"")</f>
        <v>0</v>
      </c>
      <c r="J887" s="76">
        <f>IFERROR($J$9,"")</f>
        <v>0</v>
      </c>
      <c r="K887" s="77">
        <f t="shared" ref="K887:K891" si="245">IFERROR(ROUND(H887*(1+$J887),2),"")</f>
        <v>0</v>
      </c>
      <c r="L887" s="75">
        <f>IFERROR(ROUND($K887*$G887,2)," ")</f>
        <v>0</v>
      </c>
      <c r="M887" s="78"/>
      <c r="O887" s="185"/>
    </row>
    <row r="888" spans="1:15" s="61" customFormat="1" ht="28.5" outlineLevel="1" x14ac:dyDescent="0.2">
      <c r="A888" s="1"/>
      <c r="B888" s="79" t="s">
        <v>1622</v>
      </c>
      <c r="C888" s="70" t="s">
        <v>1623</v>
      </c>
      <c r="D888" s="70" t="s">
        <v>24</v>
      </c>
      <c r="E888" s="71" t="s">
        <v>1624</v>
      </c>
      <c r="F888" s="72" t="s">
        <v>498</v>
      </c>
      <c r="G888" s="73">
        <v>8</v>
      </c>
      <c r="H888" s="74"/>
      <c r="I888" s="75">
        <f t="shared" ref="I888:I891" si="246">IFERROR(ROUND($G888*$H888,2),"")</f>
        <v>0</v>
      </c>
      <c r="J888" s="76">
        <f>IFERROR($J$9,"")</f>
        <v>0</v>
      </c>
      <c r="K888" s="77">
        <f t="shared" si="245"/>
        <v>0</v>
      </c>
      <c r="L888" s="75">
        <f>IFERROR(ROUND($K888*$G888,2)," ")</f>
        <v>0</v>
      </c>
      <c r="M888" s="78"/>
      <c r="O888" s="185"/>
    </row>
    <row r="889" spans="1:15" s="61" customFormat="1" ht="28.5" outlineLevel="1" x14ac:dyDescent="0.2">
      <c r="A889" s="1"/>
      <c r="B889" s="69" t="s">
        <v>1625</v>
      </c>
      <c r="C889" s="70">
        <v>11820</v>
      </c>
      <c r="D889" s="70" t="s">
        <v>496</v>
      </c>
      <c r="E889" s="71" t="s">
        <v>1626</v>
      </c>
      <c r="F889" s="72" t="s">
        <v>498</v>
      </c>
      <c r="G889" s="73">
        <v>1</v>
      </c>
      <c r="H889" s="74"/>
      <c r="I889" s="75">
        <f t="shared" si="246"/>
        <v>0</v>
      </c>
      <c r="J889" s="76">
        <f>IFERROR($J$9,"")</f>
        <v>0</v>
      </c>
      <c r="K889" s="77">
        <f t="shared" si="245"/>
        <v>0</v>
      </c>
      <c r="L889" s="75">
        <f>IFERROR(ROUND($K889*$G889,2)," ")</f>
        <v>0</v>
      </c>
      <c r="M889" s="78"/>
      <c r="O889" s="185"/>
    </row>
    <row r="890" spans="1:15" s="61" customFormat="1" outlineLevel="1" x14ac:dyDescent="0.2">
      <c r="A890" s="1"/>
      <c r="B890" s="69" t="s">
        <v>1627</v>
      </c>
      <c r="C890" s="70">
        <v>10446</v>
      </c>
      <c r="D890" s="70" t="s">
        <v>496</v>
      </c>
      <c r="E890" s="71" t="s">
        <v>1027</v>
      </c>
      <c r="F890" s="72" t="s">
        <v>498</v>
      </c>
      <c r="G890" s="73">
        <v>5</v>
      </c>
      <c r="H890" s="74"/>
      <c r="I890" s="75">
        <f t="shared" si="246"/>
        <v>0</v>
      </c>
      <c r="J890" s="76">
        <f>IFERROR($J$9,"")</f>
        <v>0</v>
      </c>
      <c r="K890" s="77">
        <f t="shared" si="245"/>
        <v>0</v>
      </c>
      <c r="L890" s="75">
        <f>IFERROR(ROUND($K890*$G890,2)," ")</f>
        <v>0</v>
      </c>
      <c r="M890" s="78"/>
      <c r="O890" s="185"/>
    </row>
    <row r="891" spans="1:15" s="61" customFormat="1" outlineLevel="1" x14ac:dyDescent="0.2">
      <c r="A891" s="1"/>
      <c r="B891" s="79" t="s">
        <v>1628</v>
      </c>
      <c r="C891" s="70" t="s">
        <v>1029</v>
      </c>
      <c r="D891" s="70" t="s">
        <v>24</v>
      </c>
      <c r="E891" s="71" t="s">
        <v>1030</v>
      </c>
      <c r="F891" s="72" t="s">
        <v>498</v>
      </c>
      <c r="G891" s="73">
        <v>14</v>
      </c>
      <c r="H891" s="74"/>
      <c r="I891" s="75">
        <f t="shared" si="246"/>
        <v>0</v>
      </c>
      <c r="J891" s="76">
        <f>IFERROR($J$9,"")</f>
        <v>0</v>
      </c>
      <c r="K891" s="77">
        <f t="shared" si="245"/>
        <v>0</v>
      </c>
      <c r="L891" s="75">
        <f>IFERROR(ROUND($K891*$G891,2)," ")</f>
        <v>0</v>
      </c>
      <c r="M891" s="78"/>
      <c r="O891" s="185"/>
    </row>
    <row r="892" spans="1:15" s="61" customFormat="1" ht="15" x14ac:dyDescent="0.2">
      <c r="A892" s="1"/>
      <c r="B892" s="95" t="s">
        <v>1629</v>
      </c>
      <c r="C892" s="96"/>
      <c r="D892" s="96"/>
      <c r="E892" s="97" t="s">
        <v>1032</v>
      </c>
      <c r="F892" s="96"/>
      <c r="G892" s="98"/>
      <c r="H892" s="98"/>
      <c r="I892" s="99">
        <f>IFERROR(ROUND(SUM($I893:$I910),2),"")</f>
        <v>0</v>
      </c>
      <c r="J892" s="96"/>
      <c r="K892" s="97"/>
      <c r="L892" s="99">
        <f>IFERROR(ROUND(SUM($L893:$L910),2)," ")</f>
        <v>0</v>
      </c>
      <c r="M892" s="100"/>
      <c r="O892" s="185"/>
    </row>
    <row r="893" spans="1:15" s="61" customFormat="1" ht="28.5" outlineLevel="1" x14ac:dyDescent="0.2">
      <c r="A893" s="1"/>
      <c r="B893" s="69" t="s">
        <v>1630</v>
      </c>
      <c r="C893" s="70">
        <v>101798</v>
      </c>
      <c r="D893" s="70" t="s">
        <v>48</v>
      </c>
      <c r="E893" s="71" t="s">
        <v>1631</v>
      </c>
      <c r="F893" s="72" t="s">
        <v>50</v>
      </c>
      <c r="G893" s="73">
        <v>1</v>
      </c>
      <c r="H893" s="74"/>
      <c r="I893" s="75">
        <f>IFERROR(ROUND($G893*$H893,2),"")</f>
        <v>0</v>
      </c>
      <c r="J893" s="76">
        <f t="shared" ref="J893:J910" si="247">IFERROR($J$9,"")</f>
        <v>0</v>
      </c>
      <c r="K893" s="77">
        <f t="shared" ref="K893:K910" si="248">IFERROR(ROUND(H893*(1+$J893),2),"")</f>
        <v>0</v>
      </c>
      <c r="L893" s="75">
        <f t="shared" ref="L893:L910" si="249">IFERROR(ROUND($K893*$G893,2)," ")</f>
        <v>0</v>
      </c>
      <c r="M893" s="78"/>
      <c r="O893" s="185"/>
    </row>
    <row r="894" spans="1:15" s="61" customFormat="1" ht="28.5" outlineLevel="1" x14ac:dyDescent="0.2">
      <c r="A894" s="1"/>
      <c r="B894" s="69" t="s">
        <v>1632</v>
      </c>
      <c r="C894" s="70">
        <v>97430</v>
      </c>
      <c r="D894" s="70" t="s">
        <v>48</v>
      </c>
      <c r="E894" s="71" t="s">
        <v>1633</v>
      </c>
      <c r="F894" s="72" t="s">
        <v>50</v>
      </c>
      <c r="G894" s="73">
        <v>1</v>
      </c>
      <c r="H894" s="74"/>
      <c r="I894" s="75">
        <f t="shared" ref="I894:I910" si="250">IFERROR(ROUND($G894*$H894,2),"")</f>
        <v>0</v>
      </c>
      <c r="J894" s="76">
        <f t="shared" si="247"/>
        <v>0</v>
      </c>
      <c r="K894" s="77">
        <f t="shared" si="248"/>
        <v>0</v>
      </c>
      <c r="L894" s="75">
        <f t="shared" si="249"/>
        <v>0</v>
      </c>
      <c r="M894" s="78"/>
      <c r="O894" s="185"/>
    </row>
    <row r="895" spans="1:15" s="61" customFormat="1" ht="28.5" outlineLevel="1" x14ac:dyDescent="0.2">
      <c r="A895" s="1"/>
      <c r="B895" s="79" t="s">
        <v>1634</v>
      </c>
      <c r="C895" s="70" t="s">
        <v>1635</v>
      </c>
      <c r="D895" s="70" t="s">
        <v>24</v>
      </c>
      <c r="E895" s="71" t="s">
        <v>1636</v>
      </c>
      <c r="F895" s="72" t="s">
        <v>498</v>
      </c>
      <c r="G895" s="73">
        <v>1</v>
      </c>
      <c r="H895" s="74"/>
      <c r="I895" s="75">
        <f t="shared" si="250"/>
        <v>0</v>
      </c>
      <c r="J895" s="76">
        <f t="shared" si="247"/>
        <v>0</v>
      </c>
      <c r="K895" s="77">
        <f t="shared" si="248"/>
        <v>0</v>
      </c>
      <c r="L895" s="75">
        <f t="shared" si="249"/>
        <v>0</v>
      </c>
      <c r="M895" s="78"/>
      <c r="O895" s="185"/>
    </row>
    <row r="896" spans="1:15" s="61" customFormat="1" ht="28.5" outlineLevel="1" x14ac:dyDescent="0.2">
      <c r="A896" s="1"/>
      <c r="B896" s="69" t="s">
        <v>1637</v>
      </c>
      <c r="C896" s="70">
        <v>94499</v>
      </c>
      <c r="D896" s="70" t="s">
        <v>48</v>
      </c>
      <c r="E896" s="71" t="s">
        <v>1415</v>
      </c>
      <c r="F896" s="72" t="s">
        <v>50</v>
      </c>
      <c r="G896" s="73">
        <v>2</v>
      </c>
      <c r="H896" s="74"/>
      <c r="I896" s="75">
        <f t="shared" si="250"/>
        <v>0</v>
      </c>
      <c r="J896" s="76">
        <f t="shared" si="247"/>
        <v>0</v>
      </c>
      <c r="K896" s="77">
        <f t="shared" si="248"/>
        <v>0</v>
      </c>
      <c r="L896" s="75">
        <f t="shared" si="249"/>
        <v>0</v>
      </c>
      <c r="M896" s="78"/>
      <c r="O896" s="185"/>
    </row>
    <row r="897" spans="1:15" s="61" customFormat="1" ht="28.5" outlineLevel="1" x14ac:dyDescent="0.2">
      <c r="A897" s="1"/>
      <c r="B897" s="69" t="s">
        <v>1638</v>
      </c>
      <c r="C897" s="70">
        <v>99624</v>
      </c>
      <c r="D897" s="70" t="s">
        <v>48</v>
      </c>
      <c r="E897" s="71" t="s">
        <v>1639</v>
      </c>
      <c r="F897" s="72" t="s">
        <v>50</v>
      </c>
      <c r="G897" s="73">
        <v>1</v>
      </c>
      <c r="H897" s="74"/>
      <c r="I897" s="75">
        <f t="shared" si="250"/>
        <v>0</v>
      </c>
      <c r="J897" s="76">
        <f t="shared" si="247"/>
        <v>0</v>
      </c>
      <c r="K897" s="77">
        <f t="shared" si="248"/>
        <v>0</v>
      </c>
      <c r="L897" s="75">
        <f t="shared" si="249"/>
        <v>0</v>
      </c>
      <c r="M897" s="78"/>
      <c r="O897" s="185"/>
    </row>
    <row r="898" spans="1:15" s="61" customFormat="1" ht="28.5" outlineLevel="1" x14ac:dyDescent="0.2">
      <c r="A898" s="1"/>
      <c r="B898" s="69" t="s">
        <v>1640</v>
      </c>
      <c r="C898" s="70">
        <v>97495</v>
      </c>
      <c r="D898" s="70" t="s">
        <v>48</v>
      </c>
      <c r="E898" s="71" t="s">
        <v>1641</v>
      </c>
      <c r="F898" s="72" t="s">
        <v>50</v>
      </c>
      <c r="G898" s="73">
        <v>1</v>
      </c>
      <c r="H898" s="74"/>
      <c r="I898" s="75">
        <f t="shared" si="250"/>
        <v>0</v>
      </c>
      <c r="J898" s="76">
        <f t="shared" si="247"/>
        <v>0</v>
      </c>
      <c r="K898" s="77">
        <f t="shared" si="248"/>
        <v>0</v>
      </c>
      <c r="L898" s="75">
        <f t="shared" si="249"/>
        <v>0</v>
      </c>
      <c r="M898" s="78"/>
      <c r="O898" s="185"/>
    </row>
    <row r="899" spans="1:15" s="61" customFormat="1" ht="28.5" outlineLevel="1" x14ac:dyDescent="0.2">
      <c r="A899" s="1"/>
      <c r="B899" s="69" t="s">
        <v>1642</v>
      </c>
      <c r="C899" s="70">
        <v>101917</v>
      </c>
      <c r="D899" s="70" t="s">
        <v>48</v>
      </c>
      <c r="E899" s="71" t="s">
        <v>1643</v>
      </c>
      <c r="F899" s="72" t="s">
        <v>50</v>
      </c>
      <c r="G899" s="73">
        <v>1</v>
      </c>
      <c r="H899" s="74"/>
      <c r="I899" s="75">
        <f t="shared" si="250"/>
        <v>0</v>
      </c>
      <c r="J899" s="76">
        <f t="shared" si="247"/>
        <v>0</v>
      </c>
      <c r="K899" s="77">
        <f t="shared" si="248"/>
        <v>0</v>
      </c>
      <c r="L899" s="75">
        <f t="shared" si="249"/>
        <v>0</v>
      </c>
      <c r="M899" s="78"/>
      <c r="O899" s="185"/>
    </row>
    <row r="900" spans="1:15" s="61" customFormat="1" outlineLevel="1" x14ac:dyDescent="0.2">
      <c r="A900" s="1"/>
      <c r="B900" s="69" t="s">
        <v>1644</v>
      </c>
      <c r="C900" s="109">
        <v>10003064</v>
      </c>
      <c r="D900" s="70" t="s">
        <v>59</v>
      </c>
      <c r="E900" s="81" t="s">
        <v>1645</v>
      </c>
      <c r="F900" s="72" t="s">
        <v>50</v>
      </c>
      <c r="G900" s="73">
        <v>2</v>
      </c>
      <c r="H900" s="74"/>
      <c r="I900" s="75">
        <f t="shared" si="250"/>
        <v>0</v>
      </c>
      <c r="J900" s="76">
        <f t="shared" si="247"/>
        <v>0</v>
      </c>
      <c r="K900" s="77">
        <f t="shared" si="248"/>
        <v>0</v>
      </c>
      <c r="L900" s="75">
        <f t="shared" si="249"/>
        <v>0</v>
      </c>
      <c r="M900" s="78"/>
      <c r="O900" s="185"/>
    </row>
    <row r="901" spans="1:15" s="61" customFormat="1" ht="28.5" outlineLevel="1" x14ac:dyDescent="0.2">
      <c r="A901" s="1"/>
      <c r="B901" s="69" t="s">
        <v>1646</v>
      </c>
      <c r="C901" s="70">
        <v>97492</v>
      </c>
      <c r="D901" s="70" t="s">
        <v>48</v>
      </c>
      <c r="E901" s="71" t="s">
        <v>1647</v>
      </c>
      <c r="F901" s="72" t="s">
        <v>50</v>
      </c>
      <c r="G901" s="73">
        <v>3</v>
      </c>
      <c r="H901" s="74"/>
      <c r="I901" s="75">
        <f t="shared" si="250"/>
        <v>0</v>
      </c>
      <c r="J901" s="76">
        <f t="shared" si="247"/>
        <v>0</v>
      </c>
      <c r="K901" s="77">
        <f t="shared" si="248"/>
        <v>0</v>
      </c>
      <c r="L901" s="75">
        <f t="shared" si="249"/>
        <v>0</v>
      </c>
      <c r="M901" s="78"/>
      <c r="O901" s="185"/>
    </row>
    <row r="902" spans="1:15" s="61" customFormat="1" ht="42.75" outlineLevel="1" x14ac:dyDescent="0.2">
      <c r="A902" s="1"/>
      <c r="B902" s="69" t="s">
        <v>1648</v>
      </c>
      <c r="C902" s="70">
        <v>92893</v>
      </c>
      <c r="D902" s="70" t="s">
        <v>48</v>
      </c>
      <c r="E902" s="71" t="s">
        <v>1649</v>
      </c>
      <c r="F902" s="72" t="s">
        <v>50</v>
      </c>
      <c r="G902" s="73">
        <v>2</v>
      </c>
      <c r="H902" s="74"/>
      <c r="I902" s="75">
        <f t="shared" si="250"/>
        <v>0</v>
      </c>
      <c r="J902" s="76">
        <f t="shared" si="247"/>
        <v>0</v>
      </c>
      <c r="K902" s="77">
        <f t="shared" si="248"/>
        <v>0</v>
      </c>
      <c r="L902" s="75">
        <f t="shared" si="249"/>
        <v>0</v>
      </c>
      <c r="M902" s="78"/>
      <c r="O902" s="185"/>
    </row>
    <row r="903" spans="1:15" s="61" customFormat="1" outlineLevel="1" x14ac:dyDescent="0.2">
      <c r="A903" s="1"/>
      <c r="B903" s="69" t="s">
        <v>1650</v>
      </c>
      <c r="C903" s="70">
        <v>55700</v>
      </c>
      <c r="D903" s="70" t="s">
        <v>81</v>
      </c>
      <c r="E903" s="71" t="s">
        <v>1651</v>
      </c>
      <c r="F903" s="72" t="s">
        <v>50</v>
      </c>
      <c r="G903" s="73">
        <v>1</v>
      </c>
      <c r="H903" s="74"/>
      <c r="I903" s="75">
        <f t="shared" si="250"/>
        <v>0</v>
      </c>
      <c r="J903" s="76">
        <f t="shared" si="247"/>
        <v>0</v>
      </c>
      <c r="K903" s="77">
        <f t="shared" si="248"/>
        <v>0</v>
      </c>
      <c r="L903" s="75">
        <f t="shared" si="249"/>
        <v>0</v>
      </c>
      <c r="M903" s="78"/>
      <c r="O903" s="185"/>
    </row>
    <row r="904" spans="1:15" s="61" customFormat="1" ht="42.75" outlineLevel="1" x14ac:dyDescent="0.2">
      <c r="A904" s="1"/>
      <c r="B904" s="69" t="s">
        <v>1652</v>
      </c>
      <c r="C904" s="70">
        <v>92336</v>
      </c>
      <c r="D904" s="70" t="s">
        <v>48</v>
      </c>
      <c r="E904" s="71" t="s">
        <v>1037</v>
      </c>
      <c r="F904" s="72" t="s">
        <v>124</v>
      </c>
      <c r="G904" s="73">
        <v>265</v>
      </c>
      <c r="H904" s="74"/>
      <c r="I904" s="75">
        <f t="shared" si="250"/>
        <v>0</v>
      </c>
      <c r="J904" s="76">
        <f t="shared" si="247"/>
        <v>0</v>
      </c>
      <c r="K904" s="77">
        <f t="shared" si="248"/>
        <v>0</v>
      </c>
      <c r="L904" s="75">
        <f t="shared" si="249"/>
        <v>0</v>
      </c>
      <c r="M904" s="78"/>
      <c r="O904" s="185"/>
    </row>
    <row r="905" spans="1:15" s="61" customFormat="1" ht="42.75" outlineLevel="1" x14ac:dyDescent="0.2">
      <c r="A905" s="1"/>
      <c r="B905" s="69" t="s">
        <v>1653</v>
      </c>
      <c r="C905" s="70">
        <v>92364</v>
      </c>
      <c r="D905" s="70" t="s">
        <v>48</v>
      </c>
      <c r="E905" s="71" t="s">
        <v>1654</v>
      </c>
      <c r="F905" s="72" t="s">
        <v>124</v>
      </c>
      <c r="G905" s="73">
        <v>6</v>
      </c>
      <c r="H905" s="74"/>
      <c r="I905" s="75">
        <f t="shared" si="250"/>
        <v>0</v>
      </c>
      <c r="J905" s="76">
        <f t="shared" si="247"/>
        <v>0</v>
      </c>
      <c r="K905" s="77">
        <f t="shared" si="248"/>
        <v>0</v>
      </c>
      <c r="L905" s="75">
        <f t="shared" si="249"/>
        <v>0</v>
      </c>
      <c r="M905" s="78"/>
      <c r="O905" s="185"/>
    </row>
    <row r="906" spans="1:15" s="61" customFormat="1" ht="28.5" outlineLevel="1" x14ac:dyDescent="0.2">
      <c r="A906" s="1"/>
      <c r="B906" s="79" t="s">
        <v>1655</v>
      </c>
      <c r="C906" s="70" t="s">
        <v>1034</v>
      </c>
      <c r="D906" s="70" t="s">
        <v>24</v>
      </c>
      <c r="E906" s="71" t="s">
        <v>1035</v>
      </c>
      <c r="F906" s="72" t="s">
        <v>498</v>
      </c>
      <c r="G906" s="73">
        <v>7</v>
      </c>
      <c r="H906" s="74"/>
      <c r="I906" s="75">
        <f t="shared" si="250"/>
        <v>0</v>
      </c>
      <c r="J906" s="76">
        <f t="shared" si="247"/>
        <v>0</v>
      </c>
      <c r="K906" s="77">
        <f t="shared" si="248"/>
        <v>0</v>
      </c>
      <c r="L906" s="75">
        <f t="shared" si="249"/>
        <v>0</v>
      </c>
      <c r="M906" s="78"/>
      <c r="O906" s="185"/>
    </row>
    <row r="907" spans="1:15" s="61" customFormat="1" ht="28.5" outlineLevel="1" x14ac:dyDescent="0.2">
      <c r="A907" s="1"/>
      <c r="B907" s="69" t="s">
        <v>1656</v>
      </c>
      <c r="C907" s="70">
        <v>97440</v>
      </c>
      <c r="D907" s="70" t="s">
        <v>48</v>
      </c>
      <c r="E907" s="71" t="s">
        <v>1657</v>
      </c>
      <c r="F907" s="72" t="s">
        <v>50</v>
      </c>
      <c r="G907" s="73">
        <v>1</v>
      </c>
      <c r="H907" s="74"/>
      <c r="I907" s="75">
        <f t="shared" si="250"/>
        <v>0</v>
      </c>
      <c r="J907" s="76">
        <f t="shared" si="247"/>
        <v>0</v>
      </c>
      <c r="K907" s="77">
        <f t="shared" si="248"/>
        <v>0</v>
      </c>
      <c r="L907" s="75">
        <f t="shared" si="249"/>
        <v>0</v>
      </c>
      <c r="M907" s="78"/>
      <c r="O907" s="185"/>
    </row>
    <row r="908" spans="1:15" s="61" customFormat="1" ht="28.5" outlineLevel="1" x14ac:dyDescent="0.2">
      <c r="A908" s="1"/>
      <c r="B908" s="69" t="s">
        <v>1658</v>
      </c>
      <c r="C908" s="70">
        <v>97436</v>
      </c>
      <c r="D908" s="70" t="s">
        <v>48</v>
      </c>
      <c r="E908" s="71" t="s">
        <v>1659</v>
      </c>
      <c r="F908" s="72" t="s">
        <v>50</v>
      </c>
      <c r="G908" s="73">
        <v>24</v>
      </c>
      <c r="H908" s="74"/>
      <c r="I908" s="75">
        <f t="shared" si="250"/>
        <v>0</v>
      </c>
      <c r="J908" s="76">
        <f t="shared" si="247"/>
        <v>0</v>
      </c>
      <c r="K908" s="77">
        <f t="shared" si="248"/>
        <v>0</v>
      </c>
      <c r="L908" s="75">
        <f t="shared" si="249"/>
        <v>0</v>
      </c>
      <c r="M908" s="78"/>
      <c r="O908" s="185"/>
    </row>
    <row r="909" spans="1:15" s="61" customFormat="1" ht="28.5" outlineLevel="1" x14ac:dyDescent="0.2">
      <c r="A909" s="1"/>
      <c r="B909" s="69" t="s">
        <v>1660</v>
      </c>
      <c r="C909" s="70">
        <v>97431</v>
      </c>
      <c r="D909" s="70" t="s">
        <v>48</v>
      </c>
      <c r="E909" s="71" t="s">
        <v>1661</v>
      </c>
      <c r="F909" s="72" t="s">
        <v>50</v>
      </c>
      <c r="G909" s="73">
        <v>113</v>
      </c>
      <c r="H909" s="74"/>
      <c r="I909" s="75">
        <f t="shared" si="250"/>
        <v>0</v>
      </c>
      <c r="J909" s="76">
        <f t="shared" si="247"/>
        <v>0</v>
      </c>
      <c r="K909" s="77">
        <f t="shared" si="248"/>
        <v>0</v>
      </c>
      <c r="L909" s="75">
        <f t="shared" si="249"/>
        <v>0</v>
      </c>
      <c r="M909" s="78"/>
      <c r="O909" s="185"/>
    </row>
    <row r="910" spans="1:15" s="61" customFormat="1" outlineLevel="1" x14ac:dyDescent="0.2">
      <c r="A910" s="1"/>
      <c r="B910" s="69" t="s">
        <v>1662</v>
      </c>
      <c r="C910" s="70">
        <v>13862</v>
      </c>
      <c r="D910" s="70" t="s">
        <v>496</v>
      </c>
      <c r="E910" s="71" t="s">
        <v>1663</v>
      </c>
      <c r="F910" s="72" t="s">
        <v>498</v>
      </c>
      <c r="G910" s="73">
        <v>1</v>
      </c>
      <c r="H910" s="74"/>
      <c r="I910" s="75">
        <f t="shared" si="250"/>
        <v>0</v>
      </c>
      <c r="J910" s="76">
        <f t="shared" si="247"/>
        <v>0</v>
      </c>
      <c r="K910" s="77">
        <f t="shared" si="248"/>
        <v>0</v>
      </c>
      <c r="L910" s="75">
        <f t="shared" si="249"/>
        <v>0</v>
      </c>
      <c r="M910" s="78"/>
      <c r="O910" s="185"/>
    </row>
    <row r="911" spans="1:15" s="61" customFormat="1" ht="15" x14ac:dyDescent="0.2">
      <c r="A911" s="1"/>
      <c r="B911" s="87">
        <v>21</v>
      </c>
      <c r="C911" s="88"/>
      <c r="D911" s="88"/>
      <c r="E911" s="89" t="s">
        <v>1664</v>
      </c>
      <c r="F911" s="88"/>
      <c r="G911" s="90"/>
      <c r="H911" s="90"/>
      <c r="I911" s="91">
        <f>IFERROR(ROUND(SUM(I912,I1029,I1038,I1052),2),"")</f>
        <v>0</v>
      </c>
      <c r="J911" s="88"/>
      <c r="K911" s="89"/>
      <c r="L911" s="91">
        <f>IFERROR(ROUND(SUM(L912,L1029,L1038,L1052),2)," ")</f>
        <v>0</v>
      </c>
      <c r="M911" s="93" t="e">
        <f>L911/$L$1215</f>
        <v>#DIV/0!</v>
      </c>
      <c r="O911" s="185"/>
    </row>
    <row r="912" spans="1:15" s="61" customFormat="1" ht="15" x14ac:dyDescent="0.2">
      <c r="A912" s="1"/>
      <c r="B912" s="62" t="s">
        <v>1665</v>
      </c>
      <c r="C912" s="63"/>
      <c r="D912" s="63"/>
      <c r="E912" s="64" t="s">
        <v>701</v>
      </c>
      <c r="F912" s="63"/>
      <c r="G912" s="65"/>
      <c r="H912" s="65"/>
      <c r="I912" s="67">
        <f>IFERROR(ROUND(SUM($I913:$I1028),2),"")</f>
        <v>0</v>
      </c>
      <c r="J912" s="63"/>
      <c r="K912" s="64"/>
      <c r="L912" s="67">
        <f>IFERROR(ROUND(SUM($L913:$L1028),2)," ")</f>
        <v>0</v>
      </c>
      <c r="M912" s="68"/>
      <c r="O912" s="185"/>
    </row>
    <row r="913" spans="1:15" s="61" customFormat="1" outlineLevel="1" x14ac:dyDescent="0.2">
      <c r="A913" s="1"/>
      <c r="B913" s="69" t="s">
        <v>1666</v>
      </c>
      <c r="C913" s="70">
        <v>9925</v>
      </c>
      <c r="D913" s="70" t="s">
        <v>496</v>
      </c>
      <c r="E913" s="71" t="s">
        <v>763</v>
      </c>
      <c r="F913" s="72" t="s">
        <v>498</v>
      </c>
      <c r="G913" s="73">
        <v>1</v>
      </c>
      <c r="H913" s="74"/>
      <c r="I913" s="75">
        <f>IFERROR(ROUND($G913*$H913,2),"")</f>
        <v>0</v>
      </c>
      <c r="J913" s="76">
        <f t="shared" ref="J913:J976" si="251">IFERROR($J$9,"")</f>
        <v>0</v>
      </c>
      <c r="K913" s="77">
        <f t="shared" ref="K913:K976" si="252">IFERROR(ROUND(H913*(1+$J913),2),"")</f>
        <v>0</v>
      </c>
      <c r="L913" s="75">
        <f t="shared" ref="L913:L944" si="253">IFERROR(ROUND($K913*$G913,2)," ")</f>
        <v>0</v>
      </c>
      <c r="M913" s="78"/>
      <c r="O913" s="185"/>
    </row>
    <row r="914" spans="1:15" s="61" customFormat="1" ht="28.5" outlineLevel="1" x14ac:dyDescent="0.2">
      <c r="A914" s="1"/>
      <c r="B914" s="69" t="s">
        <v>1667</v>
      </c>
      <c r="C914" s="70">
        <v>91940</v>
      </c>
      <c r="D914" s="70" t="s">
        <v>48</v>
      </c>
      <c r="E914" s="71" t="s">
        <v>703</v>
      </c>
      <c r="F914" s="72" t="s">
        <v>50</v>
      </c>
      <c r="G914" s="73">
        <v>1592</v>
      </c>
      <c r="H914" s="74"/>
      <c r="I914" s="75">
        <f t="shared" ref="I914:I977" si="254">IFERROR(ROUND($G914*$H914,2),"")</f>
        <v>0</v>
      </c>
      <c r="J914" s="76">
        <f t="shared" si="251"/>
        <v>0</v>
      </c>
      <c r="K914" s="77">
        <f t="shared" si="252"/>
        <v>0</v>
      </c>
      <c r="L914" s="75">
        <f t="shared" si="253"/>
        <v>0</v>
      </c>
      <c r="M914" s="78"/>
      <c r="O914" s="185"/>
    </row>
    <row r="915" spans="1:15" s="61" customFormat="1" ht="28.5" outlineLevel="1" x14ac:dyDescent="0.2">
      <c r="A915" s="1"/>
      <c r="B915" s="69" t="s">
        <v>1668</v>
      </c>
      <c r="C915" s="70">
        <v>91943</v>
      </c>
      <c r="D915" s="70" t="s">
        <v>48</v>
      </c>
      <c r="E915" s="71" t="s">
        <v>705</v>
      </c>
      <c r="F915" s="72" t="s">
        <v>50</v>
      </c>
      <c r="G915" s="73">
        <v>10</v>
      </c>
      <c r="H915" s="74"/>
      <c r="I915" s="75">
        <f t="shared" si="254"/>
        <v>0</v>
      </c>
      <c r="J915" s="76">
        <f t="shared" si="251"/>
        <v>0</v>
      </c>
      <c r="K915" s="77">
        <f t="shared" si="252"/>
        <v>0</v>
      </c>
      <c r="L915" s="75">
        <f t="shared" si="253"/>
        <v>0</v>
      </c>
      <c r="M915" s="78"/>
      <c r="O915" s="185"/>
    </row>
    <row r="916" spans="1:15" s="61" customFormat="1" ht="28.5" outlineLevel="1" x14ac:dyDescent="0.2">
      <c r="A916" s="1"/>
      <c r="B916" s="69" t="s">
        <v>1669</v>
      </c>
      <c r="C916" s="70">
        <v>91937</v>
      </c>
      <c r="D916" s="70" t="s">
        <v>48</v>
      </c>
      <c r="E916" s="71" t="s">
        <v>707</v>
      </c>
      <c r="F916" s="72" t="s">
        <v>50</v>
      </c>
      <c r="G916" s="73">
        <v>632</v>
      </c>
      <c r="H916" s="74"/>
      <c r="I916" s="75">
        <f t="shared" si="254"/>
        <v>0</v>
      </c>
      <c r="J916" s="76">
        <f t="shared" si="251"/>
        <v>0</v>
      </c>
      <c r="K916" s="77">
        <f t="shared" si="252"/>
        <v>0</v>
      </c>
      <c r="L916" s="75">
        <f t="shared" si="253"/>
        <v>0</v>
      </c>
      <c r="M916" s="78"/>
      <c r="O916" s="185"/>
    </row>
    <row r="917" spans="1:15" s="61" customFormat="1" ht="28.5" outlineLevel="1" x14ac:dyDescent="0.2">
      <c r="A917" s="1"/>
      <c r="B917" s="69" t="s">
        <v>1670</v>
      </c>
      <c r="C917" s="70">
        <v>92868</v>
      </c>
      <c r="D917" s="70" t="s">
        <v>48</v>
      </c>
      <c r="E917" s="71" t="s">
        <v>1671</v>
      </c>
      <c r="F917" s="72" t="s">
        <v>50</v>
      </c>
      <c r="G917" s="73">
        <v>37</v>
      </c>
      <c r="H917" s="74"/>
      <c r="I917" s="75">
        <f t="shared" si="254"/>
        <v>0</v>
      </c>
      <c r="J917" s="76">
        <f t="shared" si="251"/>
        <v>0</v>
      </c>
      <c r="K917" s="77">
        <f t="shared" si="252"/>
        <v>0</v>
      </c>
      <c r="L917" s="75">
        <f t="shared" si="253"/>
        <v>0</v>
      </c>
      <c r="M917" s="78"/>
      <c r="O917" s="185"/>
    </row>
    <row r="918" spans="1:15" s="61" customFormat="1" ht="42.75" outlineLevel="1" x14ac:dyDescent="0.2">
      <c r="A918" s="1"/>
      <c r="B918" s="69" t="s">
        <v>1672</v>
      </c>
      <c r="C918" s="70">
        <v>91920</v>
      </c>
      <c r="D918" s="70" t="s">
        <v>48</v>
      </c>
      <c r="E918" s="71" t="s">
        <v>770</v>
      </c>
      <c r="F918" s="72" t="s">
        <v>50</v>
      </c>
      <c r="G918" s="73">
        <v>1</v>
      </c>
      <c r="H918" s="74"/>
      <c r="I918" s="75">
        <f t="shared" si="254"/>
        <v>0</v>
      </c>
      <c r="J918" s="76">
        <f t="shared" si="251"/>
        <v>0</v>
      </c>
      <c r="K918" s="77">
        <f t="shared" si="252"/>
        <v>0</v>
      </c>
      <c r="L918" s="75">
        <f t="shared" si="253"/>
        <v>0</v>
      </c>
      <c r="M918" s="78"/>
      <c r="O918" s="185"/>
    </row>
    <row r="919" spans="1:15" s="61" customFormat="1" outlineLevel="1" x14ac:dyDescent="0.2">
      <c r="A919" s="1"/>
      <c r="B919" s="69" t="s">
        <v>1673</v>
      </c>
      <c r="C919" s="70">
        <v>63444</v>
      </c>
      <c r="D919" s="70" t="s">
        <v>81</v>
      </c>
      <c r="E919" s="71" t="s">
        <v>1674</v>
      </c>
      <c r="F919" s="72" t="s">
        <v>766</v>
      </c>
      <c r="G919" s="73">
        <v>3640</v>
      </c>
      <c r="H919" s="74"/>
      <c r="I919" s="75">
        <f t="shared" si="254"/>
        <v>0</v>
      </c>
      <c r="J919" s="76">
        <f t="shared" si="251"/>
        <v>0</v>
      </c>
      <c r="K919" s="77">
        <f t="shared" si="252"/>
        <v>0</v>
      </c>
      <c r="L919" s="75">
        <f t="shared" si="253"/>
        <v>0</v>
      </c>
      <c r="M919" s="78"/>
      <c r="O919" s="185"/>
    </row>
    <row r="920" spans="1:15" s="61" customFormat="1" outlineLevel="1" x14ac:dyDescent="0.2">
      <c r="A920" s="1"/>
      <c r="B920" s="69" t="s">
        <v>1675</v>
      </c>
      <c r="C920" s="70">
        <v>63444</v>
      </c>
      <c r="D920" s="70" t="s">
        <v>81</v>
      </c>
      <c r="E920" s="71" t="s">
        <v>1674</v>
      </c>
      <c r="F920" s="72" t="s">
        <v>766</v>
      </c>
      <c r="G920" s="73">
        <v>481</v>
      </c>
      <c r="H920" s="74"/>
      <c r="I920" s="75">
        <f t="shared" si="254"/>
        <v>0</v>
      </c>
      <c r="J920" s="76">
        <f t="shared" si="251"/>
        <v>0</v>
      </c>
      <c r="K920" s="77">
        <f t="shared" si="252"/>
        <v>0</v>
      </c>
      <c r="L920" s="75">
        <f t="shared" si="253"/>
        <v>0</v>
      </c>
      <c r="M920" s="78"/>
      <c r="O920" s="185"/>
    </row>
    <row r="921" spans="1:15" s="61" customFormat="1" outlineLevel="1" x14ac:dyDescent="0.2">
      <c r="A921" s="1"/>
      <c r="B921" s="69" t="s">
        <v>1676</v>
      </c>
      <c r="C921" s="70">
        <v>78390</v>
      </c>
      <c r="D921" s="70" t="s">
        <v>81</v>
      </c>
      <c r="E921" s="71" t="s">
        <v>856</v>
      </c>
      <c r="F921" s="72" t="s">
        <v>50</v>
      </c>
      <c r="G921" s="73">
        <v>631</v>
      </c>
      <c r="H921" s="74"/>
      <c r="I921" s="75">
        <f t="shared" si="254"/>
        <v>0</v>
      </c>
      <c r="J921" s="76">
        <f t="shared" si="251"/>
        <v>0</v>
      </c>
      <c r="K921" s="77">
        <f t="shared" si="252"/>
        <v>0</v>
      </c>
      <c r="L921" s="75">
        <f t="shared" si="253"/>
        <v>0</v>
      </c>
      <c r="M921" s="78"/>
      <c r="O921" s="185"/>
    </row>
    <row r="922" spans="1:15" s="61" customFormat="1" outlineLevel="1" x14ac:dyDescent="0.2">
      <c r="A922" s="1"/>
      <c r="B922" s="69" t="s">
        <v>1677</v>
      </c>
      <c r="C922" s="70">
        <v>63111</v>
      </c>
      <c r="D922" s="70" t="s">
        <v>81</v>
      </c>
      <c r="E922" s="71" t="s">
        <v>858</v>
      </c>
      <c r="F922" s="72" t="s">
        <v>50</v>
      </c>
      <c r="G922" s="73">
        <v>2164</v>
      </c>
      <c r="H922" s="74"/>
      <c r="I922" s="75">
        <f t="shared" si="254"/>
        <v>0</v>
      </c>
      <c r="J922" s="76">
        <f t="shared" si="251"/>
        <v>0</v>
      </c>
      <c r="K922" s="77">
        <f t="shared" si="252"/>
        <v>0</v>
      </c>
      <c r="L922" s="75">
        <f t="shared" si="253"/>
        <v>0</v>
      </c>
      <c r="M922" s="78"/>
      <c r="O922" s="185"/>
    </row>
    <row r="923" spans="1:15" s="61" customFormat="1" outlineLevel="1" x14ac:dyDescent="0.2">
      <c r="A923" s="1"/>
      <c r="B923" s="69" t="s">
        <v>1678</v>
      </c>
      <c r="C923" s="70">
        <v>78583</v>
      </c>
      <c r="D923" s="70" t="s">
        <v>81</v>
      </c>
      <c r="E923" s="71" t="s">
        <v>1679</v>
      </c>
      <c r="F923" s="72" t="s">
        <v>50</v>
      </c>
      <c r="G923" s="73">
        <v>481</v>
      </c>
      <c r="H923" s="74"/>
      <c r="I923" s="75">
        <f t="shared" si="254"/>
        <v>0</v>
      </c>
      <c r="J923" s="76">
        <f t="shared" si="251"/>
        <v>0</v>
      </c>
      <c r="K923" s="77">
        <f t="shared" si="252"/>
        <v>0</v>
      </c>
      <c r="L923" s="75">
        <f t="shared" si="253"/>
        <v>0</v>
      </c>
      <c r="M923" s="78"/>
      <c r="O923" s="185"/>
    </row>
    <row r="924" spans="1:15" s="61" customFormat="1" outlineLevel="1" x14ac:dyDescent="0.2">
      <c r="A924" s="1"/>
      <c r="B924" s="69" t="s">
        <v>1680</v>
      </c>
      <c r="C924" s="70">
        <v>62690</v>
      </c>
      <c r="D924" s="70" t="s">
        <v>81</v>
      </c>
      <c r="E924" s="71" t="s">
        <v>1681</v>
      </c>
      <c r="F924" s="72" t="s">
        <v>124</v>
      </c>
      <c r="G924" s="73">
        <v>481</v>
      </c>
      <c r="H924" s="74"/>
      <c r="I924" s="75">
        <f t="shared" si="254"/>
        <v>0</v>
      </c>
      <c r="J924" s="76">
        <f t="shared" si="251"/>
        <v>0</v>
      </c>
      <c r="K924" s="77">
        <f t="shared" si="252"/>
        <v>0</v>
      </c>
      <c r="L924" s="75">
        <f t="shared" si="253"/>
        <v>0</v>
      </c>
      <c r="M924" s="78"/>
      <c r="O924" s="185"/>
    </row>
    <row r="925" spans="1:15" s="61" customFormat="1" ht="28.5" outlineLevel="1" x14ac:dyDescent="0.2">
      <c r="A925" s="1"/>
      <c r="B925" s="69" t="s">
        <v>1682</v>
      </c>
      <c r="C925" s="70">
        <v>91933</v>
      </c>
      <c r="D925" s="70" t="s">
        <v>48</v>
      </c>
      <c r="E925" s="71" t="s">
        <v>1683</v>
      </c>
      <c r="F925" s="72" t="s">
        <v>124</v>
      </c>
      <c r="G925" s="73">
        <v>413</v>
      </c>
      <c r="H925" s="74"/>
      <c r="I925" s="75">
        <f t="shared" si="254"/>
        <v>0</v>
      </c>
      <c r="J925" s="76">
        <f t="shared" si="251"/>
        <v>0</v>
      </c>
      <c r="K925" s="77">
        <f t="shared" si="252"/>
        <v>0</v>
      </c>
      <c r="L925" s="75">
        <f t="shared" si="253"/>
        <v>0</v>
      </c>
      <c r="M925" s="78"/>
      <c r="O925" s="185"/>
    </row>
    <row r="926" spans="1:15" s="61" customFormat="1" ht="42.75" outlineLevel="1" x14ac:dyDescent="0.2">
      <c r="A926" s="1"/>
      <c r="B926" s="69" t="s">
        <v>1684</v>
      </c>
      <c r="C926" s="70">
        <v>92994</v>
      </c>
      <c r="D926" s="70" t="s">
        <v>48</v>
      </c>
      <c r="E926" s="71" t="s">
        <v>1685</v>
      </c>
      <c r="F926" s="72" t="s">
        <v>124</v>
      </c>
      <c r="G926" s="73">
        <v>159</v>
      </c>
      <c r="H926" s="74"/>
      <c r="I926" s="75">
        <f t="shared" si="254"/>
        <v>0</v>
      </c>
      <c r="J926" s="76">
        <f t="shared" si="251"/>
        <v>0</v>
      </c>
      <c r="K926" s="77">
        <f t="shared" si="252"/>
        <v>0</v>
      </c>
      <c r="L926" s="75">
        <f t="shared" si="253"/>
        <v>0</v>
      </c>
      <c r="M926" s="78"/>
      <c r="O926" s="185"/>
    </row>
    <row r="927" spans="1:15" s="61" customFormat="1" ht="28.5" outlineLevel="1" x14ac:dyDescent="0.2">
      <c r="A927" s="1"/>
      <c r="B927" s="69" t="s">
        <v>1686</v>
      </c>
      <c r="C927" s="70">
        <v>91935</v>
      </c>
      <c r="D927" s="70" t="s">
        <v>48</v>
      </c>
      <c r="E927" s="71" t="s">
        <v>1687</v>
      </c>
      <c r="F927" s="72" t="s">
        <v>124</v>
      </c>
      <c r="G927" s="73">
        <v>926.1</v>
      </c>
      <c r="H927" s="74"/>
      <c r="I927" s="75">
        <f t="shared" si="254"/>
        <v>0</v>
      </c>
      <c r="J927" s="76">
        <f t="shared" si="251"/>
        <v>0</v>
      </c>
      <c r="K927" s="77">
        <f t="shared" si="252"/>
        <v>0</v>
      </c>
      <c r="L927" s="75">
        <f t="shared" si="253"/>
        <v>0</v>
      </c>
      <c r="M927" s="78"/>
      <c r="O927" s="185"/>
    </row>
    <row r="928" spans="1:15" s="61" customFormat="1" ht="42.75" outlineLevel="1" x14ac:dyDescent="0.2">
      <c r="A928" s="1"/>
      <c r="B928" s="69" t="s">
        <v>1688</v>
      </c>
      <c r="C928" s="70">
        <v>93000</v>
      </c>
      <c r="D928" s="70" t="s">
        <v>48</v>
      </c>
      <c r="E928" s="71" t="s">
        <v>1689</v>
      </c>
      <c r="F928" s="72" t="s">
        <v>124</v>
      </c>
      <c r="G928" s="73">
        <v>923.6</v>
      </c>
      <c r="H928" s="74"/>
      <c r="I928" s="75">
        <f t="shared" si="254"/>
        <v>0</v>
      </c>
      <c r="J928" s="76">
        <f t="shared" si="251"/>
        <v>0</v>
      </c>
      <c r="K928" s="77">
        <f t="shared" si="252"/>
        <v>0</v>
      </c>
      <c r="L928" s="75">
        <f t="shared" si="253"/>
        <v>0</v>
      </c>
      <c r="M928" s="78"/>
      <c r="O928" s="185"/>
    </row>
    <row r="929" spans="1:15" s="61" customFormat="1" ht="42.75" outlineLevel="1" x14ac:dyDescent="0.2">
      <c r="A929" s="1"/>
      <c r="B929" s="69" t="s">
        <v>1690</v>
      </c>
      <c r="C929" s="70">
        <v>92984</v>
      </c>
      <c r="D929" s="70" t="s">
        <v>48</v>
      </c>
      <c r="E929" s="71" t="s">
        <v>1691</v>
      </c>
      <c r="F929" s="72" t="s">
        <v>124</v>
      </c>
      <c r="G929" s="73">
        <v>728.5</v>
      </c>
      <c r="H929" s="74"/>
      <c r="I929" s="75">
        <f t="shared" si="254"/>
        <v>0</v>
      </c>
      <c r="J929" s="76">
        <f t="shared" si="251"/>
        <v>0</v>
      </c>
      <c r="K929" s="77">
        <f t="shared" si="252"/>
        <v>0</v>
      </c>
      <c r="L929" s="75">
        <f t="shared" si="253"/>
        <v>0</v>
      </c>
      <c r="M929" s="78"/>
      <c r="O929" s="185"/>
    </row>
    <row r="930" spans="1:15" s="61" customFormat="1" ht="42.75" outlineLevel="1" x14ac:dyDescent="0.2">
      <c r="A930" s="1"/>
      <c r="B930" s="69" t="s">
        <v>1692</v>
      </c>
      <c r="C930" s="70">
        <v>92986</v>
      </c>
      <c r="D930" s="70" t="s">
        <v>48</v>
      </c>
      <c r="E930" s="71" t="s">
        <v>1693</v>
      </c>
      <c r="F930" s="72" t="s">
        <v>124</v>
      </c>
      <c r="G930" s="73">
        <v>509.6</v>
      </c>
      <c r="H930" s="74"/>
      <c r="I930" s="75">
        <f t="shared" si="254"/>
        <v>0</v>
      </c>
      <c r="J930" s="76">
        <f t="shared" si="251"/>
        <v>0</v>
      </c>
      <c r="K930" s="77">
        <f t="shared" si="252"/>
        <v>0</v>
      </c>
      <c r="L930" s="75">
        <f t="shared" si="253"/>
        <v>0</v>
      </c>
      <c r="M930" s="78"/>
      <c r="O930" s="185"/>
    </row>
    <row r="931" spans="1:15" s="61" customFormat="1" ht="42.75" outlineLevel="1" x14ac:dyDescent="0.2">
      <c r="A931" s="1"/>
      <c r="B931" s="69" t="s">
        <v>1694</v>
      </c>
      <c r="C931" s="70">
        <v>92988</v>
      </c>
      <c r="D931" s="70" t="s">
        <v>48</v>
      </c>
      <c r="E931" s="71" t="s">
        <v>1695</v>
      </c>
      <c r="F931" s="72" t="s">
        <v>124</v>
      </c>
      <c r="G931" s="73">
        <v>226.8</v>
      </c>
      <c r="H931" s="74"/>
      <c r="I931" s="75">
        <f t="shared" si="254"/>
        <v>0</v>
      </c>
      <c r="J931" s="76">
        <f t="shared" si="251"/>
        <v>0</v>
      </c>
      <c r="K931" s="77">
        <f t="shared" si="252"/>
        <v>0</v>
      </c>
      <c r="L931" s="75">
        <f t="shared" si="253"/>
        <v>0</v>
      </c>
      <c r="M931" s="78"/>
      <c r="O931" s="185"/>
    </row>
    <row r="932" spans="1:15" s="61" customFormat="1" ht="28.5" outlineLevel="1" x14ac:dyDescent="0.2">
      <c r="A932" s="1"/>
      <c r="B932" s="69" t="s">
        <v>1696</v>
      </c>
      <c r="C932" s="70">
        <v>91931</v>
      </c>
      <c r="D932" s="70" t="s">
        <v>48</v>
      </c>
      <c r="E932" s="71" t="s">
        <v>1697</v>
      </c>
      <c r="F932" s="72" t="s">
        <v>124</v>
      </c>
      <c r="G932" s="73">
        <v>508.6</v>
      </c>
      <c r="H932" s="74"/>
      <c r="I932" s="75">
        <f t="shared" si="254"/>
        <v>0</v>
      </c>
      <c r="J932" s="76">
        <f t="shared" si="251"/>
        <v>0</v>
      </c>
      <c r="K932" s="77">
        <f t="shared" si="252"/>
        <v>0</v>
      </c>
      <c r="L932" s="75">
        <f t="shared" si="253"/>
        <v>0</v>
      </c>
      <c r="M932" s="78"/>
      <c r="O932" s="185"/>
    </row>
    <row r="933" spans="1:15" s="61" customFormat="1" ht="42.75" outlineLevel="1" x14ac:dyDescent="0.2">
      <c r="A933" s="1"/>
      <c r="B933" s="69" t="s">
        <v>1698</v>
      </c>
      <c r="C933" s="70">
        <v>92998</v>
      </c>
      <c r="D933" s="70" t="s">
        <v>48</v>
      </c>
      <c r="E933" s="71" t="s">
        <v>1699</v>
      </c>
      <c r="F933" s="72" t="s">
        <v>124</v>
      </c>
      <c r="G933" s="73">
        <v>80</v>
      </c>
      <c r="H933" s="74"/>
      <c r="I933" s="75">
        <f t="shared" si="254"/>
        <v>0</v>
      </c>
      <c r="J933" s="76">
        <f t="shared" si="251"/>
        <v>0</v>
      </c>
      <c r="K933" s="77">
        <f t="shared" si="252"/>
        <v>0</v>
      </c>
      <c r="L933" s="75">
        <f t="shared" si="253"/>
        <v>0</v>
      </c>
      <c r="M933" s="78"/>
      <c r="O933" s="185"/>
    </row>
    <row r="934" spans="1:15" s="61" customFormat="1" ht="42.75" outlineLevel="1" x14ac:dyDescent="0.2">
      <c r="A934" s="1"/>
      <c r="B934" s="69" t="s">
        <v>1700</v>
      </c>
      <c r="C934" s="70">
        <v>92992</v>
      </c>
      <c r="D934" s="70" t="s">
        <v>48</v>
      </c>
      <c r="E934" s="71" t="s">
        <v>1701</v>
      </c>
      <c r="F934" s="72" t="s">
        <v>124</v>
      </c>
      <c r="G934" s="73">
        <v>115.8</v>
      </c>
      <c r="H934" s="74"/>
      <c r="I934" s="75">
        <f t="shared" si="254"/>
        <v>0</v>
      </c>
      <c r="J934" s="76">
        <f t="shared" si="251"/>
        <v>0</v>
      </c>
      <c r="K934" s="77">
        <f t="shared" si="252"/>
        <v>0</v>
      </c>
      <c r="L934" s="75">
        <f t="shared" si="253"/>
        <v>0</v>
      </c>
      <c r="M934" s="78"/>
      <c r="O934" s="185"/>
    </row>
    <row r="935" spans="1:15" s="61" customFormat="1" ht="28.5" outlineLevel="1" x14ac:dyDescent="0.2">
      <c r="A935" s="1"/>
      <c r="B935" s="69" t="s">
        <v>1702</v>
      </c>
      <c r="C935" s="70">
        <v>91924</v>
      </c>
      <c r="D935" s="70" t="s">
        <v>48</v>
      </c>
      <c r="E935" s="71" t="s">
        <v>711</v>
      </c>
      <c r="F935" s="72" t="s">
        <v>124</v>
      </c>
      <c r="G935" s="73">
        <v>5143.2</v>
      </c>
      <c r="H935" s="74"/>
      <c r="I935" s="75">
        <f t="shared" si="254"/>
        <v>0</v>
      </c>
      <c r="J935" s="76">
        <f t="shared" si="251"/>
        <v>0</v>
      </c>
      <c r="K935" s="77">
        <f t="shared" si="252"/>
        <v>0</v>
      </c>
      <c r="L935" s="75">
        <f t="shared" si="253"/>
        <v>0</v>
      </c>
      <c r="M935" s="78"/>
      <c r="O935" s="185"/>
    </row>
    <row r="936" spans="1:15" s="61" customFormat="1" ht="28.5" outlineLevel="1" x14ac:dyDescent="0.2">
      <c r="A936" s="1"/>
      <c r="B936" s="69" t="s">
        <v>1703</v>
      </c>
      <c r="C936" s="70">
        <v>91932</v>
      </c>
      <c r="D936" s="70" t="s">
        <v>48</v>
      </c>
      <c r="E936" s="71" t="s">
        <v>713</v>
      </c>
      <c r="F936" s="72" t="s">
        <v>124</v>
      </c>
      <c r="G936" s="73">
        <v>46.2</v>
      </c>
      <c r="H936" s="74"/>
      <c r="I936" s="75">
        <f t="shared" si="254"/>
        <v>0</v>
      </c>
      <c r="J936" s="76">
        <f t="shared" si="251"/>
        <v>0</v>
      </c>
      <c r="K936" s="77">
        <f t="shared" si="252"/>
        <v>0</v>
      </c>
      <c r="L936" s="75">
        <f t="shared" si="253"/>
        <v>0</v>
      </c>
      <c r="M936" s="78"/>
      <c r="O936" s="185"/>
    </row>
    <row r="937" spans="1:15" s="61" customFormat="1" ht="28.5" outlineLevel="1" x14ac:dyDescent="0.2">
      <c r="A937" s="1"/>
      <c r="B937" s="69" t="s">
        <v>1704</v>
      </c>
      <c r="C937" s="70">
        <v>91934</v>
      </c>
      <c r="D937" s="70" t="s">
        <v>48</v>
      </c>
      <c r="E937" s="71" t="s">
        <v>715</v>
      </c>
      <c r="F937" s="72" t="s">
        <v>124</v>
      </c>
      <c r="G937" s="73">
        <v>21</v>
      </c>
      <c r="H937" s="74"/>
      <c r="I937" s="75">
        <f t="shared" si="254"/>
        <v>0</v>
      </c>
      <c r="J937" s="76">
        <f t="shared" si="251"/>
        <v>0</v>
      </c>
      <c r="K937" s="77">
        <f t="shared" si="252"/>
        <v>0</v>
      </c>
      <c r="L937" s="75">
        <f t="shared" si="253"/>
        <v>0</v>
      </c>
      <c r="M937" s="78"/>
      <c r="O937" s="185"/>
    </row>
    <row r="938" spans="1:15" s="61" customFormat="1" ht="28.5" outlineLevel="1" x14ac:dyDescent="0.2">
      <c r="A938" s="1"/>
      <c r="B938" s="69" t="s">
        <v>1705</v>
      </c>
      <c r="C938" s="70">
        <v>91926</v>
      </c>
      <c r="D938" s="70" t="s">
        <v>48</v>
      </c>
      <c r="E938" s="71" t="s">
        <v>717</v>
      </c>
      <c r="F938" s="72" t="s">
        <v>124</v>
      </c>
      <c r="G938" s="73">
        <v>24913.7</v>
      </c>
      <c r="H938" s="74"/>
      <c r="I938" s="75">
        <f t="shared" si="254"/>
        <v>0</v>
      </c>
      <c r="J938" s="76">
        <f t="shared" si="251"/>
        <v>0</v>
      </c>
      <c r="K938" s="77">
        <f t="shared" si="252"/>
        <v>0</v>
      </c>
      <c r="L938" s="75">
        <f t="shared" si="253"/>
        <v>0</v>
      </c>
      <c r="M938" s="78"/>
      <c r="O938" s="185"/>
    </row>
    <row r="939" spans="1:15" s="61" customFormat="1" ht="28.5" outlineLevel="1" x14ac:dyDescent="0.2">
      <c r="A939" s="1"/>
      <c r="B939" s="69" t="s">
        <v>1706</v>
      </c>
      <c r="C939" s="70">
        <v>91928</v>
      </c>
      <c r="D939" s="70" t="s">
        <v>48</v>
      </c>
      <c r="E939" s="71" t="s">
        <v>719</v>
      </c>
      <c r="F939" s="72" t="s">
        <v>124</v>
      </c>
      <c r="G939" s="73">
        <v>5864.7</v>
      </c>
      <c r="H939" s="74"/>
      <c r="I939" s="75">
        <f t="shared" si="254"/>
        <v>0</v>
      </c>
      <c r="J939" s="76">
        <f t="shared" si="251"/>
        <v>0</v>
      </c>
      <c r="K939" s="77">
        <f t="shared" si="252"/>
        <v>0</v>
      </c>
      <c r="L939" s="75">
        <f t="shared" si="253"/>
        <v>0</v>
      </c>
      <c r="M939" s="78"/>
      <c r="O939" s="185"/>
    </row>
    <row r="940" spans="1:15" s="61" customFormat="1" ht="28.5" outlineLevel="1" x14ac:dyDescent="0.2">
      <c r="A940" s="1"/>
      <c r="B940" s="69" t="s">
        <v>1707</v>
      </c>
      <c r="C940" s="70">
        <v>91930</v>
      </c>
      <c r="D940" s="70" t="s">
        <v>48</v>
      </c>
      <c r="E940" s="71" t="s">
        <v>844</v>
      </c>
      <c r="F940" s="72" t="s">
        <v>124</v>
      </c>
      <c r="G940" s="73">
        <v>267.60000000000002</v>
      </c>
      <c r="H940" s="74"/>
      <c r="I940" s="75">
        <f t="shared" si="254"/>
        <v>0</v>
      </c>
      <c r="J940" s="76">
        <f t="shared" si="251"/>
        <v>0</v>
      </c>
      <c r="K940" s="77">
        <f t="shared" si="252"/>
        <v>0</v>
      </c>
      <c r="L940" s="75">
        <f t="shared" si="253"/>
        <v>0</v>
      </c>
      <c r="M940" s="78"/>
      <c r="O940" s="185"/>
    </row>
    <row r="941" spans="1:15" s="61" customFormat="1" outlineLevel="1" x14ac:dyDescent="0.2">
      <c r="A941" s="1"/>
      <c r="B941" s="69" t="s">
        <v>1708</v>
      </c>
      <c r="C941" s="70">
        <v>61426</v>
      </c>
      <c r="D941" s="70" t="s">
        <v>81</v>
      </c>
      <c r="E941" s="71" t="s">
        <v>1709</v>
      </c>
      <c r="F941" s="72" t="s">
        <v>50</v>
      </c>
      <c r="G941" s="73">
        <v>3</v>
      </c>
      <c r="H941" s="74"/>
      <c r="I941" s="75">
        <f t="shared" si="254"/>
        <v>0</v>
      </c>
      <c r="J941" s="76">
        <f t="shared" si="251"/>
        <v>0</v>
      </c>
      <c r="K941" s="77">
        <f t="shared" si="252"/>
        <v>0</v>
      </c>
      <c r="L941" s="75">
        <f t="shared" si="253"/>
        <v>0</v>
      </c>
      <c r="M941" s="78"/>
      <c r="O941" s="185"/>
    </row>
    <row r="942" spans="1:15" s="61" customFormat="1" outlineLevel="1" x14ac:dyDescent="0.2">
      <c r="A942" s="1"/>
      <c r="B942" s="69" t="s">
        <v>1710</v>
      </c>
      <c r="C942" s="70">
        <v>61461</v>
      </c>
      <c r="D942" s="70" t="s">
        <v>81</v>
      </c>
      <c r="E942" s="71" t="s">
        <v>860</v>
      </c>
      <c r="F942" s="72" t="s">
        <v>50</v>
      </c>
      <c r="G942" s="73">
        <v>8</v>
      </c>
      <c r="H942" s="74"/>
      <c r="I942" s="75">
        <f t="shared" si="254"/>
        <v>0</v>
      </c>
      <c r="J942" s="76">
        <f t="shared" si="251"/>
        <v>0</v>
      </c>
      <c r="K942" s="77">
        <f t="shared" si="252"/>
        <v>0</v>
      </c>
      <c r="L942" s="75">
        <f t="shared" si="253"/>
        <v>0</v>
      </c>
      <c r="M942" s="78"/>
      <c r="O942" s="185"/>
    </row>
    <row r="943" spans="1:15" s="61" customFormat="1" outlineLevel="1" x14ac:dyDescent="0.2">
      <c r="A943" s="1"/>
      <c r="B943" s="69" t="s">
        <v>1711</v>
      </c>
      <c r="C943" s="70">
        <v>61462</v>
      </c>
      <c r="D943" s="70" t="s">
        <v>81</v>
      </c>
      <c r="E943" s="71" t="s">
        <v>1712</v>
      </c>
      <c r="F943" s="72" t="s">
        <v>50</v>
      </c>
      <c r="G943" s="73">
        <v>24</v>
      </c>
      <c r="H943" s="74"/>
      <c r="I943" s="75">
        <f t="shared" si="254"/>
        <v>0</v>
      </c>
      <c r="J943" s="76">
        <f t="shared" si="251"/>
        <v>0</v>
      </c>
      <c r="K943" s="77">
        <f t="shared" si="252"/>
        <v>0</v>
      </c>
      <c r="L943" s="75">
        <f t="shared" si="253"/>
        <v>0</v>
      </c>
      <c r="M943" s="78"/>
      <c r="O943" s="185"/>
    </row>
    <row r="944" spans="1:15" s="61" customFormat="1" outlineLevel="1" x14ac:dyDescent="0.2">
      <c r="A944" s="1"/>
      <c r="B944" s="69" t="s">
        <v>1713</v>
      </c>
      <c r="C944" s="70">
        <v>61465</v>
      </c>
      <c r="D944" s="70" t="s">
        <v>81</v>
      </c>
      <c r="E944" s="71" t="s">
        <v>862</v>
      </c>
      <c r="F944" s="72" t="s">
        <v>50</v>
      </c>
      <c r="G944" s="73">
        <v>4</v>
      </c>
      <c r="H944" s="74"/>
      <c r="I944" s="75">
        <f t="shared" si="254"/>
        <v>0</v>
      </c>
      <c r="J944" s="76">
        <f t="shared" si="251"/>
        <v>0</v>
      </c>
      <c r="K944" s="77">
        <f t="shared" si="252"/>
        <v>0</v>
      </c>
      <c r="L944" s="75">
        <f t="shared" si="253"/>
        <v>0</v>
      </c>
      <c r="M944" s="78"/>
      <c r="O944" s="185"/>
    </row>
    <row r="945" spans="1:15" s="61" customFormat="1" ht="28.5" outlineLevel="1" x14ac:dyDescent="0.2">
      <c r="A945" s="1"/>
      <c r="B945" s="69" t="s">
        <v>1714</v>
      </c>
      <c r="C945" s="70">
        <v>91983</v>
      </c>
      <c r="D945" s="70" t="s">
        <v>48</v>
      </c>
      <c r="E945" s="71" t="s">
        <v>1715</v>
      </c>
      <c r="F945" s="72" t="s">
        <v>50</v>
      </c>
      <c r="G945" s="73">
        <v>1</v>
      </c>
      <c r="H945" s="74"/>
      <c r="I945" s="75">
        <f t="shared" si="254"/>
        <v>0</v>
      </c>
      <c r="J945" s="76">
        <f t="shared" si="251"/>
        <v>0</v>
      </c>
      <c r="K945" s="77">
        <f t="shared" si="252"/>
        <v>0</v>
      </c>
      <c r="L945" s="75">
        <f t="shared" ref="L945:L976" si="255">IFERROR(ROUND($K945*$G945,2)," ")</f>
        <v>0</v>
      </c>
      <c r="M945" s="78"/>
      <c r="O945" s="185"/>
    </row>
    <row r="946" spans="1:15" s="61" customFormat="1" ht="42.75" outlineLevel="1" x14ac:dyDescent="0.2">
      <c r="A946" s="1"/>
      <c r="B946" s="69" t="s">
        <v>1716</v>
      </c>
      <c r="C946" s="70">
        <v>91963</v>
      </c>
      <c r="D946" s="70" t="s">
        <v>48</v>
      </c>
      <c r="E946" s="71" t="s">
        <v>1717</v>
      </c>
      <c r="F946" s="72" t="s">
        <v>50</v>
      </c>
      <c r="G946" s="73">
        <v>2</v>
      </c>
      <c r="H946" s="74"/>
      <c r="I946" s="75">
        <f t="shared" si="254"/>
        <v>0</v>
      </c>
      <c r="J946" s="76">
        <f t="shared" si="251"/>
        <v>0</v>
      </c>
      <c r="K946" s="77">
        <f t="shared" si="252"/>
        <v>0</v>
      </c>
      <c r="L946" s="75">
        <f t="shared" si="255"/>
        <v>0</v>
      </c>
      <c r="M946" s="78"/>
      <c r="O946" s="185"/>
    </row>
    <row r="947" spans="1:15" s="61" customFormat="1" ht="42.75" outlineLevel="1" x14ac:dyDescent="0.2">
      <c r="A947" s="1"/>
      <c r="B947" s="69" t="s">
        <v>1718</v>
      </c>
      <c r="C947" s="70">
        <v>91965</v>
      </c>
      <c r="D947" s="70" t="s">
        <v>48</v>
      </c>
      <c r="E947" s="71" t="s">
        <v>1719</v>
      </c>
      <c r="F947" s="72" t="s">
        <v>50</v>
      </c>
      <c r="G947" s="73">
        <v>1</v>
      </c>
      <c r="H947" s="74"/>
      <c r="I947" s="75">
        <f t="shared" si="254"/>
        <v>0</v>
      </c>
      <c r="J947" s="76">
        <f t="shared" si="251"/>
        <v>0</v>
      </c>
      <c r="K947" s="77">
        <f t="shared" si="252"/>
        <v>0</v>
      </c>
      <c r="L947" s="75">
        <f t="shared" si="255"/>
        <v>0</v>
      </c>
      <c r="M947" s="78"/>
      <c r="O947" s="185"/>
    </row>
    <row r="948" spans="1:15" s="61" customFormat="1" ht="28.5" outlineLevel="1" x14ac:dyDescent="0.2">
      <c r="A948" s="1"/>
      <c r="B948" s="69" t="s">
        <v>1720</v>
      </c>
      <c r="C948" s="70">
        <v>91961</v>
      </c>
      <c r="D948" s="70" t="s">
        <v>48</v>
      </c>
      <c r="E948" s="71" t="s">
        <v>1721</v>
      </c>
      <c r="F948" s="72" t="s">
        <v>50</v>
      </c>
      <c r="G948" s="73">
        <v>17</v>
      </c>
      <c r="H948" s="74"/>
      <c r="I948" s="75">
        <f t="shared" si="254"/>
        <v>0</v>
      </c>
      <c r="J948" s="76">
        <f t="shared" si="251"/>
        <v>0</v>
      </c>
      <c r="K948" s="77">
        <f t="shared" si="252"/>
        <v>0</v>
      </c>
      <c r="L948" s="75">
        <f t="shared" si="255"/>
        <v>0</v>
      </c>
      <c r="M948" s="78"/>
      <c r="O948" s="185"/>
    </row>
    <row r="949" spans="1:15" s="61" customFormat="1" ht="28.5" outlineLevel="1" x14ac:dyDescent="0.2">
      <c r="A949" s="1"/>
      <c r="B949" s="69" t="s">
        <v>1722</v>
      </c>
      <c r="C949" s="70">
        <v>91979</v>
      </c>
      <c r="D949" s="70" t="s">
        <v>48</v>
      </c>
      <c r="E949" s="71" t="s">
        <v>1723</v>
      </c>
      <c r="F949" s="72" t="s">
        <v>50</v>
      </c>
      <c r="G949" s="73">
        <v>10</v>
      </c>
      <c r="H949" s="74"/>
      <c r="I949" s="75">
        <f t="shared" si="254"/>
        <v>0</v>
      </c>
      <c r="J949" s="76">
        <f t="shared" si="251"/>
        <v>0</v>
      </c>
      <c r="K949" s="77">
        <f t="shared" si="252"/>
        <v>0</v>
      </c>
      <c r="L949" s="75">
        <f t="shared" si="255"/>
        <v>0</v>
      </c>
      <c r="M949" s="78"/>
      <c r="O949" s="185"/>
    </row>
    <row r="950" spans="1:15" s="61" customFormat="1" ht="28.5" outlineLevel="1" x14ac:dyDescent="0.2">
      <c r="A950" s="1"/>
      <c r="B950" s="69" t="s">
        <v>1724</v>
      </c>
      <c r="C950" s="70">
        <v>91955</v>
      </c>
      <c r="D950" s="70" t="s">
        <v>48</v>
      </c>
      <c r="E950" s="71" t="s">
        <v>1725</v>
      </c>
      <c r="F950" s="72" t="s">
        <v>50</v>
      </c>
      <c r="G950" s="73">
        <v>64</v>
      </c>
      <c r="H950" s="74"/>
      <c r="I950" s="75">
        <f t="shared" si="254"/>
        <v>0</v>
      </c>
      <c r="J950" s="76">
        <f t="shared" si="251"/>
        <v>0</v>
      </c>
      <c r="K950" s="77">
        <f t="shared" si="252"/>
        <v>0</v>
      </c>
      <c r="L950" s="75">
        <f t="shared" si="255"/>
        <v>0</v>
      </c>
      <c r="M950" s="78"/>
      <c r="O950" s="185"/>
    </row>
    <row r="951" spans="1:15" s="61" customFormat="1" ht="28.5" outlineLevel="1" x14ac:dyDescent="0.2">
      <c r="A951" s="1"/>
      <c r="B951" s="69" t="s">
        <v>1726</v>
      </c>
      <c r="C951" s="70">
        <v>91969</v>
      </c>
      <c r="D951" s="70" t="s">
        <v>48</v>
      </c>
      <c r="E951" s="71" t="s">
        <v>1727</v>
      </c>
      <c r="F951" s="72" t="s">
        <v>50</v>
      </c>
      <c r="G951" s="73">
        <v>4</v>
      </c>
      <c r="H951" s="74"/>
      <c r="I951" s="75">
        <f t="shared" si="254"/>
        <v>0</v>
      </c>
      <c r="J951" s="76">
        <f t="shared" si="251"/>
        <v>0</v>
      </c>
      <c r="K951" s="77">
        <f t="shared" si="252"/>
        <v>0</v>
      </c>
      <c r="L951" s="75">
        <f t="shared" si="255"/>
        <v>0</v>
      </c>
      <c r="M951" s="78"/>
      <c r="O951" s="185"/>
    </row>
    <row r="952" spans="1:15" s="61" customFormat="1" ht="42.75" outlineLevel="1" x14ac:dyDescent="0.2">
      <c r="A952" s="1"/>
      <c r="B952" s="69" t="s">
        <v>1728</v>
      </c>
      <c r="C952" s="70">
        <v>91957</v>
      </c>
      <c r="D952" s="70" t="s">
        <v>48</v>
      </c>
      <c r="E952" s="71" t="s">
        <v>729</v>
      </c>
      <c r="F952" s="72" t="s">
        <v>50</v>
      </c>
      <c r="G952" s="73">
        <v>1</v>
      </c>
      <c r="H952" s="74"/>
      <c r="I952" s="75">
        <f t="shared" si="254"/>
        <v>0</v>
      </c>
      <c r="J952" s="76">
        <f t="shared" si="251"/>
        <v>0</v>
      </c>
      <c r="K952" s="77">
        <f t="shared" si="252"/>
        <v>0</v>
      </c>
      <c r="L952" s="75">
        <f t="shared" si="255"/>
        <v>0</v>
      </c>
      <c r="M952" s="78"/>
      <c r="O952" s="185"/>
    </row>
    <row r="953" spans="1:15" s="61" customFormat="1" ht="28.5" outlineLevel="1" x14ac:dyDescent="0.2">
      <c r="A953" s="1"/>
      <c r="B953" s="69" t="s">
        <v>1729</v>
      </c>
      <c r="C953" s="70">
        <v>91953</v>
      </c>
      <c r="D953" s="70" t="s">
        <v>48</v>
      </c>
      <c r="E953" s="71" t="s">
        <v>864</v>
      </c>
      <c r="F953" s="72" t="s">
        <v>50</v>
      </c>
      <c r="G953" s="73">
        <v>119</v>
      </c>
      <c r="H953" s="74"/>
      <c r="I953" s="75">
        <f t="shared" si="254"/>
        <v>0</v>
      </c>
      <c r="J953" s="76">
        <f t="shared" si="251"/>
        <v>0</v>
      </c>
      <c r="K953" s="77">
        <f t="shared" si="252"/>
        <v>0</v>
      </c>
      <c r="L953" s="75">
        <f t="shared" si="255"/>
        <v>0</v>
      </c>
      <c r="M953" s="78"/>
      <c r="O953" s="185"/>
    </row>
    <row r="954" spans="1:15" s="61" customFormat="1" ht="28.5" outlineLevel="1" x14ac:dyDescent="0.2">
      <c r="A954" s="1"/>
      <c r="B954" s="69" t="s">
        <v>1730</v>
      </c>
      <c r="C954" s="70">
        <v>91959</v>
      </c>
      <c r="D954" s="70" t="s">
        <v>48</v>
      </c>
      <c r="E954" s="71" t="s">
        <v>866</v>
      </c>
      <c r="F954" s="72" t="s">
        <v>50</v>
      </c>
      <c r="G954" s="73">
        <v>2</v>
      </c>
      <c r="H954" s="74"/>
      <c r="I954" s="75">
        <f t="shared" si="254"/>
        <v>0</v>
      </c>
      <c r="J954" s="76">
        <f t="shared" si="251"/>
        <v>0</v>
      </c>
      <c r="K954" s="77">
        <f t="shared" si="252"/>
        <v>0</v>
      </c>
      <c r="L954" s="75">
        <f t="shared" si="255"/>
        <v>0</v>
      </c>
      <c r="M954" s="78"/>
      <c r="O954" s="185"/>
    </row>
    <row r="955" spans="1:15" s="61" customFormat="1" outlineLevel="1" x14ac:dyDescent="0.2">
      <c r="A955" s="1"/>
      <c r="B955" s="69" t="s">
        <v>1731</v>
      </c>
      <c r="C955" s="70">
        <v>59208</v>
      </c>
      <c r="D955" s="70" t="s">
        <v>81</v>
      </c>
      <c r="E955" s="71" t="s">
        <v>1732</v>
      </c>
      <c r="F955" s="72" t="s">
        <v>50</v>
      </c>
      <c r="G955" s="73">
        <v>33</v>
      </c>
      <c r="H955" s="74"/>
      <c r="I955" s="75">
        <f t="shared" si="254"/>
        <v>0</v>
      </c>
      <c r="J955" s="76">
        <f t="shared" si="251"/>
        <v>0</v>
      </c>
      <c r="K955" s="77">
        <f t="shared" si="252"/>
        <v>0</v>
      </c>
      <c r="L955" s="75">
        <f t="shared" si="255"/>
        <v>0</v>
      </c>
      <c r="M955" s="78"/>
      <c r="O955" s="185"/>
    </row>
    <row r="956" spans="1:15" s="61" customFormat="1" outlineLevel="1" x14ac:dyDescent="0.2">
      <c r="A956" s="1"/>
      <c r="B956" s="69" t="s">
        <v>1733</v>
      </c>
      <c r="C956" s="70">
        <v>62568</v>
      </c>
      <c r="D956" s="70" t="s">
        <v>81</v>
      </c>
      <c r="E956" s="71" t="s">
        <v>868</v>
      </c>
      <c r="F956" s="72" t="s">
        <v>50</v>
      </c>
      <c r="G956" s="73">
        <v>929</v>
      </c>
      <c r="H956" s="74"/>
      <c r="I956" s="75">
        <f t="shared" si="254"/>
        <v>0</v>
      </c>
      <c r="J956" s="76">
        <f t="shared" si="251"/>
        <v>0</v>
      </c>
      <c r="K956" s="77">
        <f t="shared" si="252"/>
        <v>0</v>
      </c>
      <c r="L956" s="75">
        <f t="shared" si="255"/>
        <v>0</v>
      </c>
      <c r="M956" s="78"/>
      <c r="O956" s="185"/>
    </row>
    <row r="957" spans="1:15" s="61" customFormat="1" ht="28.5" outlineLevel="1" x14ac:dyDescent="0.2">
      <c r="A957" s="1"/>
      <c r="B957" s="69" t="s">
        <v>1734</v>
      </c>
      <c r="C957" s="70">
        <v>91996</v>
      </c>
      <c r="D957" s="70" t="s">
        <v>48</v>
      </c>
      <c r="E957" s="71" t="s">
        <v>1735</v>
      </c>
      <c r="F957" s="72" t="s">
        <v>50</v>
      </c>
      <c r="G957" s="73">
        <v>61</v>
      </c>
      <c r="H957" s="74"/>
      <c r="I957" s="75">
        <f t="shared" si="254"/>
        <v>0</v>
      </c>
      <c r="J957" s="76">
        <f t="shared" si="251"/>
        <v>0</v>
      </c>
      <c r="K957" s="77">
        <f t="shared" si="252"/>
        <v>0</v>
      </c>
      <c r="L957" s="75">
        <f t="shared" si="255"/>
        <v>0</v>
      </c>
      <c r="M957" s="78"/>
      <c r="O957" s="185"/>
    </row>
    <row r="958" spans="1:15" s="61" customFormat="1" ht="42.75" outlineLevel="1" x14ac:dyDescent="0.2">
      <c r="A958" s="1"/>
      <c r="B958" s="69" t="s">
        <v>1736</v>
      </c>
      <c r="C958" s="70">
        <v>91973</v>
      </c>
      <c r="D958" s="70" t="s">
        <v>48</v>
      </c>
      <c r="E958" s="71" t="s">
        <v>1737</v>
      </c>
      <c r="F958" s="72" t="s">
        <v>50</v>
      </c>
      <c r="G958" s="73">
        <v>2</v>
      </c>
      <c r="H958" s="74"/>
      <c r="I958" s="75">
        <f t="shared" si="254"/>
        <v>0</v>
      </c>
      <c r="J958" s="76">
        <f t="shared" si="251"/>
        <v>0</v>
      </c>
      <c r="K958" s="77">
        <f t="shared" si="252"/>
        <v>0</v>
      </c>
      <c r="L958" s="75">
        <f t="shared" si="255"/>
        <v>0</v>
      </c>
      <c r="M958" s="78"/>
      <c r="O958" s="185"/>
    </row>
    <row r="959" spans="1:15" s="61" customFormat="1" ht="28.5" outlineLevel="1" x14ac:dyDescent="0.2">
      <c r="A959" s="1"/>
      <c r="B959" s="69" t="s">
        <v>1738</v>
      </c>
      <c r="C959" s="70">
        <v>92019</v>
      </c>
      <c r="D959" s="70" t="s">
        <v>48</v>
      </c>
      <c r="E959" s="71" t="s">
        <v>1739</v>
      </c>
      <c r="F959" s="72" t="s">
        <v>50</v>
      </c>
      <c r="G959" s="73">
        <v>2</v>
      </c>
      <c r="H959" s="74"/>
      <c r="I959" s="75">
        <f t="shared" si="254"/>
        <v>0</v>
      </c>
      <c r="J959" s="76">
        <f t="shared" si="251"/>
        <v>0</v>
      </c>
      <c r="K959" s="77">
        <f t="shared" si="252"/>
        <v>0</v>
      </c>
      <c r="L959" s="75">
        <f t="shared" si="255"/>
        <v>0</v>
      </c>
      <c r="M959" s="78"/>
      <c r="O959" s="185"/>
    </row>
    <row r="960" spans="1:15" s="61" customFormat="1" outlineLevel="1" x14ac:dyDescent="0.2">
      <c r="A960" s="1"/>
      <c r="B960" s="69" t="s">
        <v>1740</v>
      </c>
      <c r="C960" s="70">
        <v>70483</v>
      </c>
      <c r="D960" s="70" t="s">
        <v>81</v>
      </c>
      <c r="E960" s="71" t="s">
        <v>1741</v>
      </c>
      <c r="F960" s="72" t="s">
        <v>50</v>
      </c>
      <c r="G960" s="73">
        <v>41</v>
      </c>
      <c r="H960" s="74"/>
      <c r="I960" s="75">
        <f t="shared" si="254"/>
        <v>0</v>
      </c>
      <c r="J960" s="76">
        <f t="shared" si="251"/>
        <v>0</v>
      </c>
      <c r="K960" s="77">
        <f t="shared" si="252"/>
        <v>0</v>
      </c>
      <c r="L960" s="75">
        <f t="shared" si="255"/>
        <v>0</v>
      </c>
      <c r="M960" s="78"/>
      <c r="O960" s="185"/>
    </row>
    <row r="961" spans="1:15" s="61" customFormat="1" ht="28.5" outlineLevel="1" x14ac:dyDescent="0.2">
      <c r="A961" s="1"/>
      <c r="B961" s="69" t="s">
        <v>1742</v>
      </c>
      <c r="C961" s="70">
        <v>92028</v>
      </c>
      <c r="D961" s="70" t="s">
        <v>48</v>
      </c>
      <c r="E961" s="71" t="s">
        <v>1743</v>
      </c>
      <c r="F961" s="72" t="s">
        <v>50</v>
      </c>
      <c r="G961" s="73">
        <v>1</v>
      </c>
      <c r="H961" s="74"/>
      <c r="I961" s="75">
        <f t="shared" si="254"/>
        <v>0</v>
      </c>
      <c r="J961" s="76">
        <f t="shared" si="251"/>
        <v>0</v>
      </c>
      <c r="K961" s="77">
        <f t="shared" si="252"/>
        <v>0</v>
      </c>
      <c r="L961" s="75">
        <f t="shared" si="255"/>
        <v>0</v>
      </c>
      <c r="M961" s="78"/>
      <c r="O961" s="185"/>
    </row>
    <row r="962" spans="1:15" s="61" customFormat="1" ht="28.5" outlineLevel="1" x14ac:dyDescent="0.2">
      <c r="A962" s="1"/>
      <c r="B962" s="69" t="s">
        <v>1744</v>
      </c>
      <c r="C962" s="70">
        <v>92022</v>
      </c>
      <c r="D962" s="70" t="s">
        <v>48</v>
      </c>
      <c r="E962" s="71" t="s">
        <v>1745</v>
      </c>
      <c r="F962" s="72" t="s">
        <v>50</v>
      </c>
      <c r="G962" s="73">
        <v>32</v>
      </c>
      <c r="H962" s="74"/>
      <c r="I962" s="75">
        <f t="shared" si="254"/>
        <v>0</v>
      </c>
      <c r="J962" s="76">
        <f t="shared" si="251"/>
        <v>0</v>
      </c>
      <c r="K962" s="77">
        <f t="shared" si="252"/>
        <v>0</v>
      </c>
      <c r="L962" s="75">
        <f t="shared" si="255"/>
        <v>0</v>
      </c>
      <c r="M962" s="78"/>
      <c r="O962" s="185"/>
    </row>
    <row r="963" spans="1:15" s="61" customFormat="1" ht="28.5" outlineLevel="1" x14ac:dyDescent="0.2">
      <c r="A963" s="1"/>
      <c r="B963" s="69" t="s">
        <v>1746</v>
      </c>
      <c r="C963" s="70">
        <v>92002</v>
      </c>
      <c r="D963" s="70" t="s">
        <v>48</v>
      </c>
      <c r="E963" s="71" t="s">
        <v>1747</v>
      </c>
      <c r="F963" s="72" t="s">
        <v>50</v>
      </c>
      <c r="G963" s="73">
        <v>243</v>
      </c>
      <c r="H963" s="74"/>
      <c r="I963" s="75">
        <f t="shared" si="254"/>
        <v>0</v>
      </c>
      <c r="J963" s="76">
        <f t="shared" si="251"/>
        <v>0</v>
      </c>
      <c r="K963" s="77">
        <f t="shared" si="252"/>
        <v>0</v>
      </c>
      <c r="L963" s="75">
        <f t="shared" si="255"/>
        <v>0</v>
      </c>
      <c r="M963" s="78"/>
      <c r="O963" s="185"/>
    </row>
    <row r="964" spans="1:15" s="61" customFormat="1" ht="28.5" outlineLevel="1" x14ac:dyDescent="0.2">
      <c r="A964" s="1"/>
      <c r="B964" s="69" t="s">
        <v>1748</v>
      </c>
      <c r="C964" s="70">
        <v>92003</v>
      </c>
      <c r="D964" s="70" t="s">
        <v>48</v>
      </c>
      <c r="E964" s="71" t="s">
        <v>1749</v>
      </c>
      <c r="F964" s="72" t="s">
        <v>50</v>
      </c>
      <c r="G964" s="73">
        <v>59</v>
      </c>
      <c r="H964" s="74"/>
      <c r="I964" s="75">
        <f t="shared" si="254"/>
        <v>0</v>
      </c>
      <c r="J964" s="76">
        <f t="shared" si="251"/>
        <v>0</v>
      </c>
      <c r="K964" s="77">
        <f t="shared" si="252"/>
        <v>0</v>
      </c>
      <c r="L964" s="75">
        <f t="shared" si="255"/>
        <v>0</v>
      </c>
      <c r="M964" s="78"/>
      <c r="O964" s="185"/>
    </row>
    <row r="965" spans="1:15" s="61" customFormat="1" ht="28.5" outlineLevel="1" x14ac:dyDescent="0.2">
      <c r="A965" s="1"/>
      <c r="B965" s="69" t="s">
        <v>1750</v>
      </c>
      <c r="C965" s="70">
        <v>91994</v>
      </c>
      <c r="D965" s="70" t="s">
        <v>48</v>
      </c>
      <c r="E965" s="71" t="s">
        <v>1751</v>
      </c>
      <c r="F965" s="72" t="s">
        <v>50</v>
      </c>
      <c r="G965" s="73">
        <v>456</v>
      </c>
      <c r="H965" s="74"/>
      <c r="I965" s="75">
        <f t="shared" si="254"/>
        <v>0</v>
      </c>
      <c r="J965" s="76">
        <f t="shared" si="251"/>
        <v>0</v>
      </c>
      <c r="K965" s="77">
        <f t="shared" si="252"/>
        <v>0</v>
      </c>
      <c r="L965" s="75">
        <f t="shared" si="255"/>
        <v>0</v>
      </c>
      <c r="M965" s="78"/>
      <c r="O965" s="185"/>
    </row>
    <row r="966" spans="1:15" s="61" customFormat="1" ht="28.5" outlineLevel="1" x14ac:dyDescent="0.2">
      <c r="A966" s="1"/>
      <c r="B966" s="69" t="s">
        <v>1752</v>
      </c>
      <c r="C966" s="70">
        <v>91995</v>
      </c>
      <c r="D966" s="70" t="s">
        <v>48</v>
      </c>
      <c r="E966" s="71" t="s">
        <v>733</v>
      </c>
      <c r="F966" s="72" t="s">
        <v>50</v>
      </c>
      <c r="G966" s="73">
        <v>152</v>
      </c>
      <c r="H966" s="74"/>
      <c r="I966" s="75">
        <f t="shared" si="254"/>
        <v>0</v>
      </c>
      <c r="J966" s="76">
        <f t="shared" si="251"/>
        <v>0</v>
      </c>
      <c r="K966" s="77">
        <f t="shared" si="252"/>
        <v>0</v>
      </c>
      <c r="L966" s="75">
        <f t="shared" si="255"/>
        <v>0</v>
      </c>
      <c r="M966" s="78"/>
      <c r="O966" s="185"/>
    </row>
    <row r="967" spans="1:15" s="61" customFormat="1" ht="28.5" outlineLevel="1" x14ac:dyDescent="0.2">
      <c r="A967" s="1"/>
      <c r="B967" s="69" t="s">
        <v>1753</v>
      </c>
      <c r="C967" s="70">
        <v>101632</v>
      </c>
      <c r="D967" s="70" t="s">
        <v>48</v>
      </c>
      <c r="E967" s="71" t="s">
        <v>870</v>
      </c>
      <c r="F967" s="72" t="s">
        <v>50</v>
      </c>
      <c r="G967" s="73">
        <v>9</v>
      </c>
      <c r="H967" s="74"/>
      <c r="I967" s="75">
        <f t="shared" si="254"/>
        <v>0</v>
      </c>
      <c r="J967" s="76">
        <f t="shared" si="251"/>
        <v>0</v>
      </c>
      <c r="K967" s="77">
        <f t="shared" si="252"/>
        <v>0</v>
      </c>
      <c r="L967" s="75">
        <f t="shared" si="255"/>
        <v>0</v>
      </c>
      <c r="M967" s="78"/>
      <c r="O967" s="185"/>
    </row>
    <row r="968" spans="1:15" s="61" customFormat="1" outlineLevel="1" x14ac:dyDescent="0.2">
      <c r="A968" s="1"/>
      <c r="B968" s="79" t="s">
        <v>1754</v>
      </c>
      <c r="C968" s="70" t="s">
        <v>1755</v>
      </c>
      <c r="D968" s="70" t="s">
        <v>24</v>
      </c>
      <c r="E968" s="71" t="s">
        <v>1756</v>
      </c>
      <c r="F968" s="72" t="s">
        <v>498</v>
      </c>
      <c r="G968" s="73">
        <v>9</v>
      </c>
      <c r="H968" s="74"/>
      <c r="I968" s="75">
        <f t="shared" si="254"/>
        <v>0</v>
      </c>
      <c r="J968" s="76">
        <f t="shared" si="251"/>
        <v>0</v>
      </c>
      <c r="K968" s="77">
        <f t="shared" si="252"/>
        <v>0</v>
      </c>
      <c r="L968" s="75">
        <f t="shared" si="255"/>
        <v>0</v>
      </c>
      <c r="M968" s="78"/>
      <c r="O968" s="185"/>
    </row>
    <row r="969" spans="1:15" s="61" customFormat="1" ht="28.5" outlineLevel="1" x14ac:dyDescent="0.2">
      <c r="A969" s="1"/>
      <c r="B969" s="69" t="s">
        <v>1757</v>
      </c>
      <c r="C969" s="70">
        <v>93667</v>
      </c>
      <c r="D969" s="70" t="s">
        <v>48</v>
      </c>
      <c r="E969" s="71" t="s">
        <v>1758</v>
      </c>
      <c r="F969" s="72" t="s">
        <v>50</v>
      </c>
      <c r="G969" s="73">
        <v>1</v>
      </c>
      <c r="H969" s="74"/>
      <c r="I969" s="75">
        <f t="shared" si="254"/>
        <v>0</v>
      </c>
      <c r="J969" s="76">
        <f t="shared" si="251"/>
        <v>0</v>
      </c>
      <c r="K969" s="77">
        <f t="shared" si="252"/>
        <v>0</v>
      </c>
      <c r="L969" s="75">
        <f t="shared" si="255"/>
        <v>0</v>
      </c>
      <c r="M969" s="78"/>
      <c r="O969" s="185"/>
    </row>
    <row r="970" spans="1:15" s="61" customFormat="1" outlineLevel="1" x14ac:dyDescent="0.2">
      <c r="A970" s="1"/>
      <c r="B970" s="69" t="s">
        <v>1759</v>
      </c>
      <c r="C970" s="70">
        <v>64035</v>
      </c>
      <c r="D970" s="70" t="s">
        <v>81</v>
      </c>
      <c r="E970" s="71" t="s">
        <v>1760</v>
      </c>
      <c r="F970" s="72" t="s">
        <v>50</v>
      </c>
      <c r="G970" s="73">
        <v>2</v>
      </c>
      <c r="H970" s="74"/>
      <c r="I970" s="75">
        <f t="shared" si="254"/>
        <v>0</v>
      </c>
      <c r="J970" s="76">
        <f t="shared" si="251"/>
        <v>0</v>
      </c>
      <c r="K970" s="77">
        <f t="shared" si="252"/>
        <v>0</v>
      </c>
      <c r="L970" s="75">
        <f t="shared" si="255"/>
        <v>0</v>
      </c>
      <c r="M970" s="78"/>
      <c r="O970" s="185"/>
    </row>
    <row r="971" spans="1:15" s="61" customFormat="1" ht="28.5" outlineLevel="1" x14ac:dyDescent="0.2">
      <c r="A971" s="1"/>
      <c r="B971" s="69" t="s">
        <v>1761</v>
      </c>
      <c r="C971" s="70">
        <v>101895</v>
      </c>
      <c r="D971" s="70" t="s">
        <v>48</v>
      </c>
      <c r="E971" s="71" t="s">
        <v>1762</v>
      </c>
      <c r="F971" s="72" t="s">
        <v>50</v>
      </c>
      <c r="G971" s="73">
        <v>4</v>
      </c>
      <c r="H971" s="74"/>
      <c r="I971" s="75">
        <f t="shared" si="254"/>
        <v>0</v>
      </c>
      <c r="J971" s="76">
        <f t="shared" si="251"/>
        <v>0</v>
      </c>
      <c r="K971" s="77">
        <f t="shared" si="252"/>
        <v>0</v>
      </c>
      <c r="L971" s="75">
        <f t="shared" si="255"/>
        <v>0</v>
      </c>
      <c r="M971" s="78"/>
      <c r="O971" s="185"/>
    </row>
    <row r="972" spans="1:15" s="61" customFormat="1" ht="28.5" outlineLevel="1" x14ac:dyDescent="0.2">
      <c r="A972" s="1"/>
      <c r="B972" s="69" t="s">
        <v>1763</v>
      </c>
      <c r="C972" s="70">
        <v>93672</v>
      </c>
      <c r="D972" s="70" t="s">
        <v>48</v>
      </c>
      <c r="E972" s="71" t="s">
        <v>1764</v>
      </c>
      <c r="F972" s="72" t="s">
        <v>50</v>
      </c>
      <c r="G972" s="73">
        <v>20</v>
      </c>
      <c r="H972" s="74"/>
      <c r="I972" s="75">
        <f t="shared" si="254"/>
        <v>0</v>
      </c>
      <c r="J972" s="76">
        <f t="shared" si="251"/>
        <v>0</v>
      </c>
      <c r="K972" s="77">
        <f t="shared" si="252"/>
        <v>0</v>
      </c>
      <c r="L972" s="75">
        <f t="shared" si="255"/>
        <v>0</v>
      </c>
      <c r="M972" s="78"/>
      <c r="O972" s="185"/>
    </row>
    <row r="973" spans="1:15" s="61" customFormat="1" ht="28.5" outlineLevel="1" x14ac:dyDescent="0.2">
      <c r="A973" s="1"/>
      <c r="B973" s="69" t="s">
        <v>1765</v>
      </c>
      <c r="C973" s="70">
        <v>93673</v>
      </c>
      <c r="D973" s="70" t="s">
        <v>48</v>
      </c>
      <c r="E973" s="71" t="s">
        <v>741</v>
      </c>
      <c r="F973" s="72" t="s">
        <v>50</v>
      </c>
      <c r="G973" s="73">
        <v>3</v>
      </c>
      <c r="H973" s="74"/>
      <c r="I973" s="75">
        <f t="shared" si="254"/>
        <v>0</v>
      </c>
      <c r="J973" s="76">
        <f t="shared" si="251"/>
        <v>0</v>
      </c>
      <c r="K973" s="77">
        <f t="shared" si="252"/>
        <v>0</v>
      </c>
      <c r="L973" s="75">
        <f t="shared" si="255"/>
        <v>0</v>
      </c>
      <c r="M973" s="78"/>
      <c r="O973" s="185"/>
    </row>
    <row r="974" spans="1:15" s="61" customFormat="1" ht="28.5" outlineLevel="1" x14ac:dyDescent="0.2">
      <c r="A974" s="1"/>
      <c r="B974" s="69" t="s">
        <v>1766</v>
      </c>
      <c r="C974" s="70">
        <v>101894</v>
      </c>
      <c r="D974" s="70" t="s">
        <v>48</v>
      </c>
      <c r="E974" s="71" t="s">
        <v>1767</v>
      </c>
      <c r="F974" s="72" t="s">
        <v>50</v>
      </c>
      <c r="G974" s="73">
        <v>17</v>
      </c>
      <c r="H974" s="74"/>
      <c r="I974" s="75">
        <f t="shared" si="254"/>
        <v>0</v>
      </c>
      <c r="J974" s="76">
        <f t="shared" si="251"/>
        <v>0</v>
      </c>
      <c r="K974" s="77">
        <f t="shared" si="252"/>
        <v>0</v>
      </c>
      <c r="L974" s="75">
        <f t="shared" si="255"/>
        <v>0</v>
      </c>
      <c r="M974" s="78"/>
      <c r="O974" s="185"/>
    </row>
    <row r="975" spans="1:15" s="61" customFormat="1" ht="28.5" outlineLevel="1" x14ac:dyDescent="0.2">
      <c r="A975" s="1"/>
      <c r="B975" s="69" t="s">
        <v>1768</v>
      </c>
      <c r="C975" s="70">
        <v>93654</v>
      </c>
      <c r="D975" s="70" t="s">
        <v>48</v>
      </c>
      <c r="E975" s="71" t="s">
        <v>846</v>
      </c>
      <c r="F975" s="72" t="s">
        <v>50</v>
      </c>
      <c r="G975" s="73">
        <v>31</v>
      </c>
      <c r="H975" s="74"/>
      <c r="I975" s="75">
        <f t="shared" si="254"/>
        <v>0</v>
      </c>
      <c r="J975" s="76">
        <f t="shared" si="251"/>
        <v>0</v>
      </c>
      <c r="K975" s="77">
        <f t="shared" si="252"/>
        <v>0</v>
      </c>
      <c r="L975" s="75">
        <f t="shared" si="255"/>
        <v>0</v>
      </c>
      <c r="M975" s="78"/>
      <c r="O975" s="185"/>
    </row>
    <row r="976" spans="1:15" s="61" customFormat="1" ht="28.5" outlineLevel="1" x14ac:dyDescent="0.2">
      <c r="A976" s="1"/>
      <c r="B976" s="69" t="s">
        <v>1769</v>
      </c>
      <c r="C976" s="70">
        <v>93655</v>
      </c>
      <c r="D976" s="70" t="s">
        <v>48</v>
      </c>
      <c r="E976" s="71" t="s">
        <v>848</v>
      </c>
      <c r="F976" s="72" t="s">
        <v>50</v>
      </c>
      <c r="G976" s="73">
        <v>132</v>
      </c>
      <c r="H976" s="74"/>
      <c r="I976" s="75">
        <f t="shared" si="254"/>
        <v>0</v>
      </c>
      <c r="J976" s="76">
        <f t="shared" si="251"/>
        <v>0</v>
      </c>
      <c r="K976" s="77">
        <f t="shared" si="252"/>
        <v>0</v>
      </c>
      <c r="L976" s="75">
        <f t="shared" si="255"/>
        <v>0</v>
      </c>
      <c r="M976" s="78"/>
      <c r="O976" s="185"/>
    </row>
    <row r="977" spans="1:15" s="61" customFormat="1" ht="28.5" outlineLevel="1" x14ac:dyDescent="0.2">
      <c r="A977" s="1"/>
      <c r="B977" s="69" t="s">
        <v>1770</v>
      </c>
      <c r="C977" s="70">
        <v>93656</v>
      </c>
      <c r="D977" s="70" t="s">
        <v>48</v>
      </c>
      <c r="E977" s="71" t="s">
        <v>1771</v>
      </c>
      <c r="F977" s="72" t="s">
        <v>50</v>
      </c>
      <c r="G977" s="73">
        <v>2</v>
      </c>
      <c r="H977" s="74"/>
      <c r="I977" s="75">
        <f t="shared" si="254"/>
        <v>0</v>
      </c>
      <c r="J977" s="76">
        <f t="shared" ref="J977:J1028" si="256">IFERROR($J$9,"")</f>
        <v>0</v>
      </c>
      <c r="K977" s="77">
        <f t="shared" ref="K977:K1028" si="257">IFERROR(ROUND(H977*(1+$J977),2),"")</f>
        <v>0</v>
      </c>
      <c r="L977" s="75">
        <f t="shared" ref="L977:L1008" si="258">IFERROR(ROUND($K977*$G977,2)," ")</f>
        <v>0</v>
      </c>
      <c r="M977" s="78"/>
      <c r="O977" s="185"/>
    </row>
    <row r="978" spans="1:15" s="61" customFormat="1" ht="28.5" outlineLevel="1" x14ac:dyDescent="0.2">
      <c r="A978" s="1"/>
      <c r="B978" s="69" t="s">
        <v>1772</v>
      </c>
      <c r="C978" s="70">
        <v>93661</v>
      </c>
      <c r="D978" s="70" t="s">
        <v>48</v>
      </c>
      <c r="E978" s="71" t="s">
        <v>850</v>
      </c>
      <c r="F978" s="72" t="s">
        <v>50</v>
      </c>
      <c r="G978" s="73">
        <v>3</v>
      </c>
      <c r="H978" s="74"/>
      <c r="I978" s="75">
        <f t="shared" ref="I978:I1028" si="259">IFERROR(ROUND($G978*$H978,2),"")</f>
        <v>0</v>
      </c>
      <c r="J978" s="76">
        <f t="shared" si="256"/>
        <v>0</v>
      </c>
      <c r="K978" s="77">
        <f t="shared" si="257"/>
        <v>0</v>
      </c>
      <c r="L978" s="75">
        <f t="shared" si="258"/>
        <v>0</v>
      </c>
      <c r="M978" s="78"/>
      <c r="O978" s="185"/>
    </row>
    <row r="979" spans="1:15" s="61" customFormat="1" ht="28.5" outlineLevel="1" x14ac:dyDescent="0.2">
      <c r="A979" s="1"/>
      <c r="B979" s="69" t="s">
        <v>1773</v>
      </c>
      <c r="C979" s="70">
        <v>93662</v>
      </c>
      <c r="D979" s="70" t="s">
        <v>48</v>
      </c>
      <c r="E979" s="71" t="s">
        <v>852</v>
      </c>
      <c r="F979" s="72" t="s">
        <v>50</v>
      </c>
      <c r="G979" s="73">
        <v>107</v>
      </c>
      <c r="H979" s="74"/>
      <c r="I979" s="75">
        <f t="shared" si="259"/>
        <v>0</v>
      </c>
      <c r="J979" s="76">
        <f t="shared" si="256"/>
        <v>0</v>
      </c>
      <c r="K979" s="77">
        <f t="shared" si="257"/>
        <v>0</v>
      </c>
      <c r="L979" s="75">
        <f t="shared" si="258"/>
        <v>0</v>
      </c>
      <c r="M979" s="78"/>
      <c r="O979" s="185"/>
    </row>
    <row r="980" spans="1:15" s="61" customFormat="1" ht="28.5" outlineLevel="1" x14ac:dyDescent="0.2">
      <c r="A980" s="1"/>
      <c r="B980" s="69" t="s">
        <v>1774</v>
      </c>
      <c r="C980" s="70">
        <v>93664</v>
      </c>
      <c r="D980" s="70" t="s">
        <v>48</v>
      </c>
      <c r="E980" s="71" t="s">
        <v>1775</v>
      </c>
      <c r="F980" s="72" t="s">
        <v>50</v>
      </c>
      <c r="G980" s="73">
        <v>2</v>
      </c>
      <c r="H980" s="74"/>
      <c r="I980" s="75">
        <f t="shared" si="259"/>
        <v>0</v>
      </c>
      <c r="J980" s="76">
        <f t="shared" si="256"/>
        <v>0</v>
      </c>
      <c r="K980" s="77">
        <f t="shared" si="257"/>
        <v>0</v>
      </c>
      <c r="L980" s="75">
        <f t="shared" si="258"/>
        <v>0</v>
      </c>
      <c r="M980" s="78"/>
      <c r="O980" s="185"/>
    </row>
    <row r="981" spans="1:15" s="61" customFormat="1" ht="28.5" outlineLevel="1" x14ac:dyDescent="0.2">
      <c r="A981" s="1"/>
      <c r="B981" s="69" t="s">
        <v>1776</v>
      </c>
      <c r="C981" s="70">
        <v>93663</v>
      </c>
      <c r="D981" s="70" t="s">
        <v>48</v>
      </c>
      <c r="E981" s="71" t="s">
        <v>1777</v>
      </c>
      <c r="F981" s="72" t="s">
        <v>50</v>
      </c>
      <c r="G981" s="73">
        <v>26</v>
      </c>
      <c r="H981" s="74"/>
      <c r="I981" s="75">
        <f t="shared" si="259"/>
        <v>0</v>
      </c>
      <c r="J981" s="76">
        <f t="shared" si="256"/>
        <v>0</v>
      </c>
      <c r="K981" s="77">
        <f t="shared" si="257"/>
        <v>0</v>
      </c>
      <c r="L981" s="75">
        <f t="shared" si="258"/>
        <v>0</v>
      </c>
      <c r="M981" s="78"/>
      <c r="O981" s="185"/>
    </row>
    <row r="982" spans="1:15" s="61" customFormat="1" ht="28.5" outlineLevel="1" x14ac:dyDescent="0.2">
      <c r="A982" s="1"/>
      <c r="B982" s="69" t="s">
        <v>1778</v>
      </c>
      <c r="C982" s="70">
        <v>93665</v>
      </c>
      <c r="D982" s="70" t="s">
        <v>48</v>
      </c>
      <c r="E982" s="71" t="s">
        <v>854</v>
      </c>
      <c r="F982" s="72" t="s">
        <v>50</v>
      </c>
      <c r="G982" s="73">
        <v>8</v>
      </c>
      <c r="H982" s="74"/>
      <c r="I982" s="75">
        <f t="shared" si="259"/>
        <v>0</v>
      </c>
      <c r="J982" s="76">
        <f t="shared" si="256"/>
        <v>0</v>
      </c>
      <c r="K982" s="77">
        <f t="shared" si="257"/>
        <v>0</v>
      </c>
      <c r="L982" s="75">
        <f t="shared" si="258"/>
        <v>0</v>
      </c>
      <c r="M982" s="78"/>
      <c r="O982" s="185"/>
    </row>
    <row r="983" spans="1:15" s="61" customFormat="1" ht="28.5" outlineLevel="1" x14ac:dyDescent="0.2">
      <c r="A983" s="1"/>
      <c r="B983" s="69" t="s">
        <v>1779</v>
      </c>
      <c r="C983" s="70">
        <v>93671</v>
      </c>
      <c r="D983" s="70" t="s">
        <v>48</v>
      </c>
      <c r="E983" s="71" t="s">
        <v>1780</v>
      </c>
      <c r="F983" s="72" t="s">
        <v>50</v>
      </c>
      <c r="G983" s="73">
        <v>1</v>
      </c>
      <c r="H983" s="74"/>
      <c r="I983" s="75">
        <f t="shared" si="259"/>
        <v>0</v>
      </c>
      <c r="J983" s="76">
        <f t="shared" si="256"/>
        <v>0</v>
      </c>
      <c r="K983" s="77">
        <f t="shared" si="257"/>
        <v>0</v>
      </c>
      <c r="L983" s="75">
        <f t="shared" si="258"/>
        <v>0</v>
      </c>
      <c r="M983" s="78"/>
      <c r="O983" s="185"/>
    </row>
    <row r="984" spans="1:15" s="61" customFormat="1" ht="28.5" outlineLevel="1" x14ac:dyDescent="0.2">
      <c r="A984" s="1"/>
      <c r="B984" s="79" t="s">
        <v>1781</v>
      </c>
      <c r="C984" s="70" t="s">
        <v>1782</v>
      </c>
      <c r="D984" s="70" t="s">
        <v>24</v>
      </c>
      <c r="E984" s="71" t="s">
        <v>1783</v>
      </c>
      <c r="F984" s="72" t="s">
        <v>498</v>
      </c>
      <c r="G984" s="73">
        <v>3</v>
      </c>
      <c r="H984" s="74"/>
      <c r="I984" s="75">
        <f t="shared" si="259"/>
        <v>0</v>
      </c>
      <c r="J984" s="76">
        <f t="shared" si="256"/>
        <v>0</v>
      </c>
      <c r="K984" s="77">
        <f t="shared" si="257"/>
        <v>0</v>
      </c>
      <c r="L984" s="75">
        <f t="shared" si="258"/>
        <v>0</v>
      </c>
      <c r="M984" s="78"/>
      <c r="O984" s="185"/>
    </row>
    <row r="985" spans="1:15" s="61" customFormat="1" ht="28.5" outlineLevel="1" x14ac:dyDescent="0.2">
      <c r="A985" s="1"/>
      <c r="B985" s="79" t="s">
        <v>1784</v>
      </c>
      <c r="C985" s="70" t="s">
        <v>1785</v>
      </c>
      <c r="D985" s="70" t="s">
        <v>24</v>
      </c>
      <c r="E985" s="71" t="s">
        <v>1786</v>
      </c>
      <c r="F985" s="72" t="s">
        <v>498</v>
      </c>
      <c r="G985" s="73">
        <v>2</v>
      </c>
      <c r="H985" s="74"/>
      <c r="I985" s="75">
        <f t="shared" si="259"/>
        <v>0</v>
      </c>
      <c r="J985" s="76">
        <f t="shared" si="256"/>
        <v>0</v>
      </c>
      <c r="K985" s="77">
        <f t="shared" si="257"/>
        <v>0</v>
      </c>
      <c r="L985" s="75">
        <f t="shared" si="258"/>
        <v>0</v>
      </c>
      <c r="M985" s="78"/>
      <c r="O985" s="185"/>
    </row>
    <row r="986" spans="1:15" s="61" customFormat="1" ht="28.5" outlineLevel="1" x14ac:dyDescent="0.2">
      <c r="A986" s="1"/>
      <c r="B986" s="69" t="s">
        <v>1787</v>
      </c>
      <c r="C986" s="70">
        <v>101898</v>
      </c>
      <c r="D986" s="70" t="s">
        <v>48</v>
      </c>
      <c r="E986" s="71" t="s">
        <v>1788</v>
      </c>
      <c r="F986" s="72" t="s">
        <v>50</v>
      </c>
      <c r="G986" s="73">
        <v>3</v>
      </c>
      <c r="H986" s="74"/>
      <c r="I986" s="75">
        <f t="shared" si="259"/>
        <v>0</v>
      </c>
      <c r="J986" s="76">
        <f t="shared" si="256"/>
        <v>0</v>
      </c>
      <c r="K986" s="77">
        <f t="shared" si="257"/>
        <v>0</v>
      </c>
      <c r="L986" s="75">
        <f t="shared" si="258"/>
        <v>0</v>
      </c>
      <c r="M986" s="78"/>
      <c r="O986" s="185"/>
    </row>
    <row r="987" spans="1:15" s="61" customFormat="1" ht="28.5" outlineLevel="1" x14ac:dyDescent="0.2">
      <c r="A987" s="1"/>
      <c r="B987" s="69" t="s">
        <v>1789</v>
      </c>
      <c r="C987" s="70">
        <v>101899</v>
      </c>
      <c r="D987" s="70" t="s">
        <v>48</v>
      </c>
      <c r="E987" s="71" t="s">
        <v>1790</v>
      </c>
      <c r="F987" s="72" t="s">
        <v>50</v>
      </c>
      <c r="G987" s="73">
        <v>3</v>
      </c>
      <c r="H987" s="74"/>
      <c r="I987" s="75">
        <f t="shared" si="259"/>
        <v>0</v>
      </c>
      <c r="J987" s="76">
        <f t="shared" si="256"/>
        <v>0</v>
      </c>
      <c r="K987" s="77">
        <f t="shared" si="257"/>
        <v>0</v>
      </c>
      <c r="L987" s="75">
        <f t="shared" si="258"/>
        <v>0</v>
      </c>
      <c r="M987" s="78"/>
      <c r="O987" s="185"/>
    </row>
    <row r="988" spans="1:15" s="61" customFormat="1" outlineLevel="1" x14ac:dyDescent="0.2">
      <c r="A988" s="1"/>
      <c r="B988" s="69" t="s">
        <v>1791</v>
      </c>
      <c r="C988" s="70">
        <v>64564</v>
      </c>
      <c r="D988" s="70" t="s">
        <v>81</v>
      </c>
      <c r="E988" s="71" t="s">
        <v>1792</v>
      </c>
      <c r="F988" s="72" t="s">
        <v>50</v>
      </c>
      <c r="G988" s="73">
        <v>4</v>
      </c>
      <c r="H988" s="74"/>
      <c r="I988" s="75">
        <f t="shared" si="259"/>
        <v>0</v>
      </c>
      <c r="J988" s="76">
        <f t="shared" si="256"/>
        <v>0</v>
      </c>
      <c r="K988" s="77">
        <f t="shared" si="257"/>
        <v>0</v>
      </c>
      <c r="L988" s="75">
        <f t="shared" si="258"/>
        <v>0</v>
      </c>
      <c r="M988" s="78"/>
      <c r="O988" s="185"/>
    </row>
    <row r="989" spans="1:15" s="61" customFormat="1" outlineLevel="1" x14ac:dyDescent="0.2">
      <c r="A989" s="1"/>
      <c r="B989" s="69" t="s">
        <v>1793</v>
      </c>
      <c r="C989" s="70">
        <v>64563</v>
      </c>
      <c r="D989" s="70" t="s">
        <v>81</v>
      </c>
      <c r="E989" s="71" t="s">
        <v>872</v>
      </c>
      <c r="F989" s="72" t="s">
        <v>50</v>
      </c>
      <c r="G989" s="73">
        <v>94</v>
      </c>
      <c r="H989" s="74"/>
      <c r="I989" s="75">
        <f t="shared" si="259"/>
        <v>0</v>
      </c>
      <c r="J989" s="76">
        <f t="shared" si="256"/>
        <v>0</v>
      </c>
      <c r="K989" s="77">
        <f t="shared" si="257"/>
        <v>0</v>
      </c>
      <c r="L989" s="75">
        <f t="shared" si="258"/>
        <v>0</v>
      </c>
      <c r="M989" s="78"/>
      <c r="O989" s="185"/>
    </row>
    <row r="990" spans="1:15" s="61" customFormat="1" ht="28.5" outlineLevel="1" x14ac:dyDescent="0.2">
      <c r="A990" s="1"/>
      <c r="B990" s="79" t="s">
        <v>1794</v>
      </c>
      <c r="C990" s="70" t="s">
        <v>1795</v>
      </c>
      <c r="D990" s="70" t="s">
        <v>24</v>
      </c>
      <c r="E990" s="81" t="s">
        <v>1796</v>
      </c>
      <c r="F990" s="72" t="s">
        <v>498</v>
      </c>
      <c r="G990" s="73">
        <v>8</v>
      </c>
      <c r="H990" s="74"/>
      <c r="I990" s="75">
        <f t="shared" si="259"/>
        <v>0</v>
      </c>
      <c r="J990" s="76">
        <f t="shared" si="256"/>
        <v>0</v>
      </c>
      <c r="K990" s="77">
        <f t="shared" si="257"/>
        <v>0</v>
      </c>
      <c r="L990" s="75">
        <f t="shared" si="258"/>
        <v>0</v>
      </c>
      <c r="M990" s="78"/>
      <c r="O990" s="185"/>
    </row>
    <row r="991" spans="1:15" s="61" customFormat="1" ht="28.5" outlineLevel="1" x14ac:dyDescent="0.2">
      <c r="A991" s="1"/>
      <c r="B991" s="69" t="s">
        <v>1797</v>
      </c>
      <c r="C991" s="70">
        <v>151350</v>
      </c>
      <c r="D991" s="70" t="s">
        <v>743</v>
      </c>
      <c r="E991" s="71" t="s">
        <v>744</v>
      </c>
      <c r="F991" s="72" t="s">
        <v>745</v>
      </c>
      <c r="G991" s="73">
        <v>49</v>
      </c>
      <c r="H991" s="74"/>
      <c r="I991" s="75">
        <f t="shared" si="259"/>
        <v>0</v>
      </c>
      <c r="J991" s="76">
        <f t="shared" si="256"/>
        <v>0</v>
      </c>
      <c r="K991" s="77">
        <f t="shared" si="257"/>
        <v>0</v>
      </c>
      <c r="L991" s="75">
        <f t="shared" si="258"/>
        <v>0</v>
      </c>
      <c r="M991" s="78"/>
      <c r="O991" s="185"/>
    </row>
    <row r="992" spans="1:15" s="61" customFormat="1" outlineLevel="1" x14ac:dyDescent="0.2">
      <c r="A992" s="1"/>
      <c r="B992" s="69" t="s">
        <v>1798</v>
      </c>
      <c r="C992" s="70">
        <v>151357</v>
      </c>
      <c r="D992" s="70" t="s">
        <v>743</v>
      </c>
      <c r="E992" s="71" t="s">
        <v>1799</v>
      </c>
      <c r="F992" s="72" t="s">
        <v>745</v>
      </c>
      <c r="G992" s="73">
        <v>6</v>
      </c>
      <c r="H992" s="74"/>
      <c r="I992" s="75">
        <f t="shared" si="259"/>
        <v>0</v>
      </c>
      <c r="J992" s="76">
        <f t="shared" si="256"/>
        <v>0</v>
      </c>
      <c r="K992" s="77">
        <f t="shared" si="257"/>
        <v>0</v>
      </c>
      <c r="L992" s="75">
        <f t="shared" si="258"/>
        <v>0</v>
      </c>
      <c r="M992" s="78"/>
      <c r="O992" s="185"/>
    </row>
    <row r="993" spans="1:15" s="61" customFormat="1" outlineLevel="1" x14ac:dyDescent="0.2">
      <c r="A993" s="1"/>
      <c r="B993" s="69" t="s">
        <v>1800</v>
      </c>
      <c r="C993" s="70">
        <v>64818</v>
      </c>
      <c r="D993" s="70" t="s">
        <v>81</v>
      </c>
      <c r="E993" s="71" t="s">
        <v>1801</v>
      </c>
      <c r="F993" s="72" t="s">
        <v>50</v>
      </c>
      <c r="G993" s="73">
        <v>1</v>
      </c>
      <c r="H993" s="74"/>
      <c r="I993" s="75">
        <f t="shared" si="259"/>
        <v>0</v>
      </c>
      <c r="J993" s="76">
        <f t="shared" si="256"/>
        <v>0</v>
      </c>
      <c r="K993" s="77">
        <f t="shared" si="257"/>
        <v>0</v>
      </c>
      <c r="L993" s="75">
        <f t="shared" si="258"/>
        <v>0</v>
      </c>
      <c r="M993" s="78"/>
      <c r="O993" s="185"/>
    </row>
    <row r="994" spans="1:15" s="61" customFormat="1" outlineLevel="1" x14ac:dyDescent="0.2">
      <c r="A994" s="1"/>
      <c r="B994" s="69" t="s">
        <v>1802</v>
      </c>
      <c r="C994" s="70">
        <v>64816</v>
      </c>
      <c r="D994" s="70" t="s">
        <v>81</v>
      </c>
      <c r="E994" s="71" t="s">
        <v>798</v>
      </c>
      <c r="F994" s="72" t="s">
        <v>50</v>
      </c>
      <c r="G994" s="73">
        <v>2</v>
      </c>
      <c r="H994" s="74"/>
      <c r="I994" s="75">
        <f t="shared" si="259"/>
        <v>0</v>
      </c>
      <c r="J994" s="76">
        <f t="shared" si="256"/>
        <v>0</v>
      </c>
      <c r="K994" s="77">
        <f t="shared" si="257"/>
        <v>0</v>
      </c>
      <c r="L994" s="75">
        <f t="shared" si="258"/>
        <v>0</v>
      </c>
      <c r="M994" s="78"/>
      <c r="O994" s="185"/>
    </row>
    <row r="995" spans="1:15" s="61" customFormat="1" outlineLevel="1" x14ac:dyDescent="0.2">
      <c r="A995" s="1"/>
      <c r="B995" s="69" t="s">
        <v>1803</v>
      </c>
      <c r="C995" s="70">
        <v>13149</v>
      </c>
      <c r="D995" s="70" t="s">
        <v>496</v>
      </c>
      <c r="E995" s="71" t="s">
        <v>1804</v>
      </c>
      <c r="F995" s="72" t="s">
        <v>498</v>
      </c>
      <c r="G995" s="73">
        <v>10</v>
      </c>
      <c r="H995" s="74"/>
      <c r="I995" s="75">
        <f t="shared" si="259"/>
        <v>0</v>
      </c>
      <c r="J995" s="76">
        <f t="shared" si="256"/>
        <v>0</v>
      </c>
      <c r="K995" s="77">
        <f t="shared" si="257"/>
        <v>0</v>
      </c>
      <c r="L995" s="75">
        <f t="shared" si="258"/>
        <v>0</v>
      </c>
      <c r="M995" s="78"/>
      <c r="O995" s="185"/>
    </row>
    <row r="996" spans="1:15" s="61" customFormat="1" outlineLevel="1" x14ac:dyDescent="0.2">
      <c r="A996" s="1"/>
      <c r="B996" s="69" t="s">
        <v>1805</v>
      </c>
      <c r="C996" s="70">
        <v>63612</v>
      </c>
      <c r="D996" s="70" t="s">
        <v>81</v>
      </c>
      <c r="E996" s="71" t="s">
        <v>827</v>
      </c>
      <c r="F996" s="72" t="s">
        <v>50</v>
      </c>
      <c r="G996" s="73">
        <v>65</v>
      </c>
      <c r="H996" s="74"/>
      <c r="I996" s="75">
        <f t="shared" si="259"/>
        <v>0</v>
      </c>
      <c r="J996" s="76">
        <f t="shared" si="256"/>
        <v>0</v>
      </c>
      <c r="K996" s="77">
        <f t="shared" si="257"/>
        <v>0</v>
      </c>
      <c r="L996" s="75">
        <f t="shared" si="258"/>
        <v>0</v>
      </c>
      <c r="M996" s="78"/>
      <c r="O996" s="185"/>
    </row>
    <row r="997" spans="1:15" s="61" customFormat="1" outlineLevel="1" x14ac:dyDescent="0.2">
      <c r="A997" s="1"/>
      <c r="B997" s="69" t="s">
        <v>1806</v>
      </c>
      <c r="C997" s="70">
        <v>63746</v>
      </c>
      <c r="D997" s="70" t="s">
        <v>81</v>
      </c>
      <c r="E997" s="71" t="s">
        <v>829</v>
      </c>
      <c r="F997" s="72" t="s">
        <v>50</v>
      </c>
      <c r="G997" s="73">
        <v>1</v>
      </c>
      <c r="H997" s="74"/>
      <c r="I997" s="75">
        <f t="shared" si="259"/>
        <v>0</v>
      </c>
      <c r="J997" s="76">
        <f t="shared" si="256"/>
        <v>0</v>
      </c>
      <c r="K997" s="77">
        <f t="shared" si="257"/>
        <v>0</v>
      </c>
      <c r="L997" s="75">
        <f t="shared" si="258"/>
        <v>0</v>
      </c>
      <c r="M997" s="78"/>
      <c r="O997" s="185"/>
    </row>
    <row r="998" spans="1:15" s="61" customFormat="1" outlineLevel="1" x14ac:dyDescent="0.2">
      <c r="A998" s="1"/>
      <c r="B998" s="69" t="s">
        <v>1807</v>
      </c>
      <c r="C998" s="70">
        <v>59412</v>
      </c>
      <c r="D998" s="70" t="s">
        <v>81</v>
      </c>
      <c r="E998" s="71" t="s">
        <v>831</v>
      </c>
      <c r="F998" s="72" t="s">
        <v>50</v>
      </c>
      <c r="G998" s="73">
        <v>13</v>
      </c>
      <c r="H998" s="74"/>
      <c r="I998" s="75">
        <f t="shared" si="259"/>
        <v>0</v>
      </c>
      <c r="J998" s="76">
        <f t="shared" si="256"/>
        <v>0</v>
      </c>
      <c r="K998" s="77">
        <f t="shared" si="257"/>
        <v>0</v>
      </c>
      <c r="L998" s="75">
        <f t="shared" si="258"/>
        <v>0</v>
      </c>
      <c r="M998" s="78"/>
      <c r="O998" s="185"/>
    </row>
    <row r="999" spans="1:15" s="61" customFormat="1" outlineLevel="1" x14ac:dyDescent="0.2">
      <c r="A999" s="1"/>
      <c r="B999" s="79" t="s">
        <v>1808</v>
      </c>
      <c r="C999" s="70" t="s">
        <v>833</v>
      </c>
      <c r="D999" s="70" t="s">
        <v>24</v>
      </c>
      <c r="E999" s="71" t="s">
        <v>834</v>
      </c>
      <c r="F999" s="72" t="s">
        <v>541</v>
      </c>
      <c r="G999" s="73">
        <v>260.5</v>
      </c>
      <c r="H999" s="74"/>
      <c r="I999" s="75">
        <f t="shared" si="259"/>
        <v>0</v>
      </c>
      <c r="J999" s="76">
        <f t="shared" si="256"/>
        <v>0</v>
      </c>
      <c r="K999" s="77">
        <f t="shared" si="257"/>
        <v>0</v>
      </c>
      <c r="L999" s="75">
        <f t="shared" si="258"/>
        <v>0</v>
      </c>
      <c r="M999" s="78"/>
      <c r="O999" s="185"/>
    </row>
    <row r="1000" spans="1:15" s="61" customFormat="1" outlineLevel="1" x14ac:dyDescent="0.2">
      <c r="A1000" s="1"/>
      <c r="B1000" s="79" t="s">
        <v>1809</v>
      </c>
      <c r="C1000" s="70" t="s">
        <v>1810</v>
      </c>
      <c r="D1000" s="70" t="s">
        <v>24</v>
      </c>
      <c r="E1000" s="71" t="s">
        <v>1811</v>
      </c>
      <c r="F1000" s="72" t="s">
        <v>541</v>
      </c>
      <c r="G1000" s="73">
        <v>28.3</v>
      </c>
      <c r="H1000" s="74"/>
      <c r="I1000" s="75">
        <f t="shared" si="259"/>
        <v>0</v>
      </c>
      <c r="J1000" s="76">
        <f t="shared" si="256"/>
        <v>0</v>
      </c>
      <c r="K1000" s="77">
        <f t="shared" si="257"/>
        <v>0</v>
      </c>
      <c r="L1000" s="75">
        <f t="shared" si="258"/>
        <v>0</v>
      </c>
      <c r="M1000" s="78"/>
      <c r="O1000" s="185"/>
    </row>
    <row r="1001" spans="1:15" s="61" customFormat="1" outlineLevel="1" x14ac:dyDescent="0.2">
      <c r="A1001" s="1"/>
      <c r="B1001" s="69" t="s">
        <v>1812</v>
      </c>
      <c r="C1001" s="70">
        <v>61129</v>
      </c>
      <c r="D1001" s="70" t="s">
        <v>81</v>
      </c>
      <c r="E1001" s="71" t="s">
        <v>1813</v>
      </c>
      <c r="F1001" s="72" t="s">
        <v>124</v>
      </c>
      <c r="G1001" s="73">
        <v>46.7</v>
      </c>
      <c r="H1001" s="74"/>
      <c r="I1001" s="75">
        <f t="shared" si="259"/>
        <v>0</v>
      </c>
      <c r="J1001" s="76">
        <f t="shared" si="256"/>
        <v>0</v>
      </c>
      <c r="K1001" s="77">
        <f t="shared" si="257"/>
        <v>0</v>
      </c>
      <c r="L1001" s="75">
        <f t="shared" si="258"/>
        <v>0</v>
      </c>
      <c r="M1001" s="78"/>
      <c r="O1001" s="185"/>
    </row>
    <row r="1002" spans="1:15" s="61" customFormat="1" outlineLevel="1" x14ac:dyDescent="0.2">
      <c r="A1002" s="1"/>
      <c r="B1002" s="69" t="s">
        <v>1814</v>
      </c>
      <c r="C1002" s="70">
        <v>63541</v>
      </c>
      <c r="D1002" s="70" t="s">
        <v>81</v>
      </c>
      <c r="E1002" s="71" t="s">
        <v>1815</v>
      </c>
      <c r="F1002" s="72" t="s">
        <v>124</v>
      </c>
      <c r="G1002" s="73">
        <v>574.1</v>
      </c>
      <c r="H1002" s="74"/>
      <c r="I1002" s="75">
        <f t="shared" si="259"/>
        <v>0</v>
      </c>
      <c r="J1002" s="76">
        <f t="shared" si="256"/>
        <v>0</v>
      </c>
      <c r="K1002" s="77">
        <f t="shared" si="257"/>
        <v>0</v>
      </c>
      <c r="L1002" s="75">
        <f t="shared" si="258"/>
        <v>0</v>
      </c>
      <c r="M1002" s="78"/>
      <c r="O1002" s="185"/>
    </row>
    <row r="1003" spans="1:15" s="61" customFormat="1" outlineLevel="1" x14ac:dyDescent="0.2">
      <c r="A1003" s="1"/>
      <c r="B1003" s="69" t="s">
        <v>1816</v>
      </c>
      <c r="C1003" s="70">
        <v>12488</v>
      </c>
      <c r="D1003" s="70" t="s">
        <v>496</v>
      </c>
      <c r="E1003" s="71" t="s">
        <v>1817</v>
      </c>
      <c r="F1003" s="72" t="s">
        <v>498</v>
      </c>
      <c r="G1003" s="73">
        <v>235</v>
      </c>
      <c r="H1003" s="74"/>
      <c r="I1003" s="75">
        <f t="shared" si="259"/>
        <v>0</v>
      </c>
      <c r="J1003" s="76">
        <f t="shared" si="256"/>
        <v>0</v>
      </c>
      <c r="K1003" s="77">
        <f t="shared" si="257"/>
        <v>0</v>
      </c>
      <c r="L1003" s="75">
        <f t="shared" si="258"/>
        <v>0</v>
      </c>
      <c r="M1003" s="78"/>
      <c r="O1003" s="185"/>
    </row>
    <row r="1004" spans="1:15" s="61" customFormat="1" outlineLevel="1" x14ac:dyDescent="0.2">
      <c r="A1004" s="1"/>
      <c r="B1004" s="69" t="s">
        <v>1818</v>
      </c>
      <c r="C1004" s="70">
        <v>12574</v>
      </c>
      <c r="D1004" s="70" t="s">
        <v>496</v>
      </c>
      <c r="E1004" s="71" t="s">
        <v>1819</v>
      </c>
      <c r="F1004" s="72" t="s">
        <v>498</v>
      </c>
      <c r="G1004" s="73">
        <v>10</v>
      </c>
      <c r="H1004" s="74"/>
      <c r="I1004" s="75">
        <f t="shared" si="259"/>
        <v>0</v>
      </c>
      <c r="J1004" s="76">
        <f t="shared" si="256"/>
        <v>0</v>
      </c>
      <c r="K1004" s="77">
        <f t="shared" si="257"/>
        <v>0</v>
      </c>
      <c r="L1004" s="75">
        <f t="shared" si="258"/>
        <v>0</v>
      </c>
      <c r="M1004" s="78"/>
      <c r="O1004" s="185"/>
    </row>
    <row r="1005" spans="1:15" s="61" customFormat="1" outlineLevel="1" x14ac:dyDescent="0.2">
      <c r="A1005" s="1"/>
      <c r="B1005" s="69" t="s">
        <v>1820</v>
      </c>
      <c r="C1005" s="70">
        <v>63743</v>
      </c>
      <c r="D1005" s="70" t="s">
        <v>81</v>
      </c>
      <c r="E1005" s="71" t="s">
        <v>836</v>
      </c>
      <c r="F1005" s="72" t="s">
        <v>50</v>
      </c>
      <c r="G1005" s="73">
        <v>11</v>
      </c>
      <c r="H1005" s="74"/>
      <c r="I1005" s="75">
        <f t="shared" si="259"/>
        <v>0</v>
      </c>
      <c r="J1005" s="76">
        <f t="shared" si="256"/>
        <v>0</v>
      </c>
      <c r="K1005" s="77">
        <f t="shared" si="257"/>
        <v>0</v>
      </c>
      <c r="L1005" s="75">
        <f t="shared" si="258"/>
        <v>0</v>
      </c>
      <c r="M1005" s="78"/>
      <c r="O1005" s="185"/>
    </row>
    <row r="1006" spans="1:15" s="61" customFormat="1" outlineLevel="1" x14ac:dyDescent="0.2">
      <c r="A1006" s="1"/>
      <c r="B1006" s="69" t="s">
        <v>1821</v>
      </c>
      <c r="C1006" s="70">
        <v>63617</v>
      </c>
      <c r="D1006" s="70" t="s">
        <v>81</v>
      </c>
      <c r="E1006" s="71" t="s">
        <v>838</v>
      </c>
      <c r="F1006" s="72" t="s">
        <v>50</v>
      </c>
      <c r="G1006" s="73">
        <v>466</v>
      </c>
      <c r="H1006" s="74"/>
      <c r="I1006" s="75">
        <f t="shared" si="259"/>
        <v>0</v>
      </c>
      <c r="J1006" s="76">
        <f t="shared" si="256"/>
        <v>0</v>
      </c>
      <c r="K1006" s="77">
        <f t="shared" si="257"/>
        <v>0</v>
      </c>
      <c r="L1006" s="75">
        <f t="shared" si="258"/>
        <v>0</v>
      </c>
      <c r="M1006" s="78"/>
      <c r="O1006" s="185"/>
    </row>
    <row r="1007" spans="1:15" s="61" customFormat="1" ht="42.75" outlineLevel="1" x14ac:dyDescent="0.2">
      <c r="A1007" s="1"/>
      <c r="B1007" s="69" t="s">
        <v>1822</v>
      </c>
      <c r="C1007" s="70">
        <v>91837</v>
      </c>
      <c r="D1007" s="70" t="s">
        <v>48</v>
      </c>
      <c r="E1007" s="71" t="s">
        <v>747</v>
      </c>
      <c r="F1007" s="72" t="s">
        <v>124</v>
      </c>
      <c r="G1007" s="73">
        <v>1604.2</v>
      </c>
      <c r="H1007" s="74"/>
      <c r="I1007" s="75">
        <f t="shared" si="259"/>
        <v>0</v>
      </c>
      <c r="J1007" s="76">
        <f t="shared" si="256"/>
        <v>0</v>
      </c>
      <c r="K1007" s="77">
        <f t="shared" si="257"/>
        <v>0</v>
      </c>
      <c r="L1007" s="75">
        <f t="shared" si="258"/>
        <v>0</v>
      </c>
      <c r="M1007" s="78"/>
      <c r="O1007" s="185"/>
    </row>
    <row r="1008" spans="1:15" s="61" customFormat="1" ht="42.75" outlineLevel="1" x14ac:dyDescent="0.2">
      <c r="A1008" s="1"/>
      <c r="B1008" s="69" t="s">
        <v>1823</v>
      </c>
      <c r="C1008" s="70">
        <v>91835</v>
      </c>
      <c r="D1008" s="70" t="s">
        <v>48</v>
      </c>
      <c r="E1008" s="71" t="s">
        <v>749</v>
      </c>
      <c r="F1008" s="72" t="s">
        <v>124</v>
      </c>
      <c r="G1008" s="73">
        <v>6417.1</v>
      </c>
      <c r="H1008" s="74"/>
      <c r="I1008" s="75">
        <f t="shared" si="259"/>
        <v>0</v>
      </c>
      <c r="J1008" s="76">
        <f t="shared" si="256"/>
        <v>0</v>
      </c>
      <c r="K1008" s="77">
        <f t="shared" si="257"/>
        <v>0</v>
      </c>
      <c r="L1008" s="75">
        <f t="shared" si="258"/>
        <v>0</v>
      </c>
      <c r="M1008" s="78"/>
      <c r="O1008" s="185"/>
    </row>
    <row r="1009" spans="1:15" s="61" customFormat="1" ht="42.75" outlineLevel="1" x14ac:dyDescent="0.2">
      <c r="A1009" s="1"/>
      <c r="B1009" s="69" t="s">
        <v>1824</v>
      </c>
      <c r="C1009" s="70">
        <v>93008</v>
      </c>
      <c r="D1009" s="70" t="s">
        <v>48</v>
      </c>
      <c r="E1009" s="71" t="s">
        <v>751</v>
      </c>
      <c r="F1009" s="72" t="s">
        <v>124</v>
      </c>
      <c r="G1009" s="73">
        <v>248.2</v>
      </c>
      <c r="H1009" s="74"/>
      <c r="I1009" s="75">
        <f t="shared" si="259"/>
        <v>0</v>
      </c>
      <c r="J1009" s="76">
        <f t="shared" si="256"/>
        <v>0</v>
      </c>
      <c r="K1009" s="77">
        <f t="shared" si="257"/>
        <v>0</v>
      </c>
      <c r="L1009" s="75">
        <f t="shared" ref="L1009:L1028" si="260">IFERROR(ROUND($K1009*$G1009,2)," ")</f>
        <v>0</v>
      </c>
      <c r="M1009" s="78"/>
      <c r="O1009" s="185"/>
    </row>
    <row r="1010" spans="1:15" s="61" customFormat="1" ht="42.75" outlineLevel="1" x14ac:dyDescent="0.2">
      <c r="A1010" s="1"/>
      <c r="B1010" s="69" t="s">
        <v>1825</v>
      </c>
      <c r="C1010" s="70">
        <v>91865</v>
      </c>
      <c r="D1010" s="70" t="s">
        <v>48</v>
      </c>
      <c r="E1010" s="71" t="s">
        <v>753</v>
      </c>
      <c r="F1010" s="72" t="s">
        <v>124</v>
      </c>
      <c r="G1010" s="73">
        <v>650.29999999999995</v>
      </c>
      <c r="H1010" s="74"/>
      <c r="I1010" s="75">
        <f t="shared" si="259"/>
        <v>0</v>
      </c>
      <c r="J1010" s="76">
        <f t="shared" si="256"/>
        <v>0</v>
      </c>
      <c r="K1010" s="77">
        <f t="shared" si="257"/>
        <v>0</v>
      </c>
      <c r="L1010" s="75">
        <f t="shared" si="260"/>
        <v>0</v>
      </c>
      <c r="M1010" s="78"/>
      <c r="O1010" s="185"/>
    </row>
    <row r="1011" spans="1:15" s="61" customFormat="1" ht="42.75" outlineLevel="1" x14ac:dyDescent="0.2">
      <c r="A1011" s="1"/>
      <c r="B1011" s="69" t="s">
        <v>1826</v>
      </c>
      <c r="C1011" s="70">
        <v>93009</v>
      </c>
      <c r="D1011" s="70" t="s">
        <v>48</v>
      </c>
      <c r="E1011" s="71" t="s">
        <v>755</v>
      </c>
      <c r="F1011" s="72" t="s">
        <v>124</v>
      </c>
      <c r="G1011" s="73">
        <v>270.60000000000002</v>
      </c>
      <c r="H1011" s="74"/>
      <c r="I1011" s="75">
        <f t="shared" si="259"/>
        <v>0</v>
      </c>
      <c r="J1011" s="76">
        <f t="shared" si="256"/>
        <v>0</v>
      </c>
      <c r="K1011" s="77">
        <f t="shared" si="257"/>
        <v>0</v>
      </c>
      <c r="L1011" s="75">
        <f t="shared" si="260"/>
        <v>0</v>
      </c>
      <c r="M1011" s="78"/>
      <c r="O1011" s="185"/>
    </row>
    <row r="1012" spans="1:15" s="61" customFormat="1" ht="42.75" outlineLevel="1" x14ac:dyDescent="0.2">
      <c r="A1012" s="1"/>
      <c r="B1012" s="69" t="s">
        <v>1827</v>
      </c>
      <c r="C1012" s="70">
        <v>93011</v>
      </c>
      <c r="D1012" s="70" t="s">
        <v>48</v>
      </c>
      <c r="E1012" s="71" t="s">
        <v>757</v>
      </c>
      <c r="F1012" s="72" t="s">
        <v>124</v>
      </c>
      <c r="G1012" s="73">
        <v>111.3</v>
      </c>
      <c r="H1012" s="74"/>
      <c r="I1012" s="75">
        <f t="shared" si="259"/>
        <v>0</v>
      </c>
      <c r="J1012" s="76">
        <f t="shared" si="256"/>
        <v>0</v>
      </c>
      <c r="K1012" s="77">
        <f t="shared" si="257"/>
        <v>0</v>
      </c>
      <c r="L1012" s="75">
        <f t="shared" si="260"/>
        <v>0</v>
      </c>
      <c r="M1012" s="78"/>
      <c r="O1012" s="185"/>
    </row>
    <row r="1013" spans="1:15" s="61" customFormat="1" ht="42.75" outlineLevel="1" x14ac:dyDescent="0.2">
      <c r="A1013" s="1"/>
      <c r="B1013" s="69" t="s">
        <v>1828</v>
      </c>
      <c r="C1013" s="70">
        <v>93012</v>
      </c>
      <c r="D1013" s="70" t="s">
        <v>48</v>
      </c>
      <c r="E1013" s="71" t="s">
        <v>1829</v>
      </c>
      <c r="F1013" s="72" t="s">
        <v>124</v>
      </c>
      <c r="G1013" s="73">
        <v>149.6</v>
      </c>
      <c r="H1013" s="74"/>
      <c r="I1013" s="75">
        <f t="shared" si="259"/>
        <v>0</v>
      </c>
      <c r="J1013" s="76">
        <f t="shared" si="256"/>
        <v>0</v>
      </c>
      <c r="K1013" s="77">
        <f t="shared" si="257"/>
        <v>0</v>
      </c>
      <c r="L1013" s="75">
        <f t="shared" si="260"/>
        <v>0</v>
      </c>
      <c r="M1013" s="78"/>
      <c r="O1013" s="185"/>
    </row>
    <row r="1014" spans="1:15" s="61" customFormat="1" outlineLevel="1" x14ac:dyDescent="0.2">
      <c r="A1014" s="1"/>
      <c r="B1014" s="79" t="s">
        <v>1830</v>
      </c>
      <c r="C1014" s="70" t="s">
        <v>1831</v>
      </c>
      <c r="D1014" s="70" t="s">
        <v>24</v>
      </c>
      <c r="E1014" s="71" t="s">
        <v>1832</v>
      </c>
      <c r="F1014" s="72" t="s">
        <v>541</v>
      </c>
      <c r="G1014" s="73">
        <v>1</v>
      </c>
      <c r="H1014" s="74"/>
      <c r="I1014" s="75">
        <f t="shared" si="259"/>
        <v>0</v>
      </c>
      <c r="J1014" s="76">
        <f t="shared" si="256"/>
        <v>0</v>
      </c>
      <c r="K1014" s="77">
        <f t="shared" si="257"/>
        <v>0</v>
      </c>
      <c r="L1014" s="75">
        <f t="shared" si="260"/>
        <v>0</v>
      </c>
      <c r="M1014" s="78"/>
      <c r="O1014" s="185"/>
    </row>
    <row r="1015" spans="1:15" s="61" customFormat="1" ht="22.5" customHeight="1" outlineLevel="1" x14ac:dyDescent="0.2">
      <c r="A1015" s="1"/>
      <c r="B1015" s="69" t="s">
        <v>1833</v>
      </c>
      <c r="C1015" s="70">
        <v>8662</v>
      </c>
      <c r="D1015" s="70" t="s">
        <v>496</v>
      </c>
      <c r="E1015" s="71" t="s">
        <v>877</v>
      </c>
      <c r="F1015" s="72" t="s">
        <v>498</v>
      </c>
      <c r="G1015" s="73">
        <v>632</v>
      </c>
      <c r="H1015" s="74"/>
      <c r="I1015" s="75">
        <f t="shared" si="259"/>
        <v>0</v>
      </c>
      <c r="J1015" s="76">
        <f t="shared" si="256"/>
        <v>0</v>
      </c>
      <c r="K1015" s="77">
        <f t="shared" si="257"/>
        <v>0</v>
      </c>
      <c r="L1015" s="75">
        <f t="shared" si="260"/>
        <v>0</v>
      </c>
      <c r="M1015" s="78"/>
      <c r="O1015" s="185"/>
    </row>
    <row r="1016" spans="1:15" s="61" customFormat="1" ht="28.5" outlineLevel="1" x14ac:dyDescent="0.2">
      <c r="A1016" s="1"/>
      <c r="B1016" s="69" t="s">
        <v>1834</v>
      </c>
      <c r="C1016" s="70">
        <v>101538</v>
      </c>
      <c r="D1016" s="70" t="s">
        <v>48</v>
      </c>
      <c r="E1016" s="71" t="s">
        <v>1835</v>
      </c>
      <c r="F1016" s="72" t="s">
        <v>50</v>
      </c>
      <c r="G1016" s="73">
        <v>2</v>
      </c>
      <c r="H1016" s="74"/>
      <c r="I1016" s="75">
        <f t="shared" si="259"/>
        <v>0</v>
      </c>
      <c r="J1016" s="76">
        <f t="shared" si="256"/>
        <v>0</v>
      </c>
      <c r="K1016" s="77">
        <f t="shared" si="257"/>
        <v>0</v>
      </c>
      <c r="L1016" s="75">
        <f t="shared" si="260"/>
        <v>0</v>
      </c>
      <c r="M1016" s="78"/>
      <c r="O1016" s="185"/>
    </row>
    <row r="1017" spans="1:15" s="61" customFormat="1" ht="28.5" outlineLevel="1" x14ac:dyDescent="0.2">
      <c r="A1017" s="1"/>
      <c r="B1017" s="69" t="s">
        <v>1836</v>
      </c>
      <c r="C1017" s="70">
        <v>97361</v>
      </c>
      <c r="D1017" s="70" t="s">
        <v>48</v>
      </c>
      <c r="E1017" s="71" t="s">
        <v>1837</v>
      </c>
      <c r="F1017" s="72" t="s">
        <v>50</v>
      </c>
      <c r="G1017" s="73">
        <v>1</v>
      </c>
      <c r="H1017" s="74"/>
      <c r="I1017" s="75">
        <f t="shared" si="259"/>
        <v>0</v>
      </c>
      <c r="J1017" s="76">
        <f t="shared" si="256"/>
        <v>0</v>
      </c>
      <c r="K1017" s="77">
        <f t="shared" si="257"/>
        <v>0</v>
      </c>
      <c r="L1017" s="75">
        <f t="shared" si="260"/>
        <v>0</v>
      </c>
      <c r="M1017" s="78"/>
      <c r="O1017" s="185"/>
    </row>
    <row r="1018" spans="1:15" s="61" customFormat="1" ht="42.75" outlineLevel="1" x14ac:dyDescent="0.2">
      <c r="A1018" s="1"/>
      <c r="B1018" s="69" t="s">
        <v>1838</v>
      </c>
      <c r="C1018" s="70">
        <v>101883</v>
      </c>
      <c r="D1018" s="70" t="s">
        <v>48</v>
      </c>
      <c r="E1018" s="71" t="s">
        <v>1839</v>
      </c>
      <c r="F1018" s="72" t="s">
        <v>50</v>
      </c>
      <c r="G1018" s="73">
        <v>1</v>
      </c>
      <c r="H1018" s="74"/>
      <c r="I1018" s="75">
        <f t="shared" si="259"/>
        <v>0</v>
      </c>
      <c r="J1018" s="76">
        <f t="shared" si="256"/>
        <v>0</v>
      </c>
      <c r="K1018" s="77">
        <f t="shared" si="257"/>
        <v>0</v>
      </c>
      <c r="L1018" s="75">
        <f t="shared" si="260"/>
        <v>0</v>
      </c>
      <c r="M1018" s="78"/>
      <c r="O1018" s="185"/>
    </row>
    <row r="1019" spans="1:15" s="61" customFormat="1" ht="42.75" outlineLevel="1" x14ac:dyDescent="0.2">
      <c r="A1019" s="1"/>
      <c r="B1019" s="69" t="s">
        <v>1840</v>
      </c>
      <c r="C1019" s="70">
        <v>101879</v>
      </c>
      <c r="D1019" s="70" t="s">
        <v>48</v>
      </c>
      <c r="E1019" s="71" t="s">
        <v>840</v>
      </c>
      <c r="F1019" s="72" t="s">
        <v>50</v>
      </c>
      <c r="G1019" s="73">
        <v>1</v>
      </c>
      <c r="H1019" s="74"/>
      <c r="I1019" s="75">
        <f t="shared" si="259"/>
        <v>0</v>
      </c>
      <c r="J1019" s="76">
        <f t="shared" si="256"/>
        <v>0</v>
      </c>
      <c r="K1019" s="77">
        <f t="shared" si="257"/>
        <v>0</v>
      </c>
      <c r="L1019" s="75">
        <f t="shared" si="260"/>
        <v>0</v>
      </c>
      <c r="M1019" s="78"/>
      <c r="O1019" s="185"/>
    </row>
    <row r="1020" spans="1:15" s="61" customFormat="1" ht="42.75" outlineLevel="1" x14ac:dyDescent="0.2">
      <c r="A1020" s="1"/>
      <c r="B1020" s="69" t="s">
        <v>1841</v>
      </c>
      <c r="C1020" s="70">
        <v>101881</v>
      </c>
      <c r="D1020" s="70" t="s">
        <v>48</v>
      </c>
      <c r="E1020" s="71" t="s">
        <v>893</v>
      </c>
      <c r="F1020" s="72" t="s">
        <v>50</v>
      </c>
      <c r="G1020" s="73">
        <v>14</v>
      </c>
      <c r="H1020" s="74"/>
      <c r="I1020" s="75">
        <f t="shared" si="259"/>
        <v>0</v>
      </c>
      <c r="J1020" s="76">
        <f t="shared" si="256"/>
        <v>0</v>
      </c>
      <c r="K1020" s="77">
        <f t="shared" si="257"/>
        <v>0</v>
      </c>
      <c r="L1020" s="75">
        <f t="shared" si="260"/>
        <v>0</v>
      </c>
      <c r="M1020" s="78"/>
      <c r="O1020" s="185"/>
    </row>
    <row r="1021" spans="1:15" s="61" customFormat="1" ht="42.75" outlineLevel="1" x14ac:dyDescent="0.2">
      <c r="A1021" s="1"/>
      <c r="B1021" s="69" t="s">
        <v>1842</v>
      </c>
      <c r="C1021" s="70">
        <v>101880</v>
      </c>
      <c r="D1021" s="70" t="s">
        <v>48</v>
      </c>
      <c r="E1021" s="71" t="s">
        <v>1843</v>
      </c>
      <c r="F1021" s="72" t="s">
        <v>50</v>
      </c>
      <c r="G1021" s="73">
        <v>3</v>
      </c>
      <c r="H1021" s="74"/>
      <c r="I1021" s="75">
        <f t="shared" si="259"/>
        <v>0</v>
      </c>
      <c r="J1021" s="76">
        <f t="shared" si="256"/>
        <v>0</v>
      </c>
      <c r="K1021" s="77">
        <f t="shared" si="257"/>
        <v>0</v>
      </c>
      <c r="L1021" s="75">
        <f t="shared" si="260"/>
        <v>0</v>
      </c>
      <c r="M1021" s="78"/>
      <c r="O1021" s="185"/>
    </row>
    <row r="1022" spans="1:15" s="61" customFormat="1" outlineLevel="1" x14ac:dyDescent="0.2">
      <c r="A1022" s="1"/>
      <c r="B1022" s="69" t="s">
        <v>1844</v>
      </c>
      <c r="C1022" s="70">
        <v>64203</v>
      </c>
      <c r="D1022" s="70" t="s">
        <v>81</v>
      </c>
      <c r="E1022" s="71" t="s">
        <v>1845</v>
      </c>
      <c r="F1022" s="72" t="s">
        <v>50</v>
      </c>
      <c r="G1022" s="73">
        <v>1</v>
      </c>
      <c r="H1022" s="74"/>
      <c r="I1022" s="75">
        <f t="shared" si="259"/>
        <v>0</v>
      </c>
      <c r="J1022" s="76">
        <f t="shared" si="256"/>
        <v>0</v>
      </c>
      <c r="K1022" s="77">
        <f t="shared" si="257"/>
        <v>0</v>
      </c>
      <c r="L1022" s="75">
        <f t="shared" si="260"/>
        <v>0</v>
      </c>
      <c r="M1022" s="78"/>
      <c r="O1022" s="185"/>
    </row>
    <row r="1023" spans="1:15" s="61" customFormat="1" ht="28.5" outlineLevel="1" x14ac:dyDescent="0.2">
      <c r="A1023" s="1"/>
      <c r="B1023" s="69" t="s">
        <v>1846</v>
      </c>
      <c r="C1023" s="70">
        <v>12233</v>
      </c>
      <c r="D1023" s="70" t="s">
        <v>496</v>
      </c>
      <c r="E1023" s="71" t="s">
        <v>1847</v>
      </c>
      <c r="F1023" s="72" t="s">
        <v>498</v>
      </c>
      <c r="G1023" s="73">
        <v>6</v>
      </c>
      <c r="H1023" s="74"/>
      <c r="I1023" s="75">
        <f t="shared" si="259"/>
        <v>0</v>
      </c>
      <c r="J1023" s="76">
        <f t="shared" si="256"/>
        <v>0</v>
      </c>
      <c r="K1023" s="77">
        <f t="shared" si="257"/>
        <v>0</v>
      </c>
      <c r="L1023" s="75">
        <f t="shared" si="260"/>
        <v>0</v>
      </c>
      <c r="M1023" s="78"/>
      <c r="O1023" s="185"/>
    </row>
    <row r="1024" spans="1:15" s="61" customFormat="1" outlineLevel="1" x14ac:dyDescent="0.2">
      <c r="A1024" s="1"/>
      <c r="B1024" s="69" t="s">
        <v>1848</v>
      </c>
      <c r="C1024" s="70">
        <v>64204</v>
      </c>
      <c r="D1024" s="70" t="s">
        <v>81</v>
      </c>
      <c r="E1024" s="81" t="s">
        <v>1849</v>
      </c>
      <c r="F1024" s="72" t="s">
        <v>50</v>
      </c>
      <c r="G1024" s="73">
        <v>1</v>
      </c>
      <c r="H1024" s="74"/>
      <c r="I1024" s="75">
        <f t="shared" si="259"/>
        <v>0</v>
      </c>
      <c r="J1024" s="76">
        <f t="shared" si="256"/>
        <v>0</v>
      </c>
      <c r="K1024" s="77">
        <f t="shared" si="257"/>
        <v>0</v>
      </c>
      <c r="L1024" s="75">
        <f t="shared" si="260"/>
        <v>0</v>
      </c>
      <c r="M1024" s="78"/>
      <c r="O1024" s="185"/>
    </row>
    <row r="1025" spans="1:15" s="61" customFormat="1" outlineLevel="1" x14ac:dyDescent="0.2">
      <c r="A1025" s="1"/>
      <c r="B1025" s="69" t="s">
        <v>1850</v>
      </c>
      <c r="C1025" s="70">
        <v>9005</v>
      </c>
      <c r="D1025" s="70" t="s">
        <v>496</v>
      </c>
      <c r="E1025" s="71" t="s">
        <v>1851</v>
      </c>
      <c r="F1025" s="72" t="s">
        <v>498</v>
      </c>
      <c r="G1025" s="73">
        <v>2</v>
      </c>
      <c r="H1025" s="74"/>
      <c r="I1025" s="75">
        <f t="shared" si="259"/>
        <v>0</v>
      </c>
      <c r="J1025" s="76">
        <f t="shared" si="256"/>
        <v>0</v>
      </c>
      <c r="K1025" s="77">
        <f t="shared" si="257"/>
        <v>0</v>
      </c>
      <c r="L1025" s="75">
        <f t="shared" si="260"/>
        <v>0</v>
      </c>
      <c r="M1025" s="78"/>
      <c r="O1025" s="185"/>
    </row>
    <row r="1026" spans="1:15" s="61" customFormat="1" ht="28.5" outlineLevel="1" x14ac:dyDescent="0.2">
      <c r="A1026" s="1"/>
      <c r="B1026" s="69" t="s">
        <v>1852</v>
      </c>
      <c r="C1026" s="70">
        <v>9008090</v>
      </c>
      <c r="D1026" s="70" t="s">
        <v>59</v>
      </c>
      <c r="E1026" s="71" t="s">
        <v>1853</v>
      </c>
      <c r="F1026" s="72" t="s">
        <v>50</v>
      </c>
      <c r="G1026" s="73">
        <v>1</v>
      </c>
      <c r="H1026" s="74"/>
      <c r="I1026" s="75">
        <f t="shared" si="259"/>
        <v>0</v>
      </c>
      <c r="J1026" s="76">
        <f t="shared" si="256"/>
        <v>0</v>
      </c>
      <c r="K1026" s="77">
        <f t="shared" si="257"/>
        <v>0</v>
      </c>
      <c r="L1026" s="75">
        <f t="shared" si="260"/>
        <v>0</v>
      </c>
      <c r="M1026" s="78"/>
      <c r="O1026" s="185"/>
    </row>
    <row r="1027" spans="1:15" s="61" customFormat="1" ht="28.5" outlineLevel="1" x14ac:dyDescent="0.2">
      <c r="A1027" s="1"/>
      <c r="B1027" s="69" t="s">
        <v>1854</v>
      </c>
      <c r="C1027" s="70">
        <v>9008048</v>
      </c>
      <c r="D1027" s="70" t="s">
        <v>59</v>
      </c>
      <c r="E1027" s="71" t="s">
        <v>1855</v>
      </c>
      <c r="F1027" s="72" t="s">
        <v>50</v>
      </c>
      <c r="G1027" s="73">
        <v>1</v>
      </c>
      <c r="H1027" s="74"/>
      <c r="I1027" s="75">
        <f t="shared" si="259"/>
        <v>0</v>
      </c>
      <c r="J1027" s="76">
        <f t="shared" si="256"/>
        <v>0</v>
      </c>
      <c r="K1027" s="77">
        <f t="shared" si="257"/>
        <v>0</v>
      </c>
      <c r="L1027" s="75">
        <f t="shared" si="260"/>
        <v>0</v>
      </c>
      <c r="M1027" s="78"/>
      <c r="O1027" s="185"/>
    </row>
    <row r="1028" spans="1:15" s="61" customFormat="1" ht="28.5" outlineLevel="1" x14ac:dyDescent="0.2">
      <c r="A1028" s="1"/>
      <c r="B1028" s="69" t="s">
        <v>1856</v>
      </c>
      <c r="C1028" s="70">
        <v>9008058</v>
      </c>
      <c r="D1028" s="70" t="s">
        <v>59</v>
      </c>
      <c r="E1028" s="71" t="s">
        <v>1857</v>
      </c>
      <c r="F1028" s="72" t="s">
        <v>50</v>
      </c>
      <c r="G1028" s="73">
        <v>1</v>
      </c>
      <c r="H1028" s="74"/>
      <c r="I1028" s="75">
        <f t="shared" si="259"/>
        <v>0</v>
      </c>
      <c r="J1028" s="76">
        <f t="shared" si="256"/>
        <v>0</v>
      </c>
      <c r="K1028" s="77">
        <f t="shared" si="257"/>
        <v>0</v>
      </c>
      <c r="L1028" s="75">
        <f t="shared" si="260"/>
        <v>0</v>
      </c>
      <c r="M1028" s="78"/>
      <c r="O1028" s="185"/>
    </row>
    <row r="1029" spans="1:15" s="61" customFormat="1" ht="15" x14ac:dyDescent="0.2">
      <c r="A1029" s="1"/>
      <c r="B1029" s="62" t="s">
        <v>1858</v>
      </c>
      <c r="C1029" s="63"/>
      <c r="D1029" s="63"/>
      <c r="E1029" s="64" t="s">
        <v>882</v>
      </c>
      <c r="F1029" s="63"/>
      <c r="G1029" s="65"/>
      <c r="H1029" s="65"/>
      <c r="I1029" s="67">
        <f>IFERROR(ROUND(SUM($I1030:$I1037),2),"")</f>
        <v>0</v>
      </c>
      <c r="J1029" s="63"/>
      <c r="K1029" s="64"/>
      <c r="L1029" s="67">
        <f>IFERROR(ROUND(SUM($L1030:$L1037),2)," ")</f>
        <v>0</v>
      </c>
      <c r="M1029" s="68"/>
      <c r="O1029" s="185"/>
    </row>
    <row r="1030" spans="1:15" s="61" customFormat="1" ht="42.75" outlineLevel="1" x14ac:dyDescent="0.2">
      <c r="A1030" s="1"/>
      <c r="B1030" s="79" t="s">
        <v>1859</v>
      </c>
      <c r="C1030" s="70" t="s">
        <v>879</v>
      </c>
      <c r="D1030" s="70" t="s">
        <v>24</v>
      </c>
      <c r="E1030" s="71" t="s">
        <v>880</v>
      </c>
      <c r="F1030" s="72" t="s">
        <v>498</v>
      </c>
      <c r="G1030" s="73">
        <v>150</v>
      </c>
      <c r="H1030" s="74"/>
      <c r="I1030" s="75">
        <f>IFERROR(ROUND($G1030*$H1030,2),"")</f>
        <v>0</v>
      </c>
      <c r="J1030" s="76">
        <f t="shared" ref="J1030:J1037" si="261">IFERROR($J$9,"")</f>
        <v>0</v>
      </c>
      <c r="K1030" s="77">
        <f t="shared" ref="K1030:K1037" si="262">IFERROR(ROUND(H1030*(1+$J1030),2),"")</f>
        <v>0</v>
      </c>
      <c r="L1030" s="75">
        <f t="shared" ref="L1030:L1037" si="263">IFERROR(ROUND($K1030*$G1030,2)," ")</f>
        <v>0</v>
      </c>
      <c r="M1030" s="78"/>
      <c r="O1030" s="185"/>
    </row>
    <row r="1031" spans="1:15" s="61" customFormat="1" ht="28.5" outlineLevel="1" x14ac:dyDescent="0.2">
      <c r="A1031" s="1"/>
      <c r="B1031" s="79" t="s">
        <v>1860</v>
      </c>
      <c r="C1031" s="70" t="s">
        <v>1861</v>
      </c>
      <c r="D1031" s="70" t="s">
        <v>24</v>
      </c>
      <c r="E1031" s="71" t="s">
        <v>1862</v>
      </c>
      <c r="F1031" s="72" t="s">
        <v>498</v>
      </c>
      <c r="G1031" s="73">
        <v>20</v>
      </c>
      <c r="H1031" s="74"/>
      <c r="I1031" s="75">
        <f t="shared" ref="I1031:I1037" si="264">IFERROR(ROUND($G1031*$H1031,2),"")</f>
        <v>0</v>
      </c>
      <c r="J1031" s="76">
        <f t="shared" si="261"/>
        <v>0</v>
      </c>
      <c r="K1031" s="77">
        <f t="shared" si="262"/>
        <v>0</v>
      </c>
      <c r="L1031" s="75">
        <f t="shared" si="263"/>
        <v>0</v>
      </c>
      <c r="M1031" s="78"/>
      <c r="O1031" s="185"/>
    </row>
    <row r="1032" spans="1:15" s="61" customFormat="1" outlineLevel="1" x14ac:dyDescent="0.2">
      <c r="A1032" s="1"/>
      <c r="B1032" s="69" t="s">
        <v>1863</v>
      </c>
      <c r="C1032" s="70">
        <v>60496</v>
      </c>
      <c r="D1032" s="70" t="s">
        <v>81</v>
      </c>
      <c r="E1032" s="71" t="s">
        <v>1864</v>
      </c>
      <c r="F1032" s="72" t="s">
        <v>50</v>
      </c>
      <c r="G1032" s="73">
        <v>13</v>
      </c>
      <c r="H1032" s="74"/>
      <c r="I1032" s="75">
        <f t="shared" si="264"/>
        <v>0</v>
      </c>
      <c r="J1032" s="76">
        <f t="shared" si="261"/>
        <v>0</v>
      </c>
      <c r="K1032" s="77">
        <f t="shared" si="262"/>
        <v>0</v>
      </c>
      <c r="L1032" s="75">
        <f t="shared" si="263"/>
        <v>0</v>
      </c>
      <c r="M1032" s="78"/>
      <c r="O1032" s="185"/>
    </row>
    <row r="1033" spans="1:15" s="61" customFormat="1" ht="28.5" outlineLevel="1" x14ac:dyDescent="0.2">
      <c r="A1033" s="1"/>
      <c r="B1033" s="69" t="s">
        <v>1865</v>
      </c>
      <c r="C1033" s="70">
        <v>97607</v>
      </c>
      <c r="D1033" s="70" t="s">
        <v>48</v>
      </c>
      <c r="E1033" s="71" t="s">
        <v>1866</v>
      </c>
      <c r="F1033" s="72" t="s">
        <v>50</v>
      </c>
      <c r="G1033" s="73">
        <v>26</v>
      </c>
      <c r="H1033" s="74"/>
      <c r="I1033" s="75">
        <f t="shared" si="264"/>
        <v>0</v>
      </c>
      <c r="J1033" s="76">
        <f t="shared" si="261"/>
        <v>0</v>
      </c>
      <c r="K1033" s="77">
        <f t="shared" si="262"/>
        <v>0</v>
      </c>
      <c r="L1033" s="75">
        <f t="shared" si="263"/>
        <v>0</v>
      </c>
      <c r="M1033" s="78"/>
      <c r="O1033" s="185"/>
    </row>
    <row r="1034" spans="1:15" s="61" customFormat="1" ht="28.5" outlineLevel="1" x14ac:dyDescent="0.2">
      <c r="A1034" s="1"/>
      <c r="B1034" s="79" t="s">
        <v>1867</v>
      </c>
      <c r="C1034" s="70" t="s">
        <v>820</v>
      </c>
      <c r="D1034" s="70" t="s">
        <v>24</v>
      </c>
      <c r="E1034" s="71" t="s">
        <v>821</v>
      </c>
      <c r="F1034" s="72" t="s">
        <v>498</v>
      </c>
      <c r="G1034" s="73">
        <v>514</v>
      </c>
      <c r="H1034" s="74"/>
      <c r="I1034" s="75">
        <f t="shared" si="264"/>
        <v>0</v>
      </c>
      <c r="J1034" s="76">
        <f t="shared" si="261"/>
        <v>0</v>
      </c>
      <c r="K1034" s="77">
        <f t="shared" si="262"/>
        <v>0</v>
      </c>
      <c r="L1034" s="75">
        <f t="shared" si="263"/>
        <v>0</v>
      </c>
      <c r="M1034" s="78"/>
      <c r="O1034" s="185"/>
    </row>
    <row r="1035" spans="1:15" s="61" customFormat="1" outlineLevel="1" x14ac:dyDescent="0.2">
      <c r="A1035" s="1"/>
      <c r="B1035" s="69" t="s">
        <v>1868</v>
      </c>
      <c r="C1035" s="70">
        <v>60509</v>
      </c>
      <c r="D1035" s="70" t="s">
        <v>81</v>
      </c>
      <c r="E1035" s="71" t="s">
        <v>1869</v>
      </c>
      <c r="F1035" s="72" t="s">
        <v>50</v>
      </c>
      <c r="G1035" s="73">
        <v>30</v>
      </c>
      <c r="H1035" s="74"/>
      <c r="I1035" s="75">
        <f t="shared" si="264"/>
        <v>0</v>
      </c>
      <c r="J1035" s="76">
        <f t="shared" si="261"/>
        <v>0</v>
      </c>
      <c r="K1035" s="77">
        <f t="shared" si="262"/>
        <v>0</v>
      </c>
      <c r="L1035" s="75">
        <f t="shared" si="263"/>
        <v>0</v>
      </c>
      <c r="M1035" s="78"/>
      <c r="O1035" s="185"/>
    </row>
    <row r="1036" spans="1:15" s="61" customFormat="1" ht="42.75" outlineLevel="1" x14ac:dyDescent="0.2">
      <c r="A1036" s="1"/>
      <c r="B1036" s="79" t="s">
        <v>1870</v>
      </c>
      <c r="C1036" s="70" t="s">
        <v>1871</v>
      </c>
      <c r="D1036" s="70" t="s">
        <v>24</v>
      </c>
      <c r="E1036" s="71" t="s">
        <v>1872</v>
      </c>
      <c r="F1036" s="72" t="s">
        <v>498</v>
      </c>
      <c r="G1036" s="73">
        <v>79</v>
      </c>
      <c r="H1036" s="74"/>
      <c r="I1036" s="75">
        <f t="shared" si="264"/>
        <v>0</v>
      </c>
      <c r="J1036" s="76">
        <f t="shared" si="261"/>
        <v>0</v>
      </c>
      <c r="K1036" s="77">
        <f t="shared" si="262"/>
        <v>0</v>
      </c>
      <c r="L1036" s="75">
        <f t="shared" si="263"/>
        <v>0</v>
      </c>
      <c r="M1036" s="78"/>
      <c r="O1036" s="185"/>
    </row>
    <row r="1037" spans="1:15" s="61" customFormat="1" ht="28.5" outlineLevel="1" x14ac:dyDescent="0.2">
      <c r="A1037" s="1"/>
      <c r="B1037" s="69" t="s">
        <v>1873</v>
      </c>
      <c r="C1037" s="70">
        <v>12807</v>
      </c>
      <c r="D1037" s="70" t="s">
        <v>496</v>
      </c>
      <c r="E1037" s="71" t="s">
        <v>823</v>
      </c>
      <c r="F1037" s="72" t="s">
        <v>498</v>
      </c>
      <c r="G1037" s="73">
        <v>24</v>
      </c>
      <c r="H1037" s="74"/>
      <c r="I1037" s="75">
        <f t="shared" si="264"/>
        <v>0</v>
      </c>
      <c r="J1037" s="76">
        <f t="shared" si="261"/>
        <v>0</v>
      </c>
      <c r="K1037" s="77">
        <f t="shared" si="262"/>
        <v>0</v>
      </c>
      <c r="L1037" s="75">
        <f t="shared" si="263"/>
        <v>0</v>
      </c>
      <c r="M1037" s="78"/>
      <c r="O1037" s="185"/>
    </row>
    <row r="1038" spans="1:15" s="61" customFormat="1" ht="15" x14ac:dyDescent="0.2">
      <c r="A1038" s="1"/>
      <c r="B1038" s="62" t="s">
        <v>1874</v>
      </c>
      <c r="C1038" s="63"/>
      <c r="D1038" s="63"/>
      <c r="E1038" s="64" t="s">
        <v>899</v>
      </c>
      <c r="F1038" s="63"/>
      <c r="G1038" s="65"/>
      <c r="H1038" s="65"/>
      <c r="I1038" s="67">
        <f>IFERROR(ROUND(SUM($I1039:$I1051),2),"")</f>
        <v>0</v>
      </c>
      <c r="J1038" s="63"/>
      <c r="K1038" s="64"/>
      <c r="L1038" s="67">
        <f>IFERROR(ROUND(SUM($L1039:$L1051),2)," ")</f>
        <v>0</v>
      </c>
      <c r="M1038" s="68"/>
      <c r="O1038" s="185"/>
    </row>
    <row r="1039" spans="1:15" s="61" customFormat="1" ht="28.5" outlineLevel="1" x14ac:dyDescent="0.2">
      <c r="A1039" s="1"/>
      <c r="B1039" s="69" t="s">
        <v>1875</v>
      </c>
      <c r="C1039" s="70">
        <v>11273</v>
      </c>
      <c r="D1039" s="70" t="s">
        <v>496</v>
      </c>
      <c r="E1039" s="71" t="s">
        <v>901</v>
      </c>
      <c r="F1039" s="72" t="s">
        <v>498</v>
      </c>
      <c r="G1039" s="73">
        <v>2</v>
      </c>
      <c r="H1039" s="74"/>
      <c r="I1039" s="75">
        <f>IFERROR(ROUND($G1039*$H1039,2),"")</f>
        <v>0</v>
      </c>
      <c r="J1039" s="76">
        <f t="shared" ref="J1039:J1051" si="265">IFERROR($J$9,"")</f>
        <v>0</v>
      </c>
      <c r="K1039" s="77">
        <f t="shared" ref="K1039:K1051" si="266">IFERROR(ROUND(H1039*(1+$J1039),2),"")</f>
        <v>0</v>
      </c>
      <c r="L1039" s="75">
        <f t="shared" ref="L1039:L1051" si="267">IFERROR(ROUND($K1039*$G1039,2)," ")</f>
        <v>0</v>
      </c>
      <c r="M1039" s="78"/>
      <c r="O1039" s="185"/>
    </row>
    <row r="1040" spans="1:15" s="61" customFormat="1" ht="42.75" outlineLevel="1" x14ac:dyDescent="0.2">
      <c r="A1040" s="1"/>
      <c r="B1040" s="69" t="s">
        <v>1876</v>
      </c>
      <c r="C1040" s="70">
        <v>160316</v>
      </c>
      <c r="D1040" s="70" t="s">
        <v>743</v>
      </c>
      <c r="E1040" s="71" t="s">
        <v>1877</v>
      </c>
      <c r="F1040" s="72" t="s">
        <v>745</v>
      </c>
      <c r="G1040" s="73">
        <v>23</v>
      </c>
      <c r="H1040" s="74"/>
      <c r="I1040" s="75">
        <f t="shared" ref="I1040:I1051" si="268">IFERROR(ROUND($G1040*$H1040,2),"")</f>
        <v>0</v>
      </c>
      <c r="J1040" s="76">
        <f t="shared" si="265"/>
        <v>0</v>
      </c>
      <c r="K1040" s="77">
        <f t="shared" si="266"/>
        <v>0</v>
      </c>
      <c r="L1040" s="75">
        <f t="shared" si="267"/>
        <v>0</v>
      </c>
      <c r="M1040" s="78"/>
      <c r="O1040" s="185"/>
    </row>
    <row r="1041" spans="1:15" s="61" customFormat="1" ht="42.75" outlineLevel="1" x14ac:dyDescent="0.2">
      <c r="A1041" s="1"/>
      <c r="B1041" s="69" t="s">
        <v>1878</v>
      </c>
      <c r="C1041" s="70">
        <v>160321</v>
      </c>
      <c r="D1041" s="70" t="s">
        <v>743</v>
      </c>
      <c r="E1041" s="71" t="s">
        <v>1879</v>
      </c>
      <c r="F1041" s="72" t="s">
        <v>745</v>
      </c>
      <c r="G1041" s="73">
        <v>23</v>
      </c>
      <c r="H1041" s="74"/>
      <c r="I1041" s="75">
        <f t="shared" si="268"/>
        <v>0</v>
      </c>
      <c r="J1041" s="76">
        <f t="shared" si="265"/>
        <v>0</v>
      </c>
      <c r="K1041" s="77">
        <f t="shared" si="266"/>
        <v>0</v>
      </c>
      <c r="L1041" s="75">
        <f t="shared" si="267"/>
        <v>0</v>
      </c>
      <c r="M1041" s="78"/>
      <c r="O1041" s="185"/>
    </row>
    <row r="1042" spans="1:15" s="61" customFormat="1" ht="28.5" outlineLevel="1" x14ac:dyDescent="0.2">
      <c r="A1042" s="1"/>
      <c r="B1042" s="69" t="s">
        <v>1880</v>
      </c>
      <c r="C1042" s="70">
        <v>96986</v>
      </c>
      <c r="D1042" s="70" t="s">
        <v>48</v>
      </c>
      <c r="E1042" s="71" t="s">
        <v>905</v>
      </c>
      <c r="F1042" s="72" t="s">
        <v>50</v>
      </c>
      <c r="G1042" s="73">
        <v>23</v>
      </c>
      <c r="H1042" s="74"/>
      <c r="I1042" s="75">
        <f t="shared" si="268"/>
        <v>0</v>
      </c>
      <c r="J1042" s="76">
        <f t="shared" si="265"/>
        <v>0</v>
      </c>
      <c r="K1042" s="77">
        <f t="shared" si="266"/>
        <v>0</v>
      </c>
      <c r="L1042" s="75">
        <f t="shared" si="267"/>
        <v>0</v>
      </c>
      <c r="M1042" s="78"/>
      <c r="O1042" s="185"/>
    </row>
    <row r="1043" spans="1:15" s="61" customFormat="1" ht="28.5" outlineLevel="1" x14ac:dyDescent="0.2">
      <c r="A1043" s="1"/>
      <c r="B1043" s="69" t="s">
        <v>1881</v>
      </c>
      <c r="C1043" s="70">
        <v>96989</v>
      </c>
      <c r="D1043" s="70" t="s">
        <v>48</v>
      </c>
      <c r="E1043" s="71" t="s">
        <v>907</v>
      </c>
      <c r="F1043" s="72" t="s">
        <v>50</v>
      </c>
      <c r="G1043" s="73">
        <v>1</v>
      </c>
      <c r="H1043" s="74"/>
      <c r="I1043" s="75">
        <f t="shared" si="268"/>
        <v>0</v>
      </c>
      <c r="J1043" s="76">
        <f t="shared" si="265"/>
        <v>0</v>
      </c>
      <c r="K1043" s="77">
        <f t="shared" si="266"/>
        <v>0</v>
      </c>
      <c r="L1043" s="75">
        <f t="shared" si="267"/>
        <v>0</v>
      </c>
      <c r="M1043" s="78"/>
      <c r="O1043" s="185"/>
    </row>
    <row r="1044" spans="1:15" s="61" customFormat="1" ht="28.5" outlineLevel="1" x14ac:dyDescent="0.2">
      <c r="A1044" s="1"/>
      <c r="B1044" s="69" t="s">
        <v>1882</v>
      </c>
      <c r="C1044" s="70">
        <v>96988</v>
      </c>
      <c r="D1044" s="70" t="s">
        <v>48</v>
      </c>
      <c r="E1044" s="71" t="s">
        <v>909</v>
      </c>
      <c r="F1044" s="72" t="s">
        <v>50</v>
      </c>
      <c r="G1044" s="73">
        <v>3</v>
      </c>
      <c r="H1044" s="74"/>
      <c r="I1044" s="75">
        <f t="shared" si="268"/>
        <v>0</v>
      </c>
      <c r="J1044" s="76">
        <f t="shared" si="265"/>
        <v>0</v>
      </c>
      <c r="K1044" s="77">
        <f t="shared" si="266"/>
        <v>0</v>
      </c>
      <c r="L1044" s="75">
        <f t="shared" si="267"/>
        <v>0</v>
      </c>
      <c r="M1044" s="78"/>
      <c r="O1044" s="185"/>
    </row>
    <row r="1045" spans="1:15" s="61" customFormat="1" outlineLevel="1" x14ac:dyDescent="0.2">
      <c r="A1045" s="1"/>
      <c r="B1045" s="69" t="s">
        <v>1883</v>
      </c>
      <c r="C1045" s="70">
        <v>104746</v>
      </c>
      <c r="D1045" s="70" t="s">
        <v>48</v>
      </c>
      <c r="E1045" s="71" t="s">
        <v>911</v>
      </c>
      <c r="F1045" s="72" t="s">
        <v>50</v>
      </c>
      <c r="G1045" s="73">
        <v>115</v>
      </c>
      <c r="H1045" s="74"/>
      <c r="I1045" s="75">
        <f t="shared" si="268"/>
        <v>0</v>
      </c>
      <c r="J1045" s="76">
        <f t="shared" si="265"/>
        <v>0</v>
      </c>
      <c r="K1045" s="77">
        <f t="shared" si="266"/>
        <v>0</v>
      </c>
      <c r="L1045" s="75">
        <f t="shared" si="267"/>
        <v>0</v>
      </c>
      <c r="M1045" s="78"/>
      <c r="O1045" s="185"/>
    </row>
    <row r="1046" spans="1:15" s="61" customFormat="1" ht="28.5" outlineLevel="1" x14ac:dyDescent="0.2">
      <c r="A1046" s="1"/>
      <c r="B1046" s="69" t="s">
        <v>1884</v>
      </c>
      <c r="C1046" s="70">
        <v>96987</v>
      </c>
      <c r="D1046" s="70" t="s">
        <v>48</v>
      </c>
      <c r="E1046" s="71" t="s">
        <v>913</v>
      </c>
      <c r="F1046" s="72" t="s">
        <v>50</v>
      </c>
      <c r="G1046" s="73">
        <v>1</v>
      </c>
      <c r="H1046" s="74"/>
      <c r="I1046" s="75">
        <f t="shared" si="268"/>
        <v>0</v>
      </c>
      <c r="J1046" s="76">
        <f t="shared" si="265"/>
        <v>0</v>
      </c>
      <c r="K1046" s="77">
        <f t="shared" si="266"/>
        <v>0</v>
      </c>
      <c r="L1046" s="75">
        <f t="shared" si="267"/>
        <v>0</v>
      </c>
      <c r="M1046" s="78"/>
      <c r="O1046" s="185"/>
    </row>
    <row r="1047" spans="1:15" s="61" customFormat="1" ht="28.5" outlineLevel="1" x14ac:dyDescent="0.2">
      <c r="A1047" s="1"/>
      <c r="B1047" s="69" t="s">
        <v>1885</v>
      </c>
      <c r="C1047" s="70">
        <v>101663</v>
      </c>
      <c r="D1047" s="70" t="s">
        <v>48</v>
      </c>
      <c r="E1047" s="71" t="s">
        <v>915</v>
      </c>
      <c r="F1047" s="72" t="s">
        <v>50</v>
      </c>
      <c r="G1047" s="73">
        <v>11</v>
      </c>
      <c r="H1047" s="74"/>
      <c r="I1047" s="75">
        <f t="shared" si="268"/>
        <v>0</v>
      </c>
      <c r="J1047" s="76">
        <f t="shared" si="265"/>
        <v>0</v>
      </c>
      <c r="K1047" s="77">
        <f t="shared" si="266"/>
        <v>0</v>
      </c>
      <c r="L1047" s="75">
        <f t="shared" si="267"/>
        <v>0</v>
      </c>
      <c r="M1047" s="78"/>
      <c r="O1047" s="185"/>
    </row>
    <row r="1048" spans="1:15" s="61" customFormat="1" outlineLevel="1" x14ac:dyDescent="0.2">
      <c r="A1048" s="1"/>
      <c r="B1048" s="69" t="s">
        <v>1886</v>
      </c>
      <c r="C1048" s="70">
        <v>78206</v>
      </c>
      <c r="D1048" s="70" t="s">
        <v>81</v>
      </c>
      <c r="E1048" s="71" t="s">
        <v>917</v>
      </c>
      <c r="F1048" s="72" t="s">
        <v>124</v>
      </c>
      <c r="G1048" s="73">
        <v>982.8</v>
      </c>
      <c r="H1048" s="74"/>
      <c r="I1048" s="75">
        <f t="shared" si="268"/>
        <v>0</v>
      </c>
      <c r="J1048" s="76">
        <f t="shared" si="265"/>
        <v>0</v>
      </c>
      <c r="K1048" s="77">
        <f t="shared" si="266"/>
        <v>0</v>
      </c>
      <c r="L1048" s="75">
        <f t="shared" si="267"/>
        <v>0</v>
      </c>
      <c r="M1048" s="78"/>
      <c r="O1048" s="185"/>
    </row>
    <row r="1049" spans="1:15" s="61" customFormat="1" outlineLevel="1" x14ac:dyDescent="0.2">
      <c r="A1049" s="1"/>
      <c r="B1049" s="69" t="s">
        <v>1887</v>
      </c>
      <c r="C1049" s="70">
        <v>78212</v>
      </c>
      <c r="D1049" s="70" t="s">
        <v>81</v>
      </c>
      <c r="E1049" s="71" t="s">
        <v>919</v>
      </c>
      <c r="F1049" s="72" t="s">
        <v>124</v>
      </c>
      <c r="G1049" s="73">
        <v>366.2</v>
      </c>
      <c r="H1049" s="74"/>
      <c r="I1049" s="75">
        <f t="shared" si="268"/>
        <v>0</v>
      </c>
      <c r="J1049" s="76">
        <f t="shared" si="265"/>
        <v>0</v>
      </c>
      <c r="K1049" s="77">
        <f t="shared" si="266"/>
        <v>0</v>
      </c>
      <c r="L1049" s="75">
        <f t="shared" si="267"/>
        <v>0</v>
      </c>
      <c r="M1049" s="78"/>
      <c r="O1049" s="185"/>
    </row>
    <row r="1050" spans="1:15" s="61" customFormat="1" ht="28.5" outlineLevel="1" x14ac:dyDescent="0.2">
      <c r="A1050" s="1"/>
      <c r="B1050" s="69" t="s">
        <v>1888</v>
      </c>
      <c r="C1050" s="70">
        <v>96984</v>
      </c>
      <c r="D1050" s="70" t="s">
        <v>48</v>
      </c>
      <c r="E1050" s="71" t="s">
        <v>921</v>
      </c>
      <c r="F1050" s="72" t="s">
        <v>50</v>
      </c>
      <c r="G1050" s="73">
        <v>32</v>
      </c>
      <c r="H1050" s="74"/>
      <c r="I1050" s="75">
        <f t="shared" si="268"/>
        <v>0</v>
      </c>
      <c r="J1050" s="76">
        <f t="shared" si="265"/>
        <v>0</v>
      </c>
      <c r="K1050" s="77">
        <f t="shared" si="266"/>
        <v>0</v>
      </c>
      <c r="L1050" s="75">
        <f t="shared" si="267"/>
        <v>0</v>
      </c>
      <c r="M1050" s="78"/>
      <c r="O1050" s="185"/>
    </row>
    <row r="1051" spans="1:15" s="61" customFormat="1" ht="28.5" outlineLevel="1" x14ac:dyDescent="0.2">
      <c r="A1051" s="1"/>
      <c r="B1051" s="69" t="s">
        <v>1889</v>
      </c>
      <c r="C1051" s="70">
        <v>101548</v>
      </c>
      <c r="D1051" s="70" t="s">
        <v>48</v>
      </c>
      <c r="E1051" s="71" t="s">
        <v>923</v>
      </c>
      <c r="F1051" s="72" t="s">
        <v>50</v>
      </c>
      <c r="G1051" s="73">
        <v>80</v>
      </c>
      <c r="H1051" s="74"/>
      <c r="I1051" s="75">
        <f t="shared" si="268"/>
        <v>0</v>
      </c>
      <c r="J1051" s="76">
        <f t="shared" si="265"/>
        <v>0</v>
      </c>
      <c r="K1051" s="77">
        <f t="shared" si="266"/>
        <v>0</v>
      </c>
      <c r="L1051" s="75">
        <f t="shared" si="267"/>
        <v>0</v>
      </c>
      <c r="M1051" s="78"/>
      <c r="O1051" s="185"/>
    </row>
    <row r="1052" spans="1:15" s="61" customFormat="1" ht="15" x14ac:dyDescent="0.2">
      <c r="A1052" s="1"/>
      <c r="B1052" s="62" t="s">
        <v>1890</v>
      </c>
      <c r="C1052" s="63"/>
      <c r="D1052" s="63"/>
      <c r="E1052" s="64" t="s">
        <v>1891</v>
      </c>
      <c r="F1052" s="63"/>
      <c r="G1052" s="65"/>
      <c r="H1052" s="65"/>
      <c r="I1052" s="67">
        <f>IFERROR(ROUND(SUM($I1053,I1096),2),"")</f>
        <v>0</v>
      </c>
      <c r="J1052" s="63"/>
      <c r="K1052" s="64"/>
      <c r="L1052" s="67">
        <f>IFERROR(ROUND(SUM($L1053,L1096),2)," ")</f>
        <v>0</v>
      </c>
      <c r="M1052" s="68"/>
      <c r="O1052" s="185"/>
    </row>
    <row r="1053" spans="1:15" s="61" customFormat="1" ht="15" x14ac:dyDescent="0.2">
      <c r="A1053" s="1"/>
      <c r="B1053" s="62" t="s">
        <v>1892</v>
      </c>
      <c r="C1053" s="63"/>
      <c r="D1053" s="63"/>
      <c r="E1053" s="64" t="s">
        <v>1893</v>
      </c>
      <c r="F1053" s="63"/>
      <c r="G1053" s="65"/>
      <c r="H1053" s="65"/>
      <c r="I1053" s="67">
        <f>IFERROR(ROUND(SUM($I1054:$I1095),2),"")</f>
        <v>0</v>
      </c>
      <c r="J1053" s="63"/>
      <c r="K1053" s="64"/>
      <c r="L1053" s="67">
        <f>IFERROR(ROUND(SUM($L1054:$L1095),2)," ")</f>
        <v>0</v>
      </c>
      <c r="M1053" s="68"/>
      <c r="O1053" s="185"/>
    </row>
    <row r="1054" spans="1:15" s="61" customFormat="1" outlineLevel="1" x14ac:dyDescent="0.2">
      <c r="A1054" s="1"/>
      <c r="B1054" s="79" t="s">
        <v>1894</v>
      </c>
      <c r="C1054" s="70" t="s">
        <v>1895</v>
      </c>
      <c r="D1054" s="70" t="s">
        <v>24</v>
      </c>
      <c r="E1054" s="71" t="s">
        <v>1896</v>
      </c>
      <c r="F1054" s="72" t="s">
        <v>498</v>
      </c>
      <c r="G1054" s="73">
        <v>1</v>
      </c>
      <c r="H1054" s="74"/>
      <c r="I1054" s="75">
        <f>IFERROR(ROUND($G1054*$H1054,2),"")</f>
        <v>0</v>
      </c>
      <c r="J1054" s="76">
        <f t="shared" ref="J1054:J1095" si="269">IFERROR($J$9,"")</f>
        <v>0</v>
      </c>
      <c r="K1054" s="77">
        <f t="shared" ref="K1054:K1095" si="270">IFERROR(ROUND(H1054*(1+$J1054),2),"")</f>
        <v>0</v>
      </c>
      <c r="L1054" s="75">
        <f t="shared" ref="L1054:L1095" si="271">IFERROR(ROUND($K1054*$G1054,2)," ")</f>
        <v>0</v>
      </c>
      <c r="M1054" s="78"/>
      <c r="O1054" s="185"/>
    </row>
    <row r="1055" spans="1:15" s="61" customFormat="1" outlineLevel="1" x14ac:dyDescent="0.2">
      <c r="A1055" s="1"/>
      <c r="B1055" s="79" t="s">
        <v>1897</v>
      </c>
      <c r="C1055" s="70">
        <v>78631</v>
      </c>
      <c r="D1055" s="70" t="s">
        <v>81</v>
      </c>
      <c r="E1055" s="71" t="s">
        <v>1898</v>
      </c>
      <c r="F1055" s="72" t="s">
        <v>50</v>
      </c>
      <c r="G1055" s="73">
        <v>4</v>
      </c>
      <c r="H1055" s="74"/>
      <c r="I1055" s="75">
        <f t="shared" ref="I1055:I1095" si="272">IFERROR(ROUND($G1055*$H1055,2),"")</f>
        <v>0</v>
      </c>
      <c r="J1055" s="76">
        <f t="shared" si="269"/>
        <v>0</v>
      </c>
      <c r="K1055" s="77">
        <f t="shared" si="270"/>
        <v>0</v>
      </c>
      <c r="L1055" s="75">
        <f t="shared" si="271"/>
        <v>0</v>
      </c>
      <c r="M1055" s="78"/>
      <c r="O1055" s="185"/>
    </row>
    <row r="1056" spans="1:15" s="61" customFormat="1" outlineLevel="1" x14ac:dyDescent="0.2">
      <c r="A1056" s="1"/>
      <c r="B1056" s="79" t="s">
        <v>1899</v>
      </c>
      <c r="C1056" s="70">
        <v>2927</v>
      </c>
      <c r="D1056" s="70" t="s">
        <v>496</v>
      </c>
      <c r="E1056" s="71" t="s">
        <v>1900</v>
      </c>
      <c r="F1056" s="72" t="s">
        <v>498</v>
      </c>
      <c r="G1056" s="73">
        <v>4</v>
      </c>
      <c r="H1056" s="74"/>
      <c r="I1056" s="75">
        <f t="shared" si="272"/>
        <v>0</v>
      </c>
      <c r="J1056" s="76">
        <f t="shared" si="269"/>
        <v>0</v>
      </c>
      <c r="K1056" s="77">
        <f t="shared" si="270"/>
        <v>0</v>
      </c>
      <c r="L1056" s="75">
        <f t="shared" si="271"/>
        <v>0</v>
      </c>
      <c r="M1056" s="78"/>
      <c r="O1056" s="185"/>
    </row>
    <row r="1057" spans="1:15" s="61" customFormat="1" outlineLevel="1" x14ac:dyDescent="0.2">
      <c r="A1057" s="1"/>
      <c r="B1057" s="79" t="s">
        <v>1901</v>
      </c>
      <c r="C1057" s="70">
        <v>65551</v>
      </c>
      <c r="D1057" s="70" t="s">
        <v>81</v>
      </c>
      <c r="E1057" s="71" t="s">
        <v>1902</v>
      </c>
      <c r="F1057" s="72" t="s">
        <v>50</v>
      </c>
      <c r="G1057" s="73">
        <v>6</v>
      </c>
      <c r="H1057" s="74"/>
      <c r="I1057" s="75">
        <f t="shared" si="272"/>
        <v>0</v>
      </c>
      <c r="J1057" s="76">
        <f t="shared" si="269"/>
        <v>0</v>
      </c>
      <c r="K1057" s="77">
        <f t="shared" si="270"/>
        <v>0</v>
      </c>
      <c r="L1057" s="75">
        <f t="shared" si="271"/>
        <v>0</v>
      </c>
      <c r="M1057" s="78"/>
      <c r="O1057" s="185"/>
    </row>
    <row r="1058" spans="1:15" s="61" customFormat="1" ht="28.5" outlineLevel="1" x14ac:dyDescent="0.2">
      <c r="A1058" s="1"/>
      <c r="B1058" s="79" t="s">
        <v>1903</v>
      </c>
      <c r="C1058" s="70" t="s">
        <v>1904</v>
      </c>
      <c r="D1058" s="70" t="s">
        <v>24</v>
      </c>
      <c r="E1058" s="71" t="s">
        <v>1905</v>
      </c>
      <c r="F1058" s="72" t="s">
        <v>498</v>
      </c>
      <c r="G1058" s="73">
        <v>4</v>
      </c>
      <c r="H1058" s="74"/>
      <c r="I1058" s="75">
        <f t="shared" si="272"/>
        <v>0</v>
      </c>
      <c r="J1058" s="76">
        <f t="shared" si="269"/>
        <v>0</v>
      </c>
      <c r="K1058" s="77">
        <f t="shared" si="270"/>
        <v>0</v>
      </c>
      <c r="L1058" s="75">
        <f t="shared" si="271"/>
        <v>0</v>
      </c>
      <c r="M1058" s="78"/>
      <c r="O1058" s="185"/>
    </row>
    <row r="1059" spans="1:15" s="61" customFormat="1" outlineLevel="1" x14ac:dyDescent="0.2">
      <c r="A1059" s="1"/>
      <c r="B1059" s="79" t="s">
        <v>1906</v>
      </c>
      <c r="C1059" s="70" t="s">
        <v>1907</v>
      </c>
      <c r="D1059" s="70" t="s">
        <v>24</v>
      </c>
      <c r="E1059" s="71" t="s">
        <v>1908</v>
      </c>
      <c r="F1059" s="72" t="s">
        <v>498</v>
      </c>
      <c r="G1059" s="73">
        <v>6</v>
      </c>
      <c r="H1059" s="74"/>
      <c r="I1059" s="75">
        <f t="shared" si="272"/>
        <v>0</v>
      </c>
      <c r="J1059" s="76">
        <f t="shared" si="269"/>
        <v>0</v>
      </c>
      <c r="K1059" s="77">
        <f t="shared" si="270"/>
        <v>0</v>
      </c>
      <c r="L1059" s="75">
        <f t="shared" si="271"/>
        <v>0</v>
      </c>
      <c r="M1059" s="78"/>
      <c r="O1059" s="185"/>
    </row>
    <row r="1060" spans="1:15" s="61" customFormat="1" outlineLevel="1" x14ac:dyDescent="0.2">
      <c r="A1060" s="1"/>
      <c r="B1060" s="79" t="s">
        <v>1909</v>
      </c>
      <c r="C1060" s="70">
        <v>61071</v>
      </c>
      <c r="D1060" s="70" t="s">
        <v>81</v>
      </c>
      <c r="E1060" s="71" t="s">
        <v>1910</v>
      </c>
      <c r="F1060" s="72" t="s">
        <v>124</v>
      </c>
      <c r="G1060" s="73">
        <v>15</v>
      </c>
      <c r="H1060" s="74"/>
      <c r="I1060" s="75">
        <f t="shared" si="272"/>
        <v>0</v>
      </c>
      <c r="J1060" s="76">
        <f t="shared" si="269"/>
        <v>0</v>
      </c>
      <c r="K1060" s="77">
        <f t="shared" si="270"/>
        <v>0</v>
      </c>
      <c r="L1060" s="75">
        <f t="shared" si="271"/>
        <v>0</v>
      </c>
      <c r="M1060" s="78"/>
      <c r="O1060" s="185"/>
    </row>
    <row r="1061" spans="1:15" s="61" customFormat="1" ht="42.75" outlineLevel="1" x14ac:dyDescent="0.2">
      <c r="A1061" s="1"/>
      <c r="B1061" s="79" t="s">
        <v>1911</v>
      </c>
      <c r="C1061" s="70">
        <v>97670</v>
      </c>
      <c r="D1061" s="70" t="s">
        <v>48</v>
      </c>
      <c r="E1061" s="71" t="s">
        <v>1912</v>
      </c>
      <c r="F1061" s="72" t="s">
        <v>124</v>
      </c>
      <c r="G1061" s="73">
        <v>20</v>
      </c>
      <c r="H1061" s="74"/>
      <c r="I1061" s="75">
        <f t="shared" si="272"/>
        <v>0</v>
      </c>
      <c r="J1061" s="76">
        <f t="shared" si="269"/>
        <v>0</v>
      </c>
      <c r="K1061" s="77">
        <f t="shared" si="270"/>
        <v>0</v>
      </c>
      <c r="L1061" s="75">
        <f t="shared" si="271"/>
        <v>0</v>
      </c>
      <c r="M1061" s="78"/>
      <c r="O1061" s="185"/>
    </row>
    <row r="1062" spans="1:15" s="61" customFormat="1" outlineLevel="1" x14ac:dyDescent="0.2">
      <c r="A1062" s="1"/>
      <c r="B1062" s="79" t="s">
        <v>1913</v>
      </c>
      <c r="C1062" s="70">
        <v>9002002</v>
      </c>
      <c r="D1062" s="70" t="s">
        <v>59</v>
      </c>
      <c r="E1062" s="71" t="s">
        <v>1914</v>
      </c>
      <c r="F1062" s="72" t="s">
        <v>124</v>
      </c>
      <c r="G1062" s="73">
        <v>20</v>
      </c>
      <c r="H1062" s="74"/>
      <c r="I1062" s="75">
        <f t="shared" si="272"/>
        <v>0</v>
      </c>
      <c r="J1062" s="76">
        <f t="shared" si="269"/>
        <v>0</v>
      </c>
      <c r="K1062" s="77">
        <f t="shared" si="270"/>
        <v>0</v>
      </c>
      <c r="L1062" s="75">
        <f t="shared" si="271"/>
        <v>0</v>
      </c>
      <c r="M1062" s="78"/>
      <c r="O1062" s="185"/>
    </row>
    <row r="1063" spans="1:15" s="61" customFormat="1" outlineLevel="1" x14ac:dyDescent="0.2">
      <c r="A1063" s="1"/>
      <c r="B1063" s="79" t="s">
        <v>1915</v>
      </c>
      <c r="C1063" s="70">
        <v>4178</v>
      </c>
      <c r="D1063" s="70" t="s">
        <v>496</v>
      </c>
      <c r="E1063" s="71" t="s">
        <v>1916</v>
      </c>
      <c r="F1063" s="72" t="s">
        <v>1613</v>
      </c>
      <c r="G1063" s="73">
        <v>10</v>
      </c>
      <c r="H1063" s="74"/>
      <c r="I1063" s="75">
        <f t="shared" si="272"/>
        <v>0</v>
      </c>
      <c r="J1063" s="76">
        <f t="shared" si="269"/>
        <v>0</v>
      </c>
      <c r="K1063" s="77">
        <f t="shared" si="270"/>
        <v>0</v>
      </c>
      <c r="L1063" s="75">
        <f t="shared" si="271"/>
        <v>0</v>
      </c>
      <c r="M1063" s="78"/>
      <c r="O1063" s="185"/>
    </row>
    <row r="1064" spans="1:15" s="61" customFormat="1" ht="28.5" outlineLevel="1" x14ac:dyDescent="0.2">
      <c r="A1064" s="1"/>
      <c r="B1064" s="79" t="s">
        <v>1917</v>
      </c>
      <c r="C1064" s="70">
        <v>2800</v>
      </c>
      <c r="D1064" s="70" t="s">
        <v>496</v>
      </c>
      <c r="E1064" s="71" t="s">
        <v>1918</v>
      </c>
      <c r="F1064" s="72" t="s">
        <v>498</v>
      </c>
      <c r="G1064" s="73">
        <v>2</v>
      </c>
      <c r="H1064" s="74"/>
      <c r="I1064" s="75">
        <f t="shared" si="272"/>
        <v>0</v>
      </c>
      <c r="J1064" s="76">
        <f t="shared" si="269"/>
        <v>0</v>
      </c>
      <c r="K1064" s="77">
        <f t="shared" si="270"/>
        <v>0</v>
      </c>
      <c r="L1064" s="75">
        <f t="shared" si="271"/>
        <v>0</v>
      </c>
      <c r="M1064" s="78"/>
      <c r="O1064" s="185"/>
    </row>
    <row r="1065" spans="1:15" s="61" customFormat="1" outlineLevel="1" x14ac:dyDescent="0.2">
      <c r="A1065" s="1"/>
      <c r="B1065" s="79" t="s">
        <v>1919</v>
      </c>
      <c r="C1065" s="70">
        <v>10008081</v>
      </c>
      <c r="D1065" s="70" t="s">
        <v>59</v>
      </c>
      <c r="E1065" s="71" t="s">
        <v>1920</v>
      </c>
      <c r="F1065" s="72" t="s">
        <v>50</v>
      </c>
      <c r="G1065" s="73">
        <v>1</v>
      </c>
      <c r="H1065" s="74"/>
      <c r="I1065" s="75">
        <f t="shared" si="272"/>
        <v>0</v>
      </c>
      <c r="J1065" s="76">
        <f t="shared" si="269"/>
        <v>0</v>
      </c>
      <c r="K1065" s="77">
        <f t="shared" si="270"/>
        <v>0</v>
      </c>
      <c r="L1065" s="75">
        <f t="shared" si="271"/>
        <v>0</v>
      </c>
      <c r="M1065" s="78"/>
      <c r="O1065" s="185"/>
    </row>
    <row r="1066" spans="1:15" s="61" customFormat="1" ht="28.5" outlineLevel="1" x14ac:dyDescent="0.2">
      <c r="A1066" s="1"/>
      <c r="B1066" s="79" t="s">
        <v>1921</v>
      </c>
      <c r="C1066" s="70">
        <v>9009044</v>
      </c>
      <c r="D1066" s="70" t="s">
        <v>59</v>
      </c>
      <c r="E1066" s="71" t="s">
        <v>1922</v>
      </c>
      <c r="F1066" s="72" t="s">
        <v>50</v>
      </c>
      <c r="G1066" s="73">
        <v>3</v>
      </c>
      <c r="H1066" s="74"/>
      <c r="I1066" s="75">
        <f t="shared" si="272"/>
        <v>0</v>
      </c>
      <c r="J1066" s="76">
        <f t="shared" si="269"/>
        <v>0</v>
      </c>
      <c r="K1066" s="77">
        <f t="shared" si="270"/>
        <v>0</v>
      </c>
      <c r="L1066" s="75">
        <f t="shared" si="271"/>
        <v>0</v>
      </c>
      <c r="M1066" s="78"/>
      <c r="O1066" s="185"/>
    </row>
    <row r="1067" spans="1:15" s="61" customFormat="1" ht="28.5" outlineLevel="1" x14ac:dyDescent="0.2">
      <c r="A1067" s="1"/>
      <c r="B1067" s="79" t="s">
        <v>1923</v>
      </c>
      <c r="C1067" s="70">
        <v>97599</v>
      </c>
      <c r="D1067" s="70" t="s">
        <v>48</v>
      </c>
      <c r="E1067" s="71" t="s">
        <v>1924</v>
      </c>
      <c r="F1067" s="72" t="s">
        <v>50</v>
      </c>
      <c r="G1067" s="73">
        <v>2</v>
      </c>
      <c r="H1067" s="74"/>
      <c r="I1067" s="75">
        <f t="shared" si="272"/>
        <v>0</v>
      </c>
      <c r="J1067" s="76">
        <f t="shared" si="269"/>
        <v>0</v>
      </c>
      <c r="K1067" s="77">
        <f t="shared" si="270"/>
        <v>0</v>
      </c>
      <c r="L1067" s="75">
        <f t="shared" si="271"/>
        <v>0</v>
      </c>
      <c r="M1067" s="78"/>
      <c r="O1067" s="185"/>
    </row>
    <row r="1068" spans="1:15" s="61" customFormat="1" ht="28.5" outlineLevel="1" x14ac:dyDescent="0.2">
      <c r="A1068" s="1"/>
      <c r="B1068" s="79" t="s">
        <v>1925</v>
      </c>
      <c r="C1068" s="70">
        <v>101946</v>
      </c>
      <c r="D1068" s="70" t="s">
        <v>48</v>
      </c>
      <c r="E1068" s="71" t="s">
        <v>1926</v>
      </c>
      <c r="F1068" s="72" t="s">
        <v>50</v>
      </c>
      <c r="G1068" s="73">
        <v>1</v>
      </c>
      <c r="H1068" s="74"/>
      <c r="I1068" s="75">
        <f t="shared" si="272"/>
        <v>0</v>
      </c>
      <c r="J1068" s="76">
        <f t="shared" si="269"/>
        <v>0</v>
      </c>
      <c r="K1068" s="77">
        <f t="shared" si="270"/>
        <v>0</v>
      </c>
      <c r="L1068" s="75">
        <f t="shared" si="271"/>
        <v>0</v>
      </c>
      <c r="M1068" s="78"/>
      <c r="O1068" s="185"/>
    </row>
    <row r="1069" spans="1:15" s="61" customFormat="1" ht="28.5" outlineLevel="1" x14ac:dyDescent="0.2">
      <c r="A1069" s="1"/>
      <c r="B1069" s="79" t="s">
        <v>1927</v>
      </c>
      <c r="C1069" s="70">
        <v>9006088</v>
      </c>
      <c r="D1069" s="70" t="s">
        <v>59</v>
      </c>
      <c r="E1069" s="71" t="s">
        <v>1928</v>
      </c>
      <c r="F1069" s="72" t="s">
        <v>57</v>
      </c>
      <c r="G1069" s="73">
        <v>1</v>
      </c>
      <c r="H1069" s="74"/>
      <c r="I1069" s="75">
        <f t="shared" si="272"/>
        <v>0</v>
      </c>
      <c r="J1069" s="76">
        <f t="shared" si="269"/>
        <v>0</v>
      </c>
      <c r="K1069" s="77">
        <f t="shared" si="270"/>
        <v>0</v>
      </c>
      <c r="L1069" s="75">
        <f t="shared" si="271"/>
        <v>0</v>
      </c>
      <c r="M1069" s="78"/>
      <c r="O1069" s="185"/>
    </row>
    <row r="1070" spans="1:15" s="61" customFormat="1" outlineLevel="1" x14ac:dyDescent="0.2">
      <c r="A1070" s="1"/>
      <c r="B1070" s="79" t="s">
        <v>1929</v>
      </c>
      <c r="C1070" s="70" t="s">
        <v>1930</v>
      </c>
      <c r="D1070" s="70" t="s">
        <v>29</v>
      </c>
      <c r="E1070" s="71" t="s">
        <v>1931</v>
      </c>
      <c r="F1070" s="72" t="s">
        <v>50</v>
      </c>
      <c r="G1070" s="73">
        <v>2</v>
      </c>
      <c r="H1070" s="74"/>
      <c r="I1070" s="75">
        <f t="shared" si="272"/>
        <v>0</v>
      </c>
      <c r="J1070" s="76">
        <f t="shared" si="269"/>
        <v>0</v>
      </c>
      <c r="K1070" s="77">
        <f t="shared" si="270"/>
        <v>0</v>
      </c>
      <c r="L1070" s="75">
        <f t="shared" si="271"/>
        <v>0</v>
      </c>
      <c r="M1070" s="78"/>
      <c r="O1070" s="185"/>
    </row>
    <row r="1071" spans="1:15" s="61" customFormat="1" outlineLevel="1" x14ac:dyDescent="0.2">
      <c r="A1071" s="1"/>
      <c r="B1071" s="79" t="s">
        <v>1932</v>
      </c>
      <c r="C1071" s="70">
        <v>9014022</v>
      </c>
      <c r="D1071" s="70" t="s">
        <v>59</v>
      </c>
      <c r="E1071" s="71" t="s">
        <v>1933</v>
      </c>
      <c r="F1071" s="72" t="s">
        <v>50</v>
      </c>
      <c r="G1071" s="73">
        <v>6</v>
      </c>
      <c r="H1071" s="74"/>
      <c r="I1071" s="75">
        <f t="shared" si="272"/>
        <v>0</v>
      </c>
      <c r="J1071" s="76">
        <f t="shared" si="269"/>
        <v>0</v>
      </c>
      <c r="K1071" s="77">
        <f t="shared" si="270"/>
        <v>0</v>
      </c>
      <c r="L1071" s="75">
        <f t="shared" si="271"/>
        <v>0</v>
      </c>
      <c r="M1071" s="78"/>
      <c r="O1071" s="185"/>
    </row>
    <row r="1072" spans="1:15" s="61" customFormat="1" outlineLevel="1" x14ac:dyDescent="0.2">
      <c r="A1072" s="1"/>
      <c r="B1072" s="79" t="s">
        <v>1934</v>
      </c>
      <c r="C1072" s="70" t="s">
        <v>1935</v>
      </c>
      <c r="D1072" s="70" t="s">
        <v>29</v>
      </c>
      <c r="E1072" s="71" t="s">
        <v>1936</v>
      </c>
      <c r="F1072" s="72" t="s">
        <v>124</v>
      </c>
      <c r="G1072" s="73">
        <v>25</v>
      </c>
      <c r="H1072" s="74"/>
      <c r="I1072" s="75">
        <f t="shared" si="272"/>
        <v>0</v>
      </c>
      <c r="J1072" s="76">
        <f t="shared" si="269"/>
        <v>0</v>
      </c>
      <c r="K1072" s="77">
        <f t="shared" si="270"/>
        <v>0</v>
      </c>
      <c r="L1072" s="75">
        <f t="shared" si="271"/>
        <v>0</v>
      </c>
      <c r="M1072" s="78"/>
      <c r="O1072" s="185"/>
    </row>
    <row r="1073" spans="1:15" s="61" customFormat="1" outlineLevel="1" x14ac:dyDescent="0.2">
      <c r="A1073" s="1"/>
      <c r="B1073" s="79" t="s">
        <v>1937</v>
      </c>
      <c r="C1073" s="70" t="s">
        <v>1938</v>
      </c>
      <c r="D1073" s="70" t="s">
        <v>24</v>
      </c>
      <c r="E1073" s="71" t="s">
        <v>1939</v>
      </c>
      <c r="F1073" s="72" t="s">
        <v>498</v>
      </c>
      <c r="G1073" s="73">
        <v>12</v>
      </c>
      <c r="H1073" s="74"/>
      <c r="I1073" s="75">
        <f t="shared" si="272"/>
        <v>0</v>
      </c>
      <c r="J1073" s="76">
        <f t="shared" si="269"/>
        <v>0</v>
      </c>
      <c r="K1073" s="77">
        <f t="shared" si="270"/>
        <v>0</v>
      </c>
      <c r="L1073" s="75">
        <f t="shared" si="271"/>
        <v>0</v>
      </c>
      <c r="M1073" s="78"/>
      <c r="O1073" s="185"/>
    </row>
    <row r="1074" spans="1:15" s="61" customFormat="1" outlineLevel="1" x14ac:dyDescent="0.2">
      <c r="A1074" s="1"/>
      <c r="B1074" s="79" t="s">
        <v>1940</v>
      </c>
      <c r="C1074" s="70" t="s">
        <v>1941</v>
      </c>
      <c r="D1074" s="70" t="s">
        <v>24</v>
      </c>
      <c r="E1074" s="71" t="s">
        <v>1942</v>
      </c>
      <c r="F1074" s="72" t="s">
        <v>498</v>
      </c>
      <c r="G1074" s="73">
        <v>2</v>
      </c>
      <c r="H1074" s="74"/>
      <c r="I1074" s="75">
        <f t="shared" si="272"/>
        <v>0</v>
      </c>
      <c r="J1074" s="76">
        <f t="shared" si="269"/>
        <v>0</v>
      </c>
      <c r="K1074" s="77">
        <f t="shared" si="270"/>
        <v>0</v>
      </c>
      <c r="L1074" s="75">
        <f t="shared" si="271"/>
        <v>0</v>
      </c>
      <c r="M1074" s="78"/>
      <c r="O1074" s="185"/>
    </row>
    <row r="1075" spans="1:15" s="61" customFormat="1" outlineLevel="1" x14ac:dyDescent="0.2">
      <c r="A1075" s="1"/>
      <c r="B1075" s="79" t="s">
        <v>1943</v>
      </c>
      <c r="C1075" s="70">
        <v>12853</v>
      </c>
      <c r="D1075" s="70" t="s">
        <v>496</v>
      </c>
      <c r="E1075" s="71" t="s">
        <v>1944</v>
      </c>
      <c r="F1075" s="72" t="s">
        <v>498</v>
      </c>
      <c r="G1075" s="73">
        <v>3</v>
      </c>
      <c r="H1075" s="74"/>
      <c r="I1075" s="75">
        <f t="shared" si="272"/>
        <v>0</v>
      </c>
      <c r="J1075" s="76">
        <f t="shared" si="269"/>
        <v>0</v>
      </c>
      <c r="K1075" s="77">
        <f t="shared" si="270"/>
        <v>0</v>
      </c>
      <c r="L1075" s="75">
        <f t="shared" si="271"/>
        <v>0</v>
      </c>
      <c r="M1075" s="78"/>
      <c r="O1075" s="185"/>
    </row>
    <row r="1076" spans="1:15" s="61" customFormat="1" outlineLevel="1" x14ac:dyDescent="0.2">
      <c r="A1076" s="1"/>
      <c r="B1076" s="79" t="s">
        <v>1945</v>
      </c>
      <c r="C1076" s="70">
        <v>12853</v>
      </c>
      <c r="D1076" s="70" t="s">
        <v>496</v>
      </c>
      <c r="E1076" s="71" t="s">
        <v>1944</v>
      </c>
      <c r="F1076" s="72" t="s">
        <v>498</v>
      </c>
      <c r="G1076" s="73">
        <v>3</v>
      </c>
      <c r="H1076" s="74"/>
      <c r="I1076" s="75">
        <f t="shared" si="272"/>
        <v>0</v>
      </c>
      <c r="J1076" s="76">
        <f t="shared" si="269"/>
        <v>0</v>
      </c>
      <c r="K1076" s="77">
        <f t="shared" si="270"/>
        <v>0</v>
      </c>
      <c r="L1076" s="75">
        <f t="shared" si="271"/>
        <v>0</v>
      </c>
      <c r="M1076" s="78"/>
      <c r="O1076" s="185"/>
    </row>
    <row r="1077" spans="1:15" s="61" customFormat="1" outlineLevel="1" x14ac:dyDescent="0.2">
      <c r="A1077" s="1"/>
      <c r="B1077" s="79" t="s">
        <v>1946</v>
      </c>
      <c r="C1077" s="70" t="s">
        <v>1947</v>
      </c>
      <c r="D1077" s="70" t="s">
        <v>485</v>
      </c>
      <c r="E1077" s="71" t="s">
        <v>1948</v>
      </c>
      <c r="F1077" s="72" t="s">
        <v>50</v>
      </c>
      <c r="G1077" s="73">
        <v>1</v>
      </c>
      <c r="H1077" s="74"/>
      <c r="I1077" s="75">
        <f t="shared" si="272"/>
        <v>0</v>
      </c>
      <c r="J1077" s="76">
        <f t="shared" si="269"/>
        <v>0</v>
      </c>
      <c r="K1077" s="77">
        <f t="shared" si="270"/>
        <v>0</v>
      </c>
      <c r="L1077" s="75">
        <f t="shared" si="271"/>
        <v>0</v>
      </c>
      <c r="M1077" s="78"/>
      <c r="O1077" s="185"/>
    </row>
    <row r="1078" spans="1:15" s="61" customFormat="1" ht="28.5" outlineLevel="1" x14ac:dyDescent="0.2">
      <c r="A1078" s="1"/>
      <c r="B1078" s="79" t="s">
        <v>1949</v>
      </c>
      <c r="C1078" s="70">
        <v>9015039</v>
      </c>
      <c r="D1078" s="70" t="s">
        <v>59</v>
      </c>
      <c r="E1078" s="71" t="s">
        <v>1950</v>
      </c>
      <c r="F1078" s="72" t="s">
        <v>50</v>
      </c>
      <c r="G1078" s="73">
        <v>1</v>
      </c>
      <c r="H1078" s="74"/>
      <c r="I1078" s="75">
        <f t="shared" si="272"/>
        <v>0</v>
      </c>
      <c r="J1078" s="76">
        <f t="shared" si="269"/>
        <v>0</v>
      </c>
      <c r="K1078" s="77">
        <f t="shared" si="270"/>
        <v>0</v>
      </c>
      <c r="L1078" s="75">
        <f t="shared" si="271"/>
        <v>0</v>
      </c>
      <c r="M1078" s="78"/>
      <c r="O1078" s="185"/>
    </row>
    <row r="1079" spans="1:15" s="61" customFormat="1" outlineLevel="1" x14ac:dyDescent="0.2">
      <c r="A1079" s="1"/>
      <c r="B1079" s="79" t="s">
        <v>1951</v>
      </c>
      <c r="C1079" s="70">
        <v>9912</v>
      </c>
      <c r="D1079" s="70" t="s">
        <v>496</v>
      </c>
      <c r="E1079" s="71" t="s">
        <v>1952</v>
      </c>
      <c r="F1079" s="72" t="s">
        <v>541</v>
      </c>
      <c r="G1079" s="73">
        <v>80</v>
      </c>
      <c r="H1079" s="74"/>
      <c r="I1079" s="75">
        <f t="shared" si="272"/>
        <v>0</v>
      </c>
      <c r="J1079" s="76">
        <f t="shared" si="269"/>
        <v>0</v>
      </c>
      <c r="K1079" s="77">
        <f t="shared" si="270"/>
        <v>0</v>
      </c>
      <c r="L1079" s="75">
        <f t="shared" si="271"/>
        <v>0</v>
      </c>
      <c r="M1079" s="78"/>
      <c r="O1079" s="185"/>
    </row>
    <row r="1080" spans="1:15" s="61" customFormat="1" outlineLevel="1" x14ac:dyDescent="0.2">
      <c r="A1080" s="1"/>
      <c r="B1080" s="79" t="s">
        <v>1953</v>
      </c>
      <c r="C1080" s="70">
        <v>9006095</v>
      </c>
      <c r="D1080" s="70" t="s">
        <v>59</v>
      </c>
      <c r="E1080" s="71" t="s">
        <v>1954</v>
      </c>
      <c r="F1080" s="72" t="s">
        <v>124</v>
      </c>
      <c r="G1080" s="73">
        <v>100</v>
      </c>
      <c r="H1080" s="74"/>
      <c r="I1080" s="75">
        <f t="shared" si="272"/>
        <v>0</v>
      </c>
      <c r="J1080" s="76">
        <f t="shared" si="269"/>
        <v>0</v>
      </c>
      <c r="K1080" s="77">
        <f t="shared" si="270"/>
        <v>0</v>
      </c>
      <c r="L1080" s="75">
        <f t="shared" si="271"/>
        <v>0</v>
      </c>
      <c r="M1080" s="78"/>
      <c r="O1080" s="185"/>
    </row>
    <row r="1081" spans="1:15" s="61" customFormat="1" outlineLevel="1" x14ac:dyDescent="0.2">
      <c r="A1081" s="1"/>
      <c r="B1081" s="79" t="s">
        <v>1955</v>
      </c>
      <c r="C1081" s="70">
        <v>9006093</v>
      </c>
      <c r="D1081" s="70" t="s">
        <v>59</v>
      </c>
      <c r="E1081" s="71" t="s">
        <v>1956</v>
      </c>
      <c r="F1081" s="72" t="s">
        <v>124</v>
      </c>
      <c r="G1081" s="73">
        <v>65</v>
      </c>
      <c r="H1081" s="74"/>
      <c r="I1081" s="75">
        <f t="shared" si="272"/>
        <v>0</v>
      </c>
      <c r="J1081" s="76">
        <f t="shared" si="269"/>
        <v>0</v>
      </c>
      <c r="K1081" s="77">
        <f t="shared" si="270"/>
        <v>0</v>
      </c>
      <c r="L1081" s="75">
        <f t="shared" si="271"/>
        <v>0</v>
      </c>
      <c r="M1081" s="78"/>
      <c r="O1081" s="185"/>
    </row>
    <row r="1082" spans="1:15" s="61" customFormat="1" outlineLevel="1" x14ac:dyDescent="0.2">
      <c r="A1082" s="1"/>
      <c r="B1082" s="79" t="s">
        <v>1957</v>
      </c>
      <c r="C1082" s="70" t="s">
        <v>1958</v>
      </c>
      <c r="D1082" s="70" t="s">
        <v>24</v>
      </c>
      <c r="E1082" s="71" t="s">
        <v>1959</v>
      </c>
      <c r="F1082" s="72" t="s">
        <v>498</v>
      </c>
      <c r="G1082" s="73">
        <v>12</v>
      </c>
      <c r="H1082" s="74"/>
      <c r="I1082" s="75">
        <f t="shared" si="272"/>
        <v>0</v>
      </c>
      <c r="J1082" s="76">
        <f t="shared" si="269"/>
        <v>0</v>
      </c>
      <c r="K1082" s="77">
        <f t="shared" si="270"/>
        <v>0</v>
      </c>
      <c r="L1082" s="75">
        <f t="shared" si="271"/>
        <v>0</v>
      </c>
      <c r="M1082" s="78"/>
      <c r="O1082" s="185"/>
    </row>
    <row r="1083" spans="1:15" s="61" customFormat="1" ht="28.5" outlineLevel="1" x14ac:dyDescent="0.2">
      <c r="A1083" s="1"/>
      <c r="B1083" s="79" t="s">
        <v>1960</v>
      </c>
      <c r="C1083" s="70">
        <v>98111</v>
      </c>
      <c r="D1083" s="70" t="s">
        <v>48</v>
      </c>
      <c r="E1083" s="71" t="s">
        <v>903</v>
      </c>
      <c r="F1083" s="72" t="s">
        <v>50</v>
      </c>
      <c r="G1083" s="73">
        <v>12</v>
      </c>
      <c r="H1083" s="74"/>
      <c r="I1083" s="75">
        <f t="shared" si="272"/>
        <v>0</v>
      </c>
      <c r="J1083" s="76">
        <f t="shared" si="269"/>
        <v>0</v>
      </c>
      <c r="K1083" s="77">
        <f t="shared" si="270"/>
        <v>0</v>
      </c>
      <c r="L1083" s="75">
        <f t="shared" si="271"/>
        <v>0</v>
      </c>
      <c r="M1083" s="78"/>
      <c r="O1083" s="185"/>
    </row>
    <row r="1084" spans="1:15" s="61" customFormat="1" ht="42.75" outlineLevel="1" x14ac:dyDescent="0.2">
      <c r="A1084" s="1"/>
      <c r="B1084" s="79" t="s">
        <v>1961</v>
      </c>
      <c r="C1084" s="70">
        <v>104750</v>
      </c>
      <c r="D1084" s="70" t="s">
        <v>48</v>
      </c>
      <c r="E1084" s="71" t="s">
        <v>1962</v>
      </c>
      <c r="F1084" s="72" t="s">
        <v>50</v>
      </c>
      <c r="G1084" s="73">
        <v>20</v>
      </c>
      <c r="H1084" s="74"/>
      <c r="I1084" s="75">
        <f t="shared" si="272"/>
        <v>0</v>
      </c>
      <c r="J1084" s="76">
        <f t="shared" si="269"/>
        <v>0</v>
      </c>
      <c r="K1084" s="77">
        <f t="shared" si="270"/>
        <v>0</v>
      </c>
      <c r="L1084" s="75">
        <f t="shared" si="271"/>
        <v>0</v>
      </c>
      <c r="M1084" s="78"/>
      <c r="O1084" s="185"/>
    </row>
    <row r="1085" spans="1:15" s="61" customFormat="1" ht="28.5" outlineLevel="1" x14ac:dyDescent="0.2">
      <c r="A1085" s="1"/>
      <c r="B1085" s="79" t="s">
        <v>1963</v>
      </c>
      <c r="C1085" s="70">
        <v>11132</v>
      </c>
      <c r="D1085" s="70" t="s">
        <v>496</v>
      </c>
      <c r="E1085" s="71" t="s">
        <v>1964</v>
      </c>
      <c r="F1085" s="72" t="s">
        <v>498</v>
      </c>
      <c r="G1085" s="73">
        <v>50</v>
      </c>
      <c r="H1085" s="74"/>
      <c r="I1085" s="75">
        <f t="shared" si="272"/>
        <v>0</v>
      </c>
      <c r="J1085" s="76">
        <f t="shared" si="269"/>
        <v>0</v>
      </c>
      <c r="K1085" s="77">
        <f t="shared" si="270"/>
        <v>0</v>
      </c>
      <c r="L1085" s="75">
        <f t="shared" si="271"/>
        <v>0</v>
      </c>
      <c r="M1085" s="78"/>
      <c r="O1085" s="185"/>
    </row>
    <row r="1086" spans="1:15" s="61" customFormat="1" outlineLevel="1" x14ac:dyDescent="0.2">
      <c r="A1086" s="1"/>
      <c r="B1086" s="79" t="s">
        <v>1965</v>
      </c>
      <c r="C1086" s="70" t="s">
        <v>1966</v>
      </c>
      <c r="D1086" s="70" t="s">
        <v>24</v>
      </c>
      <c r="E1086" s="71" t="s">
        <v>1967</v>
      </c>
      <c r="F1086" s="72" t="s">
        <v>498</v>
      </c>
      <c r="G1086" s="73">
        <v>30</v>
      </c>
      <c r="H1086" s="74"/>
      <c r="I1086" s="75">
        <f t="shared" si="272"/>
        <v>0</v>
      </c>
      <c r="J1086" s="76">
        <f t="shared" si="269"/>
        <v>0</v>
      </c>
      <c r="K1086" s="77">
        <f t="shared" si="270"/>
        <v>0</v>
      </c>
      <c r="L1086" s="75">
        <f t="shared" si="271"/>
        <v>0</v>
      </c>
      <c r="M1086" s="78"/>
      <c r="O1086" s="185"/>
    </row>
    <row r="1087" spans="1:15" s="61" customFormat="1" outlineLevel="1" x14ac:dyDescent="0.2">
      <c r="A1087" s="1"/>
      <c r="B1087" s="79" t="s">
        <v>1968</v>
      </c>
      <c r="C1087" s="70" t="s">
        <v>1969</v>
      </c>
      <c r="D1087" s="70" t="s">
        <v>29</v>
      </c>
      <c r="E1087" s="71" t="s">
        <v>1970</v>
      </c>
      <c r="F1087" s="72" t="s">
        <v>50</v>
      </c>
      <c r="G1087" s="73">
        <v>5</v>
      </c>
      <c r="H1087" s="74"/>
      <c r="I1087" s="75">
        <f t="shared" si="272"/>
        <v>0</v>
      </c>
      <c r="J1087" s="76">
        <f t="shared" si="269"/>
        <v>0</v>
      </c>
      <c r="K1087" s="77">
        <f t="shared" si="270"/>
        <v>0</v>
      </c>
      <c r="L1087" s="75">
        <f t="shared" si="271"/>
        <v>0</v>
      </c>
      <c r="M1087" s="78"/>
      <c r="O1087" s="185"/>
    </row>
    <row r="1088" spans="1:15" s="61" customFormat="1" outlineLevel="1" x14ac:dyDescent="0.2">
      <c r="A1088" s="1"/>
      <c r="B1088" s="79" t="s">
        <v>1971</v>
      </c>
      <c r="C1088" s="70" t="s">
        <v>1972</v>
      </c>
      <c r="D1088" s="70" t="s">
        <v>24</v>
      </c>
      <c r="E1088" s="71" t="s">
        <v>1973</v>
      </c>
      <c r="F1088" s="72" t="s">
        <v>31</v>
      </c>
      <c r="G1088" s="73">
        <v>10</v>
      </c>
      <c r="H1088" s="74"/>
      <c r="I1088" s="75">
        <f t="shared" si="272"/>
        <v>0</v>
      </c>
      <c r="J1088" s="76">
        <f t="shared" si="269"/>
        <v>0</v>
      </c>
      <c r="K1088" s="77">
        <f t="shared" si="270"/>
        <v>0</v>
      </c>
      <c r="L1088" s="75">
        <f t="shared" si="271"/>
        <v>0</v>
      </c>
      <c r="M1088" s="78"/>
      <c r="O1088" s="185"/>
    </row>
    <row r="1089" spans="1:15" s="61" customFormat="1" outlineLevel="1" x14ac:dyDescent="0.2">
      <c r="A1089" s="1"/>
      <c r="B1089" s="79" t="s">
        <v>1974</v>
      </c>
      <c r="C1089" s="70">
        <v>9008025</v>
      </c>
      <c r="D1089" s="70" t="s">
        <v>59</v>
      </c>
      <c r="E1089" s="71" t="s">
        <v>1975</v>
      </c>
      <c r="F1089" s="72" t="s">
        <v>50</v>
      </c>
      <c r="G1089" s="73">
        <v>1</v>
      </c>
      <c r="H1089" s="74"/>
      <c r="I1089" s="75">
        <f t="shared" si="272"/>
        <v>0</v>
      </c>
      <c r="J1089" s="76">
        <f t="shared" si="269"/>
        <v>0</v>
      </c>
      <c r="K1089" s="77">
        <f t="shared" si="270"/>
        <v>0</v>
      </c>
      <c r="L1089" s="75">
        <f t="shared" si="271"/>
        <v>0</v>
      </c>
      <c r="M1089" s="78"/>
      <c r="O1089" s="185"/>
    </row>
    <row r="1090" spans="1:15" s="61" customFormat="1" outlineLevel="1" x14ac:dyDescent="0.2">
      <c r="A1090" s="1"/>
      <c r="B1090" s="79" t="s">
        <v>1976</v>
      </c>
      <c r="C1090" s="70">
        <v>12452</v>
      </c>
      <c r="D1090" s="70" t="s">
        <v>496</v>
      </c>
      <c r="E1090" s="71" t="s">
        <v>1977</v>
      </c>
      <c r="F1090" s="72" t="s">
        <v>498</v>
      </c>
      <c r="G1090" s="73">
        <v>1</v>
      </c>
      <c r="H1090" s="74"/>
      <c r="I1090" s="75">
        <f t="shared" si="272"/>
        <v>0</v>
      </c>
      <c r="J1090" s="76">
        <f t="shared" si="269"/>
        <v>0</v>
      </c>
      <c r="K1090" s="77">
        <f t="shared" si="270"/>
        <v>0</v>
      </c>
      <c r="L1090" s="75">
        <f t="shared" si="271"/>
        <v>0</v>
      </c>
      <c r="M1090" s="78"/>
      <c r="O1090" s="185"/>
    </row>
    <row r="1091" spans="1:15" s="61" customFormat="1" outlineLevel="1" x14ac:dyDescent="0.2">
      <c r="A1091" s="1"/>
      <c r="B1091" s="79" t="s">
        <v>1978</v>
      </c>
      <c r="C1091" s="70">
        <v>9017001</v>
      </c>
      <c r="D1091" s="70" t="s">
        <v>59</v>
      </c>
      <c r="E1091" s="71" t="s">
        <v>1979</v>
      </c>
      <c r="F1091" s="72" t="s">
        <v>50</v>
      </c>
      <c r="G1091" s="73">
        <v>4</v>
      </c>
      <c r="H1091" s="74"/>
      <c r="I1091" s="75">
        <f t="shared" si="272"/>
        <v>0</v>
      </c>
      <c r="J1091" s="76">
        <f t="shared" si="269"/>
        <v>0</v>
      </c>
      <c r="K1091" s="77">
        <f t="shared" si="270"/>
        <v>0</v>
      </c>
      <c r="L1091" s="75">
        <f t="shared" si="271"/>
        <v>0</v>
      </c>
      <c r="M1091" s="78"/>
      <c r="O1091" s="185"/>
    </row>
    <row r="1092" spans="1:15" s="61" customFormat="1" outlineLevel="1" x14ac:dyDescent="0.2">
      <c r="A1092" s="1"/>
      <c r="B1092" s="79" t="s">
        <v>1980</v>
      </c>
      <c r="C1092" s="70">
        <v>9006</v>
      </c>
      <c r="D1092" s="70" t="s">
        <v>496</v>
      </c>
      <c r="E1092" s="71" t="s">
        <v>1981</v>
      </c>
      <c r="F1092" s="72" t="s">
        <v>541</v>
      </c>
      <c r="G1092" s="73">
        <v>6</v>
      </c>
      <c r="H1092" s="74"/>
      <c r="I1092" s="75">
        <f t="shared" si="272"/>
        <v>0</v>
      </c>
      <c r="J1092" s="76">
        <f t="shared" si="269"/>
        <v>0</v>
      </c>
      <c r="K1092" s="77">
        <f t="shared" si="270"/>
        <v>0</v>
      </c>
      <c r="L1092" s="75">
        <f t="shared" si="271"/>
        <v>0</v>
      </c>
      <c r="M1092" s="78"/>
      <c r="O1092" s="185"/>
    </row>
    <row r="1093" spans="1:15" s="61" customFormat="1" ht="28.5" outlineLevel="1" x14ac:dyDescent="0.2">
      <c r="A1093" s="1"/>
      <c r="B1093" s="79" t="s">
        <v>1982</v>
      </c>
      <c r="C1093" s="70">
        <v>9003116</v>
      </c>
      <c r="D1093" s="70" t="s">
        <v>59</v>
      </c>
      <c r="E1093" s="71" t="s">
        <v>1983</v>
      </c>
      <c r="F1093" s="72" t="s">
        <v>124</v>
      </c>
      <c r="G1093" s="73">
        <v>560</v>
      </c>
      <c r="H1093" s="74"/>
      <c r="I1093" s="75">
        <f t="shared" si="272"/>
        <v>0</v>
      </c>
      <c r="J1093" s="76">
        <f t="shared" si="269"/>
        <v>0</v>
      </c>
      <c r="K1093" s="77">
        <f t="shared" si="270"/>
        <v>0</v>
      </c>
      <c r="L1093" s="75">
        <f t="shared" si="271"/>
        <v>0</v>
      </c>
      <c r="M1093" s="78"/>
      <c r="O1093" s="185"/>
    </row>
    <row r="1094" spans="1:15" s="61" customFormat="1" outlineLevel="1" x14ac:dyDescent="0.2">
      <c r="A1094" s="1"/>
      <c r="B1094" s="79" t="s">
        <v>1984</v>
      </c>
      <c r="C1094" s="70" t="s">
        <v>1985</v>
      </c>
      <c r="D1094" s="70" t="s">
        <v>24</v>
      </c>
      <c r="E1094" s="71" t="s">
        <v>1986</v>
      </c>
      <c r="F1094" s="72" t="s">
        <v>1987</v>
      </c>
      <c r="G1094" s="73">
        <v>1</v>
      </c>
      <c r="H1094" s="74"/>
      <c r="I1094" s="75">
        <f t="shared" si="272"/>
        <v>0</v>
      </c>
      <c r="J1094" s="76">
        <f t="shared" si="269"/>
        <v>0</v>
      </c>
      <c r="K1094" s="77">
        <f t="shared" si="270"/>
        <v>0</v>
      </c>
      <c r="L1094" s="75">
        <f t="shared" si="271"/>
        <v>0</v>
      </c>
      <c r="M1094" s="78"/>
      <c r="O1094" s="185"/>
    </row>
    <row r="1095" spans="1:15" s="61" customFormat="1" outlineLevel="1" x14ac:dyDescent="0.2">
      <c r="A1095" s="1"/>
      <c r="B1095" s="79" t="s">
        <v>1988</v>
      </c>
      <c r="C1095" s="70" t="s">
        <v>1989</v>
      </c>
      <c r="D1095" s="70" t="s">
        <v>485</v>
      </c>
      <c r="E1095" s="71" t="s">
        <v>1990</v>
      </c>
      <c r="F1095" s="72" t="s">
        <v>50</v>
      </c>
      <c r="G1095" s="73">
        <v>1</v>
      </c>
      <c r="H1095" s="74"/>
      <c r="I1095" s="75">
        <f t="shared" si="272"/>
        <v>0</v>
      </c>
      <c r="J1095" s="76">
        <f t="shared" si="269"/>
        <v>0</v>
      </c>
      <c r="K1095" s="77">
        <f t="shared" si="270"/>
        <v>0</v>
      </c>
      <c r="L1095" s="75">
        <f t="shared" si="271"/>
        <v>0</v>
      </c>
      <c r="M1095" s="78"/>
      <c r="O1095" s="185"/>
    </row>
    <row r="1096" spans="1:15" s="61" customFormat="1" ht="15" x14ac:dyDescent="0.2">
      <c r="A1096" s="1"/>
      <c r="B1096" s="62" t="s">
        <v>1991</v>
      </c>
      <c r="C1096" s="63"/>
      <c r="D1096" s="63"/>
      <c r="E1096" s="64" t="s">
        <v>1992</v>
      </c>
      <c r="F1096" s="63"/>
      <c r="G1096" s="65"/>
      <c r="H1096" s="65"/>
      <c r="I1096" s="67">
        <f>IFERROR(ROUND(SUM($I1097:$I1098),2),"")</f>
        <v>0</v>
      </c>
      <c r="J1096" s="63"/>
      <c r="K1096" s="64"/>
      <c r="L1096" s="67">
        <f>IFERROR(ROUND(SUM($L1097:$L1101),2)," ")</f>
        <v>0</v>
      </c>
      <c r="M1096" s="68"/>
      <c r="O1096" s="185"/>
    </row>
    <row r="1097" spans="1:15" s="61" customFormat="1" outlineLevel="1" x14ac:dyDescent="0.2">
      <c r="A1097" s="1"/>
      <c r="B1097" s="79" t="s">
        <v>1993</v>
      </c>
      <c r="C1097" s="70">
        <v>8048001</v>
      </c>
      <c r="D1097" s="70" t="s">
        <v>670</v>
      </c>
      <c r="E1097" s="71" t="s">
        <v>1139</v>
      </c>
      <c r="F1097" s="72" t="s">
        <v>124</v>
      </c>
      <c r="G1097" s="73">
        <v>12.6</v>
      </c>
      <c r="H1097" s="74"/>
      <c r="I1097" s="75">
        <f>IFERROR(ROUND($G1097*$H1097,2),"")</f>
        <v>0</v>
      </c>
      <c r="J1097" s="76">
        <f>IFERROR($J$9,"")</f>
        <v>0</v>
      </c>
      <c r="K1097" s="77">
        <f t="shared" ref="K1097:K1101" si="273">IFERROR(ROUND(H1097*(1+$J1097),2),"")</f>
        <v>0</v>
      </c>
      <c r="L1097" s="75">
        <f>IFERROR(ROUND($K1097*$G1097,2)," ")</f>
        <v>0</v>
      </c>
      <c r="M1097" s="78"/>
      <c r="O1097" s="185"/>
    </row>
    <row r="1098" spans="1:15" s="61" customFormat="1" ht="42.75" outlineLevel="1" x14ac:dyDescent="0.2">
      <c r="A1098" s="1"/>
      <c r="B1098" s="79" t="s">
        <v>1994</v>
      </c>
      <c r="C1098" s="70">
        <v>89298</v>
      </c>
      <c r="D1098" s="70" t="s">
        <v>48</v>
      </c>
      <c r="E1098" s="71" t="s">
        <v>1995</v>
      </c>
      <c r="F1098" s="72" t="s">
        <v>57</v>
      </c>
      <c r="G1098" s="73">
        <v>77.400000000000006</v>
      </c>
      <c r="H1098" s="74"/>
      <c r="I1098" s="75">
        <f t="shared" ref="I1098:I1101" si="274">IFERROR(ROUND($G1098*$H1098,2),"")</f>
        <v>0</v>
      </c>
      <c r="J1098" s="76">
        <f>IFERROR($J$9,"")</f>
        <v>0</v>
      </c>
      <c r="K1098" s="77">
        <f t="shared" si="273"/>
        <v>0</v>
      </c>
      <c r="L1098" s="75">
        <f>IFERROR(ROUND($K1098*$G1098,2)," ")</f>
        <v>0</v>
      </c>
      <c r="M1098" s="78"/>
      <c r="O1098" s="185"/>
    </row>
    <row r="1099" spans="1:15" s="61" customFormat="1" ht="28.5" outlineLevel="1" x14ac:dyDescent="0.2">
      <c r="A1099" s="1"/>
      <c r="B1099" s="79" t="s">
        <v>1996</v>
      </c>
      <c r="C1099" s="70">
        <v>8002043</v>
      </c>
      <c r="D1099" s="70" t="s">
        <v>59</v>
      </c>
      <c r="E1099" s="71" t="s">
        <v>1997</v>
      </c>
      <c r="F1099" s="72" t="s">
        <v>57</v>
      </c>
      <c r="G1099" s="73">
        <v>2.68</v>
      </c>
      <c r="H1099" s="74"/>
      <c r="I1099" s="75">
        <f t="shared" si="274"/>
        <v>0</v>
      </c>
      <c r="J1099" s="76">
        <f>IFERROR($J$9,"")</f>
        <v>0</v>
      </c>
      <c r="K1099" s="77">
        <f t="shared" si="273"/>
        <v>0</v>
      </c>
      <c r="L1099" s="75">
        <f>IFERROR(ROUND($K1099*$G1099,2)," ")</f>
        <v>0</v>
      </c>
      <c r="M1099" s="78"/>
      <c r="O1099" s="185"/>
    </row>
    <row r="1100" spans="1:15" s="61" customFormat="1" ht="28.5" outlineLevel="1" x14ac:dyDescent="0.2">
      <c r="A1100" s="1"/>
      <c r="B1100" s="79" t="s">
        <v>1998</v>
      </c>
      <c r="C1100" s="70">
        <v>8002043</v>
      </c>
      <c r="D1100" s="70" t="s">
        <v>59</v>
      </c>
      <c r="E1100" s="71" t="s">
        <v>1997</v>
      </c>
      <c r="F1100" s="72" t="s">
        <v>57</v>
      </c>
      <c r="G1100" s="73">
        <v>3.54</v>
      </c>
      <c r="H1100" s="74"/>
      <c r="I1100" s="75">
        <f t="shared" si="274"/>
        <v>0</v>
      </c>
      <c r="J1100" s="76">
        <f>IFERROR($J$9,"")</f>
        <v>0</v>
      </c>
      <c r="K1100" s="77">
        <f t="shared" si="273"/>
        <v>0</v>
      </c>
      <c r="L1100" s="75">
        <f>IFERROR(ROUND($K1100*$G1100,2)," ")</f>
        <v>0</v>
      </c>
      <c r="M1100" s="78"/>
      <c r="O1100" s="185"/>
    </row>
    <row r="1101" spans="1:15" s="61" customFormat="1" outlineLevel="1" x14ac:dyDescent="0.2">
      <c r="A1101" s="1"/>
      <c r="B1101" s="79" t="s">
        <v>1999</v>
      </c>
      <c r="C1101" s="70">
        <v>8001026</v>
      </c>
      <c r="D1101" s="70" t="s">
        <v>59</v>
      </c>
      <c r="E1101" s="71" t="s">
        <v>2000</v>
      </c>
      <c r="F1101" s="72" t="s">
        <v>57</v>
      </c>
      <c r="G1101" s="73">
        <v>10.199999999999999</v>
      </c>
      <c r="H1101" s="74"/>
      <c r="I1101" s="75">
        <f t="shared" si="274"/>
        <v>0</v>
      </c>
      <c r="J1101" s="76">
        <f>IFERROR($J$9,"")</f>
        <v>0</v>
      </c>
      <c r="K1101" s="77">
        <f t="shared" si="273"/>
        <v>0</v>
      </c>
      <c r="L1101" s="75">
        <f>IFERROR(ROUND($K1101*$G1101,2)," ")</f>
        <v>0</v>
      </c>
      <c r="M1101" s="78"/>
      <c r="O1101" s="185"/>
    </row>
    <row r="1102" spans="1:15" s="61" customFormat="1" ht="15" x14ac:dyDescent="0.2">
      <c r="A1102" s="1"/>
      <c r="B1102" s="110">
        <v>22</v>
      </c>
      <c r="C1102" s="111"/>
      <c r="D1102" s="111"/>
      <c r="E1102" s="112" t="s">
        <v>2001</v>
      </c>
      <c r="F1102" s="111"/>
      <c r="G1102" s="113"/>
      <c r="H1102" s="113"/>
      <c r="I1102" s="114" t="str">
        <f>IFERROR(ROUND(SUM($I1103,#REF!),2),"")</f>
        <v/>
      </c>
      <c r="J1102" s="111"/>
      <c r="K1102" s="112"/>
      <c r="L1102" s="114">
        <f>L1103</f>
        <v>0</v>
      </c>
      <c r="M1102" s="115" t="e">
        <f>L1102/$L$1215</f>
        <v>#DIV/0!</v>
      </c>
      <c r="O1102" s="185"/>
    </row>
    <row r="1103" spans="1:15" s="61" customFormat="1" ht="15" x14ac:dyDescent="0.2">
      <c r="A1103" s="1"/>
      <c r="B1103" s="116" t="s">
        <v>2002</v>
      </c>
      <c r="C1103" s="117"/>
      <c r="D1103" s="117"/>
      <c r="E1103" s="118" t="s">
        <v>701</v>
      </c>
      <c r="F1103" s="117"/>
      <c r="G1103" s="119"/>
      <c r="H1103" s="119"/>
      <c r="I1103" s="120">
        <f>IFERROR(ROUND(SUM($I1104:$I1149),2),"")</f>
        <v>0</v>
      </c>
      <c r="J1103" s="117"/>
      <c r="K1103" s="118"/>
      <c r="L1103" s="120">
        <f>IFERROR(ROUND(SUM($L1104:$L1149),2)," ")</f>
        <v>0</v>
      </c>
      <c r="M1103" s="121"/>
      <c r="O1103" s="185"/>
    </row>
    <row r="1104" spans="1:15" s="61" customFormat="1" outlineLevel="1" x14ac:dyDescent="0.2">
      <c r="A1104" s="1"/>
      <c r="B1104" s="122" t="s">
        <v>2003</v>
      </c>
      <c r="C1104" s="70">
        <v>70198</v>
      </c>
      <c r="D1104" s="70" t="s">
        <v>81</v>
      </c>
      <c r="E1104" s="123" t="s">
        <v>2004</v>
      </c>
      <c r="F1104" s="72" t="s">
        <v>50</v>
      </c>
      <c r="G1104" s="73">
        <v>32</v>
      </c>
      <c r="H1104" s="74"/>
      <c r="I1104" s="124">
        <f>IFERROR(ROUND($G1104*$H1104,2),"")</f>
        <v>0</v>
      </c>
      <c r="J1104" s="125">
        <f t="shared" ref="J1104:J1149" si="275">IFERROR($J$9,"")</f>
        <v>0</v>
      </c>
      <c r="K1104" s="126">
        <f t="shared" ref="K1104:K1149" si="276">IFERROR(ROUND(H1104*(1+$J1104),2),"")</f>
        <v>0</v>
      </c>
      <c r="L1104" s="124">
        <f t="shared" ref="L1104:L1149" si="277">IFERROR(ROUND($K1104*$G1104,2)," ")</f>
        <v>0</v>
      </c>
      <c r="M1104" s="127"/>
      <c r="O1104" s="185"/>
    </row>
    <row r="1105" spans="1:15" s="61" customFormat="1" outlineLevel="1" x14ac:dyDescent="0.2">
      <c r="A1105" s="1"/>
      <c r="B1105" s="79" t="s">
        <v>2005</v>
      </c>
      <c r="C1105" s="128" t="s">
        <v>2006</v>
      </c>
      <c r="D1105" s="128" t="s">
        <v>24</v>
      </c>
      <c r="E1105" s="71" t="s">
        <v>2007</v>
      </c>
      <c r="F1105" s="72" t="s">
        <v>31</v>
      </c>
      <c r="G1105" s="73">
        <v>28</v>
      </c>
      <c r="H1105" s="74"/>
      <c r="I1105" s="124">
        <f t="shared" ref="I1105:I1149" si="278">IFERROR(ROUND($G1105*$H1105,2),"")</f>
        <v>0</v>
      </c>
      <c r="J1105" s="125">
        <f t="shared" si="275"/>
        <v>0</v>
      </c>
      <c r="K1105" s="126">
        <f t="shared" si="276"/>
        <v>0</v>
      </c>
      <c r="L1105" s="124">
        <f t="shared" si="277"/>
        <v>0</v>
      </c>
      <c r="M1105" s="127"/>
      <c r="O1105" s="185"/>
    </row>
    <row r="1106" spans="1:15" s="61" customFormat="1" ht="42.75" outlineLevel="1" x14ac:dyDescent="0.2">
      <c r="A1106" s="1"/>
      <c r="B1106" s="122" t="s">
        <v>2008</v>
      </c>
      <c r="C1106" s="128">
        <v>90460</v>
      </c>
      <c r="D1106" s="128" t="s">
        <v>48</v>
      </c>
      <c r="E1106" s="71" t="s">
        <v>2009</v>
      </c>
      <c r="F1106" s="72" t="s">
        <v>124</v>
      </c>
      <c r="G1106" s="73">
        <v>980</v>
      </c>
      <c r="H1106" s="74"/>
      <c r="I1106" s="124">
        <f t="shared" si="278"/>
        <v>0</v>
      </c>
      <c r="J1106" s="125">
        <f t="shared" si="275"/>
        <v>0</v>
      </c>
      <c r="K1106" s="126">
        <f t="shared" si="276"/>
        <v>0</v>
      </c>
      <c r="L1106" s="124">
        <f t="shared" si="277"/>
        <v>0</v>
      </c>
      <c r="M1106" s="127"/>
      <c r="O1106" s="185"/>
    </row>
    <row r="1107" spans="1:15" s="61" customFormat="1" outlineLevel="1" x14ac:dyDescent="0.2">
      <c r="A1107" s="1"/>
      <c r="B1107" s="122" t="s">
        <v>2010</v>
      </c>
      <c r="C1107" s="128">
        <v>190891</v>
      </c>
      <c r="D1107" s="128" t="s">
        <v>81</v>
      </c>
      <c r="E1107" s="71" t="s">
        <v>2011</v>
      </c>
      <c r="F1107" s="72" t="s">
        <v>50</v>
      </c>
      <c r="G1107" s="73">
        <v>42</v>
      </c>
      <c r="H1107" s="74"/>
      <c r="I1107" s="124">
        <f t="shared" si="278"/>
        <v>0</v>
      </c>
      <c r="J1107" s="125">
        <f t="shared" si="275"/>
        <v>0</v>
      </c>
      <c r="K1107" s="126">
        <f t="shared" si="276"/>
        <v>0</v>
      </c>
      <c r="L1107" s="124">
        <f t="shared" si="277"/>
        <v>0</v>
      </c>
      <c r="M1107" s="127"/>
      <c r="O1107" s="185"/>
    </row>
    <row r="1108" spans="1:15" s="61" customFormat="1" outlineLevel="1" x14ac:dyDescent="0.2">
      <c r="A1108" s="1"/>
      <c r="B1108" s="122" t="s">
        <v>2012</v>
      </c>
      <c r="C1108" s="128">
        <v>70970</v>
      </c>
      <c r="D1108" s="128" t="s">
        <v>81</v>
      </c>
      <c r="E1108" s="71" t="s">
        <v>2013</v>
      </c>
      <c r="F1108" s="72" t="s">
        <v>50</v>
      </c>
      <c r="G1108" s="73">
        <v>42</v>
      </c>
      <c r="H1108" s="74"/>
      <c r="I1108" s="124">
        <f t="shared" si="278"/>
        <v>0</v>
      </c>
      <c r="J1108" s="125">
        <f t="shared" si="275"/>
        <v>0</v>
      </c>
      <c r="K1108" s="126">
        <f t="shared" si="276"/>
        <v>0</v>
      </c>
      <c r="L1108" s="124">
        <f t="shared" si="277"/>
        <v>0</v>
      </c>
      <c r="M1108" s="127"/>
      <c r="O1108" s="185"/>
    </row>
    <row r="1109" spans="1:15" s="61" customFormat="1" ht="28.5" outlineLevel="1" x14ac:dyDescent="0.2">
      <c r="A1109" s="1"/>
      <c r="B1109" s="122" t="s">
        <v>2014</v>
      </c>
      <c r="C1109" s="128">
        <v>101917</v>
      </c>
      <c r="D1109" s="128" t="s">
        <v>48</v>
      </c>
      <c r="E1109" s="71" t="s">
        <v>1643</v>
      </c>
      <c r="F1109" s="72" t="s">
        <v>50</v>
      </c>
      <c r="G1109" s="73">
        <v>42</v>
      </c>
      <c r="H1109" s="74"/>
      <c r="I1109" s="124">
        <f t="shared" si="278"/>
        <v>0</v>
      </c>
      <c r="J1109" s="125">
        <f t="shared" si="275"/>
        <v>0</v>
      </c>
      <c r="K1109" s="126">
        <f t="shared" si="276"/>
        <v>0</v>
      </c>
      <c r="L1109" s="124">
        <f t="shared" si="277"/>
        <v>0</v>
      </c>
      <c r="M1109" s="127"/>
      <c r="O1109" s="185"/>
    </row>
    <row r="1110" spans="1:15" s="61" customFormat="1" ht="28.5" outlineLevel="1" x14ac:dyDescent="0.2">
      <c r="A1110" s="1"/>
      <c r="B1110" s="79" t="s">
        <v>2015</v>
      </c>
      <c r="C1110" s="128" t="s">
        <v>1440</v>
      </c>
      <c r="D1110" s="128" t="s">
        <v>24</v>
      </c>
      <c r="E1110" s="71" t="s">
        <v>1441</v>
      </c>
      <c r="F1110" s="72" t="s">
        <v>498</v>
      </c>
      <c r="G1110" s="73">
        <v>100</v>
      </c>
      <c r="H1110" s="74"/>
      <c r="I1110" s="124">
        <f t="shared" si="278"/>
        <v>0</v>
      </c>
      <c r="J1110" s="125">
        <f t="shared" si="275"/>
        <v>0</v>
      </c>
      <c r="K1110" s="126">
        <f t="shared" si="276"/>
        <v>0</v>
      </c>
      <c r="L1110" s="124">
        <f t="shared" si="277"/>
        <v>0</v>
      </c>
      <c r="M1110" s="127"/>
      <c r="O1110" s="185"/>
    </row>
    <row r="1111" spans="1:15" s="61" customFormat="1" ht="28.5" outlineLevel="1" x14ac:dyDescent="0.2">
      <c r="A1111" s="1"/>
      <c r="B1111" s="79" t="s">
        <v>2016</v>
      </c>
      <c r="C1111" s="128" t="s">
        <v>2017</v>
      </c>
      <c r="D1111" s="128" t="s">
        <v>24</v>
      </c>
      <c r="E1111" s="71" t="s">
        <v>2018</v>
      </c>
      <c r="F1111" s="72" t="s">
        <v>498</v>
      </c>
      <c r="G1111" s="73">
        <v>1</v>
      </c>
      <c r="H1111" s="74"/>
      <c r="I1111" s="124">
        <f t="shared" si="278"/>
        <v>0</v>
      </c>
      <c r="J1111" s="125">
        <f t="shared" si="275"/>
        <v>0</v>
      </c>
      <c r="K1111" s="126">
        <f t="shared" si="276"/>
        <v>0</v>
      </c>
      <c r="L1111" s="124">
        <f t="shared" si="277"/>
        <v>0</v>
      </c>
      <c r="M1111" s="127"/>
      <c r="O1111" s="185"/>
    </row>
    <row r="1112" spans="1:15" s="61" customFormat="1" outlineLevel="1" x14ac:dyDescent="0.2">
      <c r="A1112" s="1"/>
      <c r="B1112" s="122" t="s">
        <v>2019</v>
      </c>
      <c r="C1112" s="128">
        <v>70607</v>
      </c>
      <c r="D1112" s="128" t="s">
        <v>81</v>
      </c>
      <c r="E1112" s="71" t="s">
        <v>2020</v>
      </c>
      <c r="F1112" s="72" t="s">
        <v>50</v>
      </c>
      <c r="G1112" s="73">
        <v>176</v>
      </c>
      <c r="H1112" s="74"/>
      <c r="I1112" s="124">
        <f t="shared" si="278"/>
        <v>0</v>
      </c>
      <c r="J1112" s="125">
        <f t="shared" si="275"/>
        <v>0</v>
      </c>
      <c r="K1112" s="126">
        <f t="shared" si="276"/>
        <v>0</v>
      </c>
      <c r="L1112" s="124">
        <f t="shared" si="277"/>
        <v>0</v>
      </c>
      <c r="M1112" s="127"/>
      <c r="O1112" s="185"/>
    </row>
    <row r="1113" spans="1:15" s="61" customFormat="1" outlineLevel="1" x14ac:dyDescent="0.2">
      <c r="A1113" s="1"/>
      <c r="B1113" s="122" t="s">
        <v>2021</v>
      </c>
      <c r="C1113" s="128">
        <v>70450</v>
      </c>
      <c r="D1113" s="128" t="s">
        <v>81</v>
      </c>
      <c r="E1113" s="71" t="s">
        <v>2022</v>
      </c>
      <c r="F1113" s="72" t="s">
        <v>50</v>
      </c>
      <c r="G1113" s="73">
        <v>32</v>
      </c>
      <c r="H1113" s="74"/>
      <c r="I1113" s="124">
        <f t="shared" si="278"/>
        <v>0</v>
      </c>
      <c r="J1113" s="125">
        <f t="shared" si="275"/>
        <v>0</v>
      </c>
      <c r="K1113" s="126">
        <f t="shared" si="276"/>
        <v>0</v>
      </c>
      <c r="L1113" s="124">
        <f t="shared" si="277"/>
        <v>0</v>
      </c>
      <c r="M1113" s="127"/>
      <c r="O1113" s="185"/>
    </row>
    <row r="1114" spans="1:15" s="61" customFormat="1" outlineLevel="1" x14ac:dyDescent="0.2">
      <c r="A1114" s="1"/>
      <c r="B1114" s="122" t="s">
        <v>2023</v>
      </c>
      <c r="C1114" s="128">
        <v>70356</v>
      </c>
      <c r="D1114" s="128" t="s">
        <v>81</v>
      </c>
      <c r="E1114" s="71" t="s">
        <v>2024</v>
      </c>
      <c r="F1114" s="72" t="s">
        <v>50</v>
      </c>
      <c r="G1114" s="73">
        <v>36</v>
      </c>
      <c r="H1114" s="74"/>
      <c r="I1114" s="124">
        <f t="shared" si="278"/>
        <v>0</v>
      </c>
      <c r="J1114" s="125">
        <f t="shared" si="275"/>
        <v>0</v>
      </c>
      <c r="K1114" s="126">
        <f t="shared" si="276"/>
        <v>0</v>
      </c>
      <c r="L1114" s="124">
        <f t="shared" si="277"/>
        <v>0</v>
      </c>
      <c r="M1114" s="127"/>
      <c r="O1114" s="185"/>
    </row>
    <row r="1115" spans="1:15" s="61" customFormat="1" outlineLevel="1" x14ac:dyDescent="0.2">
      <c r="A1115" s="1"/>
      <c r="B1115" s="122" t="s">
        <v>2025</v>
      </c>
      <c r="C1115" s="128">
        <v>70147</v>
      </c>
      <c r="D1115" s="128" t="s">
        <v>81</v>
      </c>
      <c r="E1115" s="71" t="s">
        <v>2026</v>
      </c>
      <c r="F1115" s="72" t="s">
        <v>50</v>
      </c>
      <c r="G1115" s="73">
        <v>93</v>
      </c>
      <c r="H1115" s="74"/>
      <c r="I1115" s="124">
        <f t="shared" si="278"/>
        <v>0</v>
      </c>
      <c r="J1115" s="125">
        <f t="shared" si="275"/>
        <v>0</v>
      </c>
      <c r="K1115" s="126">
        <f t="shared" si="276"/>
        <v>0</v>
      </c>
      <c r="L1115" s="124">
        <f t="shared" si="277"/>
        <v>0</v>
      </c>
      <c r="M1115" s="127"/>
      <c r="O1115" s="185"/>
    </row>
    <row r="1116" spans="1:15" s="61" customFormat="1" outlineLevel="1" x14ac:dyDescent="0.2">
      <c r="A1116" s="1"/>
      <c r="B1116" s="122" t="s">
        <v>2027</v>
      </c>
      <c r="C1116" s="128">
        <v>70128</v>
      </c>
      <c r="D1116" s="128" t="s">
        <v>81</v>
      </c>
      <c r="E1116" s="71" t="s">
        <v>2028</v>
      </c>
      <c r="F1116" s="72" t="s">
        <v>50</v>
      </c>
      <c r="G1116" s="73">
        <v>5</v>
      </c>
      <c r="H1116" s="74"/>
      <c r="I1116" s="124">
        <f t="shared" si="278"/>
        <v>0</v>
      </c>
      <c r="J1116" s="125">
        <f t="shared" si="275"/>
        <v>0</v>
      </c>
      <c r="K1116" s="126">
        <f t="shared" si="276"/>
        <v>0</v>
      </c>
      <c r="L1116" s="124">
        <f t="shared" si="277"/>
        <v>0</v>
      </c>
      <c r="M1116" s="127"/>
      <c r="O1116" s="185"/>
    </row>
    <row r="1117" spans="1:15" s="61" customFormat="1" outlineLevel="1" x14ac:dyDescent="0.2">
      <c r="A1117" s="1"/>
      <c r="B1117" s="79" t="s">
        <v>2029</v>
      </c>
      <c r="C1117" s="128" t="s">
        <v>2030</v>
      </c>
      <c r="D1117" s="128" t="s">
        <v>24</v>
      </c>
      <c r="E1117" s="129" t="s">
        <v>2031</v>
      </c>
      <c r="F1117" s="72" t="s">
        <v>498</v>
      </c>
      <c r="G1117" s="73">
        <v>2</v>
      </c>
      <c r="H1117" s="74"/>
      <c r="I1117" s="124">
        <f t="shared" si="278"/>
        <v>0</v>
      </c>
      <c r="J1117" s="125">
        <f t="shared" si="275"/>
        <v>0</v>
      </c>
      <c r="K1117" s="126">
        <f t="shared" si="276"/>
        <v>0</v>
      </c>
      <c r="L1117" s="124">
        <f t="shared" si="277"/>
        <v>0</v>
      </c>
      <c r="M1117" s="127"/>
      <c r="O1117" s="185"/>
    </row>
    <row r="1118" spans="1:15" s="61" customFormat="1" outlineLevel="1" x14ac:dyDescent="0.2">
      <c r="A1118" s="1"/>
      <c r="B1118" s="79" t="s">
        <v>2032</v>
      </c>
      <c r="C1118" s="130" t="s">
        <v>2033</v>
      </c>
      <c r="D1118" s="130" t="s">
        <v>24</v>
      </c>
      <c r="E1118" s="71" t="s">
        <v>2034</v>
      </c>
      <c r="F1118" s="72" t="s">
        <v>498</v>
      </c>
      <c r="G1118" s="73">
        <v>1</v>
      </c>
      <c r="H1118" s="74"/>
      <c r="I1118" s="124">
        <f t="shared" si="278"/>
        <v>0</v>
      </c>
      <c r="J1118" s="125">
        <f t="shared" si="275"/>
        <v>0</v>
      </c>
      <c r="K1118" s="126">
        <f t="shared" si="276"/>
        <v>0</v>
      </c>
      <c r="L1118" s="124">
        <f t="shared" si="277"/>
        <v>0</v>
      </c>
      <c r="M1118" s="127"/>
      <c r="O1118" s="185"/>
    </row>
    <row r="1119" spans="1:15" s="61" customFormat="1" outlineLevel="1" x14ac:dyDescent="0.2">
      <c r="A1119" s="1"/>
      <c r="B1119" s="122" t="s">
        <v>2035</v>
      </c>
      <c r="C1119" s="128">
        <v>11393</v>
      </c>
      <c r="D1119" s="128" t="s">
        <v>496</v>
      </c>
      <c r="E1119" s="71" t="s">
        <v>2036</v>
      </c>
      <c r="F1119" s="72" t="s">
        <v>541</v>
      </c>
      <c r="G1119" s="73">
        <v>130</v>
      </c>
      <c r="H1119" s="74"/>
      <c r="I1119" s="124">
        <f t="shared" si="278"/>
        <v>0</v>
      </c>
      <c r="J1119" s="125">
        <f t="shared" si="275"/>
        <v>0</v>
      </c>
      <c r="K1119" s="126">
        <f t="shared" si="276"/>
        <v>0</v>
      </c>
      <c r="L1119" s="124">
        <f t="shared" si="277"/>
        <v>0</v>
      </c>
      <c r="M1119" s="127"/>
      <c r="O1119" s="185"/>
    </row>
    <row r="1120" spans="1:15" s="61" customFormat="1" outlineLevel="1" x14ac:dyDescent="0.2">
      <c r="A1120" s="1"/>
      <c r="B1120" s="122" t="s">
        <v>2037</v>
      </c>
      <c r="C1120" s="128">
        <v>11391</v>
      </c>
      <c r="D1120" s="128" t="s">
        <v>496</v>
      </c>
      <c r="E1120" s="71" t="s">
        <v>2038</v>
      </c>
      <c r="F1120" s="72" t="s">
        <v>541</v>
      </c>
      <c r="G1120" s="73">
        <v>1350</v>
      </c>
      <c r="H1120" s="74"/>
      <c r="I1120" s="124">
        <f t="shared" si="278"/>
        <v>0</v>
      </c>
      <c r="J1120" s="125">
        <f t="shared" si="275"/>
        <v>0</v>
      </c>
      <c r="K1120" s="126">
        <f t="shared" si="276"/>
        <v>0</v>
      </c>
      <c r="L1120" s="124">
        <f t="shared" si="277"/>
        <v>0</v>
      </c>
      <c r="M1120" s="127"/>
      <c r="O1120" s="185"/>
    </row>
    <row r="1121" spans="1:15" s="61" customFormat="1" outlineLevel="1" x14ac:dyDescent="0.2">
      <c r="A1121" s="1"/>
      <c r="B1121" s="122" t="s">
        <v>2039</v>
      </c>
      <c r="C1121" s="128">
        <v>11394</v>
      </c>
      <c r="D1121" s="128" t="s">
        <v>496</v>
      </c>
      <c r="E1121" s="71" t="s">
        <v>2040</v>
      </c>
      <c r="F1121" s="72" t="s">
        <v>541</v>
      </c>
      <c r="G1121" s="73">
        <v>250</v>
      </c>
      <c r="H1121" s="74"/>
      <c r="I1121" s="124">
        <f t="shared" si="278"/>
        <v>0</v>
      </c>
      <c r="J1121" s="125">
        <f t="shared" si="275"/>
        <v>0</v>
      </c>
      <c r="K1121" s="126">
        <f t="shared" si="276"/>
        <v>0</v>
      </c>
      <c r="L1121" s="124">
        <f t="shared" si="277"/>
        <v>0</v>
      </c>
      <c r="M1121" s="127"/>
      <c r="O1121" s="185"/>
    </row>
    <row r="1122" spans="1:15" s="61" customFormat="1" outlineLevel="1" x14ac:dyDescent="0.2">
      <c r="A1122" s="1"/>
      <c r="B1122" s="122" t="s">
        <v>2041</v>
      </c>
      <c r="C1122" s="128">
        <v>11395</v>
      </c>
      <c r="D1122" s="128" t="s">
        <v>496</v>
      </c>
      <c r="E1122" s="71" t="s">
        <v>2042</v>
      </c>
      <c r="F1122" s="72" t="s">
        <v>541</v>
      </c>
      <c r="G1122" s="73">
        <v>555</v>
      </c>
      <c r="H1122" s="74"/>
      <c r="I1122" s="124">
        <f t="shared" si="278"/>
        <v>0</v>
      </c>
      <c r="J1122" s="125">
        <f t="shared" si="275"/>
        <v>0</v>
      </c>
      <c r="K1122" s="126">
        <f t="shared" si="276"/>
        <v>0</v>
      </c>
      <c r="L1122" s="124">
        <f t="shared" si="277"/>
        <v>0</v>
      </c>
      <c r="M1122" s="127"/>
      <c r="O1122" s="185"/>
    </row>
    <row r="1123" spans="1:15" s="61" customFormat="1" ht="42.75" outlineLevel="1" x14ac:dyDescent="0.2">
      <c r="A1123" s="1"/>
      <c r="B1123" s="122" t="s">
        <v>2043</v>
      </c>
      <c r="C1123" s="128">
        <v>92688</v>
      </c>
      <c r="D1123" s="128" t="s">
        <v>48</v>
      </c>
      <c r="E1123" s="71" t="s">
        <v>2044</v>
      </c>
      <c r="F1123" s="72" t="s">
        <v>124</v>
      </c>
      <c r="G1123" s="73">
        <v>1242</v>
      </c>
      <c r="H1123" s="74"/>
      <c r="I1123" s="124">
        <f t="shared" si="278"/>
        <v>0</v>
      </c>
      <c r="J1123" s="125">
        <f t="shared" si="275"/>
        <v>0</v>
      </c>
      <c r="K1123" s="126">
        <f t="shared" si="276"/>
        <v>0</v>
      </c>
      <c r="L1123" s="124">
        <f t="shared" si="277"/>
        <v>0</v>
      </c>
      <c r="M1123" s="127"/>
      <c r="O1123" s="185"/>
    </row>
    <row r="1124" spans="1:15" s="61" customFormat="1" ht="42.75" outlineLevel="1" x14ac:dyDescent="0.2">
      <c r="A1124" s="1"/>
      <c r="B1124" s="122" t="s">
        <v>2045</v>
      </c>
      <c r="C1124" s="128">
        <v>97535</v>
      </c>
      <c r="D1124" s="128" t="s">
        <v>48</v>
      </c>
      <c r="E1124" s="123" t="s">
        <v>2046</v>
      </c>
      <c r="F1124" s="72" t="s">
        <v>124</v>
      </c>
      <c r="G1124" s="73">
        <v>214</v>
      </c>
      <c r="H1124" s="74"/>
      <c r="I1124" s="124">
        <f t="shared" si="278"/>
        <v>0</v>
      </c>
      <c r="J1124" s="125">
        <f t="shared" si="275"/>
        <v>0</v>
      </c>
      <c r="K1124" s="126">
        <f t="shared" si="276"/>
        <v>0</v>
      </c>
      <c r="L1124" s="124">
        <f t="shared" si="277"/>
        <v>0</v>
      </c>
      <c r="M1124" s="127"/>
      <c r="O1124" s="185"/>
    </row>
    <row r="1125" spans="1:15" s="61" customFormat="1" ht="42.75" outlineLevel="1" x14ac:dyDescent="0.2">
      <c r="A1125" s="1"/>
      <c r="B1125" s="122" t="s">
        <v>2047</v>
      </c>
      <c r="C1125" s="128">
        <v>92652</v>
      </c>
      <c r="D1125" s="128" t="s">
        <v>48</v>
      </c>
      <c r="E1125" s="123" t="s">
        <v>2048</v>
      </c>
      <c r="F1125" s="72" t="s">
        <v>124</v>
      </c>
      <c r="G1125" s="73">
        <v>120</v>
      </c>
      <c r="H1125" s="74"/>
      <c r="I1125" s="124">
        <f t="shared" si="278"/>
        <v>0</v>
      </c>
      <c r="J1125" s="125">
        <f t="shared" si="275"/>
        <v>0</v>
      </c>
      <c r="K1125" s="126">
        <f t="shared" si="276"/>
        <v>0</v>
      </c>
      <c r="L1125" s="124">
        <f t="shared" si="277"/>
        <v>0</v>
      </c>
      <c r="M1125" s="127"/>
      <c r="O1125" s="185"/>
    </row>
    <row r="1126" spans="1:15" s="61" customFormat="1" ht="42.75" outlineLevel="1" x14ac:dyDescent="0.2">
      <c r="A1126" s="1"/>
      <c r="B1126" s="122" t="s">
        <v>2049</v>
      </c>
      <c r="C1126" s="128">
        <v>92653</v>
      </c>
      <c r="D1126" s="128" t="s">
        <v>48</v>
      </c>
      <c r="E1126" s="123" t="s">
        <v>2050</v>
      </c>
      <c r="F1126" s="72" t="s">
        <v>124</v>
      </c>
      <c r="G1126" s="73">
        <v>246</v>
      </c>
      <c r="H1126" s="74"/>
      <c r="I1126" s="124">
        <f t="shared" si="278"/>
        <v>0</v>
      </c>
      <c r="J1126" s="125">
        <f t="shared" si="275"/>
        <v>0</v>
      </c>
      <c r="K1126" s="126">
        <f t="shared" si="276"/>
        <v>0</v>
      </c>
      <c r="L1126" s="124">
        <f t="shared" si="277"/>
        <v>0</v>
      </c>
      <c r="M1126" s="127"/>
      <c r="O1126" s="185"/>
    </row>
    <row r="1127" spans="1:15" s="61" customFormat="1" ht="42.75" outlineLevel="1" x14ac:dyDescent="0.2">
      <c r="A1127" s="1"/>
      <c r="B1127" s="122" t="s">
        <v>2051</v>
      </c>
      <c r="C1127" s="128">
        <v>92654</v>
      </c>
      <c r="D1127" s="128" t="s">
        <v>48</v>
      </c>
      <c r="E1127" s="123" t="s">
        <v>2052</v>
      </c>
      <c r="F1127" s="72" t="s">
        <v>124</v>
      </c>
      <c r="G1127" s="73">
        <v>234</v>
      </c>
      <c r="H1127" s="74"/>
      <c r="I1127" s="124">
        <f t="shared" si="278"/>
        <v>0</v>
      </c>
      <c r="J1127" s="125">
        <f t="shared" si="275"/>
        <v>0</v>
      </c>
      <c r="K1127" s="126">
        <f t="shared" si="276"/>
        <v>0</v>
      </c>
      <c r="L1127" s="124">
        <f t="shared" si="277"/>
        <v>0</v>
      </c>
      <c r="M1127" s="127"/>
      <c r="O1127" s="185"/>
    </row>
    <row r="1128" spans="1:15" s="61" customFormat="1" ht="42.75" outlineLevel="1" x14ac:dyDescent="0.2">
      <c r="A1128" s="1"/>
      <c r="B1128" s="122" t="s">
        <v>2053</v>
      </c>
      <c r="C1128" s="128">
        <v>92655</v>
      </c>
      <c r="D1128" s="128" t="s">
        <v>48</v>
      </c>
      <c r="E1128" s="123" t="s">
        <v>2054</v>
      </c>
      <c r="F1128" s="72" t="s">
        <v>124</v>
      </c>
      <c r="G1128" s="73">
        <v>74</v>
      </c>
      <c r="H1128" s="74"/>
      <c r="I1128" s="124">
        <f t="shared" si="278"/>
        <v>0</v>
      </c>
      <c r="J1128" s="125">
        <f t="shared" si="275"/>
        <v>0</v>
      </c>
      <c r="K1128" s="126">
        <f t="shared" si="276"/>
        <v>0</v>
      </c>
      <c r="L1128" s="124">
        <f t="shared" si="277"/>
        <v>0</v>
      </c>
      <c r="M1128" s="127"/>
      <c r="O1128" s="185"/>
    </row>
    <row r="1129" spans="1:15" s="61" customFormat="1" ht="28.5" outlineLevel="1" x14ac:dyDescent="0.2">
      <c r="A1129" s="1"/>
      <c r="B1129" s="79" t="s">
        <v>2055</v>
      </c>
      <c r="C1129" s="128" t="s">
        <v>2056</v>
      </c>
      <c r="D1129" s="128" t="s">
        <v>24</v>
      </c>
      <c r="E1129" s="123" t="s">
        <v>2057</v>
      </c>
      <c r="F1129" s="72" t="s">
        <v>541</v>
      </c>
      <c r="G1129" s="73">
        <v>58</v>
      </c>
      <c r="H1129" s="74"/>
      <c r="I1129" s="124">
        <f t="shared" si="278"/>
        <v>0</v>
      </c>
      <c r="J1129" s="125">
        <f t="shared" si="275"/>
        <v>0</v>
      </c>
      <c r="K1129" s="126">
        <f t="shared" si="276"/>
        <v>0</v>
      </c>
      <c r="L1129" s="124">
        <f t="shared" si="277"/>
        <v>0</v>
      </c>
      <c r="M1129" s="127"/>
      <c r="O1129" s="185"/>
    </row>
    <row r="1130" spans="1:15" s="61" customFormat="1" ht="28.5" outlineLevel="1" x14ac:dyDescent="0.2">
      <c r="A1130" s="1"/>
      <c r="B1130" s="79" t="s">
        <v>2058</v>
      </c>
      <c r="C1130" s="128" t="s">
        <v>2059</v>
      </c>
      <c r="D1130" s="128" t="s">
        <v>24</v>
      </c>
      <c r="E1130" s="71" t="s">
        <v>2060</v>
      </c>
      <c r="F1130" s="72" t="s">
        <v>541</v>
      </c>
      <c r="G1130" s="73">
        <v>146</v>
      </c>
      <c r="H1130" s="74"/>
      <c r="I1130" s="124">
        <f t="shared" si="278"/>
        <v>0</v>
      </c>
      <c r="J1130" s="125">
        <f t="shared" si="275"/>
        <v>0</v>
      </c>
      <c r="K1130" s="126">
        <f t="shared" si="276"/>
        <v>0</v>
      </c>
      <c r="L1130" s="124">
        <f t="shared" si="277"/>
        <v>0</v>
      </c>
      <c r="M1130" s="127"/>
      <c r="O1130" s="185"/>
    </row>
    <row r="1131" spans="1:15" s="61" customFormat="1" outlineLevel="1" x14ac:dyDescent="0.2">
      <c r="A1131" s="1"/>
      <c r="B1131" s="122" t="s">
        <v>2061</v>
      </c>
      <c r="C1131" s="128">
        <v>70667</v>
      </c>
      <c r="D1131" s="128" t="s">
        <v>81</v>
      </c>
      <c r="E1131" s="71" t="s">
        <v>2062</v>
      </c>
      <c r="F1131" s="72" t="s">
        <v>124</v>
      </c>
      <c r="G1131" s="73">
        <v>42</v>
      </c>
      <c r="H1131" s="74"/>
      <c r="I1131" s="124">
        <f t="shared" si="278"/>
        <v>0</v>
      </c>
      <c r="J1131" s="125">
        <f t="shared" si="275"/>
        <v>0</v>
      </c>
      <c r="K1131" s="126">
        <f t="shared" si="276"/>
        <v>0</v>
      </c>
      <c r="L1131" s="124">
        <f t="shared" si="277"/>
        <v>0</v>
      </c>
      <c r="M1131" s="127"/>
      <c r="O1131" s="185"/>
    </row>
    <row r="1132" spans="1:15" s="61" customFormat="1" outlineLevel="1" x14ac:dyDescent="0.2">
      <c r="A1132" s="1"/>
      <c r="B1132" s="122" t="s">
        <v>2063</v>
      </c>
      <c r="C1132" s="128">
        <v>70668</v>
      </c>
      <c r="D1132" s="128" t="s">
        <v>81</v>
      </c>
      <c r="E1132" s="71" t="s">
        <v>2064</v>
      </c>
      <c r="F1132" s="72" t="s">
        <v>124</v>
      </c>
      <c r="G1132" s="73">
        <v>16</v>
      </c>
      <c r="H1132" s="74"/>
      <c r="I1132" s="124">
        <f t="shared" si="278"/>
        <v>0</v>
      </c>
      <c r="J1132" s="125">
        <f t="shared" si="275"/>
        <v>0</v>
      </c>
      <c r="K1132" s="126">
        <f t="shared" si="276"/>
        <v>0</v>
      </c>
      <c r="L1132" s="124">
        <f t="shared" si="277"/>
        <v>0</v>
      </c>
      <c r="M1132" s="127"/>
      <c r="O1132" s="185"/>
    </row>
    <row r="1133" spans="1:15" s="61" customFormat="1" outlineLevel="1" x14ac:dyDescent="0.2">
      <c r="A1133" s="1"/>
      <c r="B1133" s="122" t="s">
        <v>2065</v>
      </c>
      <c r="C1133" s="128">
        <v>70669</v>
      </c>
      <c r="D1133" s="128" t="s">
        <v>81</v>
      </c>
      <c r="E1133" s="71" t="s">
        <v>2066</v>
      </c>
      <c r="F1133" s="72" t="s">
        <v>124</v>
      </c>
      <c r="G1133" s="73">
        <v>30</v>
      </c>
      <c r="H1133" s="74"/>
      <c r="I1133" s="124">
        <f t="shared" si="278"/>
        <v>0</v>
      </c>
      <c r="J1133" s="125">
        <f t="shared" si="275"/>
        <v>0</v>
      </c>
      <c r="K1133" s="126">
        <f t="shared" si="276"/>
        <v>0</v>
      </c>
      <c r="L1133" s="124">
        <f t="shared" si="277"/>
        <v>0</v>
      </c>
      <c r="M1133" s="127"/>
      <c r="O1133" s="185"/>
    </row>
    <row r="1134" spans="1:15" s="61" customFormat="1" outlineLevel="1" x14ac:dyDescent="0.2">
      <c r="A1134" s="1"/>
      <c r="B1134" s="122" t="s">
        <v>2067</v>
      </c>
      <c r="C1134" s="128">
        <v>70660</v>
      </c>
      <c r="D1134" s="128" t="s">
        <v>81</v>
      </c>
      <c r="E1134" s="71" t="s">
        <v>2068</v>
      </c>
      <c r="F1134" s="72" t="s">
        <v>124</v>
      </c>
      <c r="G1134" s="73">
        <v>138</v>
      </c>
      <c r="H1134" s="74"/>
      <c r="I1134" s="124">
        <f t="shared" si="278"/>
        <v>0</v>
      </c>
      <c r="J1134" s="125">
        <f t="shared" si="275"/>
        <v>0</v>
      </c>
      <c r="K1134" s="126">
        <f t="shared" si="276"/>
        <v>0</v>
      </c>
      <c r="L1134" s="124">
        <f t="shared" si="277"/>
        <v>0</v>
      </c>
      <c r="M1134" s="127"/>
      <c r="O1134" s="185"/>
    </row>
    <row r="1135" spans="1:15" s="61" customFormat="1" outlineLevel="1" x14ac:dyDescent="0.2">
      <c r="A1135" s="1"/>
      <c r="B1135" s="122" t="s">
        <v>2069</v>
      </c>
      <c r="C1135" s="128">
        <v>70665</v>
      </c>
      <c r="D1135" s="128" t="s">
        <v>81</v>
      </c>
      <c r="E1135" s="71" t="s">
        <v>2070</v>
      </c>
      <c r="F1135" s="72" t="s">
        <v>124</v>
      </c>
      <c r="G1135" s="73">
        <v>36</v>
      </c>
      <c r="H1135" s="74"/>
      <c r="I1135" s="124">
        <f t="shared" si="278"/>
        <v>0</v>
      </c>
      <c r="J1135" s="125">
        <f t="shared" si="275"/>
        <v>0</v>
      </c>
      <c r="K1135" s="126">
        <f t="shared" si="276"/>
        <v>0</v>
      </c>
      <c r="L1135" s="124">
        <f t="shared" si="277"/>
        <v>0</v>
      </c>
      <c r="M1135" s="127"/>
      <c r="O1135" s="185"/>
    </row>
    <row r="1136" spans="1:15" s="61" customFormat="1" ht="99.75" outlineLevel="1" x14ac:dyDescent="0.2">
      <c r="A1136" s="1"/>
      <c r="B1136" s="122" t="s">
        <v>2071</v>
      </c>
      <c r="C1136" s="128" t="s">
        <v>2072</v>
      </c>
      <c r="D1136" s="128" t="s">
        <v>736</v>
      </c>
      <c r="E1136" s="71" t="s">
        <v>2073</v>
      </c>
      <c r="F1136" s="72" t="s">
        <v>148</v>
      </c>
      <c r="G1136" s="73">
        <v>2866</v>
      </c>
      <c r="H1136" s="74"/>
      <c r="I1136" s="124">
        <f t="shared" si="278"/>
        <v>0</v>
      </c>
      <c r="J1136" s="125">
        <f t="shared" si="275"/>
        <v>0</v>
      </c>
      <c r="K1136" s="126">
        <f t="shared" si="276"/>
        <v>0</v>
      </c>
      <c r="L1136" s="124">
        <f t="shared" si="277"/>
        <v>0</v>
      </c>
      <c r="M1136" s="127"/>
      <c r="O1136" s="185"/>
    </row>
    <row r="1137" spans="1:15" s="61" customFormat="1" ht="85.5" outlineLevel="1" x14ac:dyDescent="0.2">
      <c r="A1137" s="1"/>
      <c r="B1137" s="122" t="s">
        <v>2074</v>
      </c>
      <c r="C1137" s="128" t="s">
        <v>2075</v>
      </c>
      <c r="D1137" s="128" t="s">
        <v>736</v>
      </c>
      <c r="E1137" s="71" t="s">
        <v>2076</v>
      </c>
      <c r="F1137" s="72" t="s">
        <v>148</v>
      </c>
      <c r="G1137" s="73">
        <v>5564</v>
      </c>
      <c r="H1137" s="74"/>
      <c r="I1137" s="124">
        <f t="shared" si="278"/>
        <v>0</v>
      </c>
      <c r="J1137" s="125">
        <f t="shared" si="275"/>
        <v>0</v>
      </c>
      <c r="K1137" s="126">
        <f t="shared" si="276"/>
        <v>0</v>
      </c>
      <c r="L1137" s="124">
        <f t="shared" si="277"/>
        <v>0</v>
      </c>
      <c r="M1137" s="127"/>
      <c r="O1137" s="185"/>
    </row>
    <row r="1138" spans="1:15" s="61" customFormat="1" ht="28.5" outlineLevel="1" x14ac:dyDescent="0.2">
      <c r="A1138" s="1"/>
      <c r="B1138" s="122" t="s">
        <v>2077</v>
      </c>
      <c r="C1138" s="128">
        <v>91341</v>
      </c>
      <c r="D1138" s="128" t="s">
        <v>48</v>
      </c>
      <c r="E1138" s="123" t="s">
        <v>1109</v>
      </c>
      <c r="F1138" s="72" t="s">
        <v>57</v>
      </c>
      <c r="G1138" s="73">
        <v>5.74</v>
      </c>
      <c r="H1138" s="74"/>
      <c r="I1138" s="124">
        <f t="shared" si="278"/>
        <v>0</v>
      </c>
      <c r="J1138" s="125">
        <f t="shared" si="275"/>
        <v>0</v>
      </c>
      <c r="K1138" s="126">
        <f t="shared" si="276"/>
        <v>0</v>
      </c>
      <c r="L1138" s="124">
        <f t="shared" si="277"/>
        <v>0</v>
      </c>
      <c r="M1138" s="127"/>
      <c r="O1138" s="185"/>
    </row>
    <row r="1139" spans="1:15" s="61" customFormat="1" outlineLevel="1" x14ac:dyDescent="0.2">
      <c r="A1139" s="1"/>
      <c r="B1139" s="122" t="s">
        <v>2078</v>
      </c>
      <c r="C1139" s="128">
        <v>70230</v>
      </c>
      <c r="D1139" s="128" t="s">
        <v>81</v>
      </c>
      <c r="E1139" s="123" t="s">
        <v>2079</v>
      </c>
      <c r="F1139" s="72" t="s">
        <v>50</v>
      </c>
      <c r="G1139" s="73">
        <v>3</v>
      </c>
      <c r="H1139" s="74"/>
      <c r="I1139" s="124">
        <f t="shared" si="278"/>
        <v>0</v>
      </c>
      <c r="J1139" s="125">
        <f t="shared" si="275"/>
        <v>0</v>
      </c>
      <c r="K1139" s="126">
        <f t="shared" si="276"/>
        <v>0</v>
      </c>
      <c r="L1139" s="124">
        <f t="shared" si="277"/>
        <v>0</v>
      </c>
      <c r="M1139" s="127"/>
      <c r="O1139" s="185"/>
    </row>
    <row r="1140" spans="1:15" s="61" customFormat="1" outlineLevel="1" x14ac:dyDescent="0.2">
      <c r="A1140" s="1"/>
      <c r="B1140" s="122" t="s">
        <v>2080</v>
      </c>
      <c r="C1140" s="128">
        <v>70359</v>
      </c>
      <c r="D1140" s="128" t="s">
        <v>81</v>
      </c>
      <c r="E1140" s="123" t="s">
        <v>2081</v>
      </c>
      <c r="F1140" s="72" t="s">
        <v>50</v>
      </c>
      <c r="G1140" s="73">
        <v>8</v>
      </c>
      <c r="H1140" s="74"/>
      <c r="I1140" s="124">
        <f t="shared" si="278"/>
        <v>0</v>
      </c>
      <c r="J1140" s="125">
        <f t="shared" si="275"/>
        <v>0</v>
      </c>
      <c r="K1140" s="126">
        <f t="shared" si="276"/>
        <v>0</v>
      </c>
      <c r="L1140" s="124">
        <f t="shared" si="277"/>
        <v>0</v>
      </c>
      <c r="M1140" s="127"/>
      <c r="O1140" s="185"/>
    </row>
    <row r="1141" spans="1:15" s="61" customFormat="1" outlineLevel="1" x14ac:dyDescent="0.2">
      <c r="A1141" s="1"/>
      <c r="B1141" s="122" t="s">
        <v>2082</v>
      </c>
      <c r="C1141" s="128">
        <v>70373</v>
      </c>
      <c r="D1141" s="128" t="s">
        <v>81</v>
      </c>
      <c r="E1141" s="123" t="s">
        <v>2083</v>
      </c>
      <c r="F1141" s="72" t="s">
        <v>50</v>
      </c>
      <c r="G1141" s="73">
        <v>9</v>
      </c>
      <c r="H1141" s="74"/>
      <c r="I1141" s="124">
        <f t="shared" si="278"/>
        <v>0</v>
      </c>
      <c r="J1141" s="125">
        <f t="shared" si="275"/>
        <v>0</v>
      </c>
      <c r="K1141" s="126">
        <f t="shared" si="276"/>
        <v>0</v>
      </c>
      <c r="L1141" s="124">
        <f t="shared" si="277"/>
        <v>0</v>
      </c>
      <c r="M1141" s="127"/>
      <c r="O1141" s="185"/>
    </row>
    <row r="1142" spans="1:15" s="61" customFormat="1" outlineLevel="1" x14ac:dyDescent="0.2">
      <c r="A1142" s="1"/>
      <c r="B1142" s="122" t="s">
        <v>2084</v>
      </c>
      <c r="C1142" s="128">
        <v>73422</v>
      </c>
      <c r="D1142" s="128" t="s">
        <v>81</v>
      </c>
      <c r="E1142" s="123" t="s">
        <v>2085</v>
      </c>
      <c r="F1142" s="72" t="s">
        <v>50</v>
      </c>
      <c r="G1142" s="73">
        <v>14</v>
      </c>
      <c r="H1142" s="74"/>
      <c r="I1142" s="124">
        <f t="shared" si="278"/>
        <v>0</v>
      </c>
      <c r="J1142" s="125">
        <f t="shared" si="275"/>
        <v>0</v>
      </c>
      <c r="K1142" s="126">
        <f t="shared" si="276"/>
        <v>0</v>
      </c>
      <c r="L1142" s="124">
        <f t="shared" si="277"/>
        <v>0</v>
      </c>
      <c r="M1142" s="127"/>
      <c r="O1142" s="185"/>
    </row>
    <row r="1143" spans="1:15" s="61" customFormat="1" outlineLevel="1" x14ac:dyDescent="0.2">
      <c r="A1143" s="1"/>
      <c r="B1143" s="122" t="s">
        <v>2086</v>
      </c>
      <c r="C1143" s="128">
        <v>73423</v>
      </c>
      <c r="D1143" s="128" t="s">
        <v>81</v>
      </c>
      <c r="E1143" s="123" t="s">
        <v>2087</v>
      </c>
      <c r="F1143" s="72" t="s">
        <v>50</v>
      </c>
      <c r="G1143" s="73">
        <v>6</v>
      </c>
      <c r="H1143" s="74"/>
      <c r="I1143" s="124">
        <f t="shared" si="278"/>
        <v>0</v>
      </c>
      <c r="J1143" s="125">
        <f t="shared" si="275"/>
        <v>0</v>
      </c>
      <c r="K1143" s="126">
        <f t="shared" si="276"/>
        <v>0</v>
      </c>
      <c r="L1143" s="124">
        <f t="shared" si="277"/>
        <v>0</v>
      </c>
      <c r="M1143" s="127"/>
      <c r="O1143" s="185"/>
    </row>
    <row r="1144" spans="1:15" s="61" customFormat="1" outlineLevel="1" x14ac:dyDescent="0.2">
      <c r="A1144" s="1"/>
      <c r="B1144" s="122" t="s">
        <v>2088</v>
      </c>
      <c r="C1144" s="128">
        <v>70492</v>
      </c>
      <c r="D1144" s="128" t="s">
        <v>81</v>
      </c>
      <c r="E1144" s="123" t="s">
        <v>2089</v>
      </c>
      <c r="F1144" s="72" t="s">
        <v>50</v>
      </c>
      <c r="G1144" s="73">
        <v>20</v>
      </c>
      <c r="H1144" s="74"/>
      <c r="I1144" s="124">
        <f t="shared" si="278"/>
        <v>0</v>
      </c>
      <c r="J1144" s="125">
        <f t="shared" si="275"/>
        <v>0</v>
      </c>
      <c r="K1144" s="126">
        <f t="shared" si="276"/>
        <v>0</v>
      </c>
      <c r="L1144" s="124">
        <f t="shared" si="277"/>
        <v>0</v>
      </c>
      <c r="M1144" s="127"/>
      <c r="O1144" s="185"/>
    </row>
    <row r="1145" spans="1:15" s="61" customFormat="1" outlineLevel="1" x14ac:dyDescent="0.2">
      <c r="A1145" s="1"/>
      <c r="B1145" s="122" t="s">
        <v>2090</v>
      </c>
      <c r="C1145" s="128">
        <v>70493</v>
      </c>
      <c r="D1145" s="128" t="s">
        <v>81</v>
      </c>
      <c r="E1145" s="123" t="s">
        <v>2091</v>
      </c>
      <c r="F1145" s="72" t="s">
        <v>50</v>
      </c>
      <c r="G1145" s="73">
        <v>16</v>
      </c>
      <c r="H1145" s="74"/>
      <c r="I1145" s="124">
        <f t="shared" si="278"/>
        <v>0</v>
      </c>
      <c r="J1145" s="125">
        <f t="shared" si="275"/>
        <v>0</v>
      </c>
      <c r="K1145" s="126">
        <f t="shared" si="276"/>
        <v>0</v>
      </c>
      <c r="L1145" s="124">
        <f t="shared" si="277"/>
        <v>0</v>
      </c>
      <c r="M1145" s="127"/>
      <c r="O1145" s="185"/>
    </row>
    <row r="1146" spans="1:15" s="61" customFormat="1" outlineLevel="1" x14ac:dyDescent="0.2">
      <c r="A1146" s="1"/>
      <c r="B1146" s="122" t="s">
        <v>2092</v>
      </c>
      <c r="C1146" s="128">
        <v>70339</v>
      </c>
      <c r="D1146" s="128" t="s">
        <v>81</v>
      </c>
      <c r="E1146" s="123" t="s">
        <v>2093</v>
      </c>
      <c r="F1146" s="72" t="s">
        <v>50</v>
      </c>
      <c r="G1146" s="73">
        <v>19</v>
      </c>
      <c r="H1146" s="74"/>
      <c r="I1146" s="124">
        <f t="shared" si="278"/>
        <v>0</v>
      </c>
      <c r="J1146" s="125">
        <f t="shared" si="275"/>
        <v>0</v>
      </c>
      <c r="K1146" s="126">
        <f t="shared" si="276"/>
        <v>0</v>
      </c>
      <c r="L1146" s="124">
        <f t="shared" si="277"/>
        <v>0</v>
      </c>
      <c r="M1146" s="127"/>
      <c r="O1146" s="185"/>
    </row>
    <row r="1147" spans="1:15" s="61" customFormat="1" outlineLevel="1" x14ac:dyDescent="0.2">
      <c r="A1147" s="1"/>
      <c r="B1147" s="122" t="s">
        <v>2094</v>
      </c>
      <c r="C1147" s="128">
        <v>11392</v>
      </c>
      <c r="D1147" s="128" t="s">
        <v>496</v>
      </c>
      <c r="E1147" s="123" t="s">
        <v>2095</v>
      </c>
      <c r="F1147" s="72" t="s">
        <v>541</v>
      </c>
      <c r="G1147" s="73">
        <v>220</v>
      </c>
      <c r="H1147" s="74"/>
      <c r="I1147" s="124">
        <f t="shared" si="278"/>
        <v>0</v>
      </c>
      <c r="J1147" s="125">
        <f t="shared" si="275"/>
        <v>0</v>
      </c>
      <c r="K1147" s="126">
        <f t="shared" si="276"/>
        <v>0</v>
      </c>
      <c r="L1147" s="124">
        <f t="shared" si="277"/>
        <v>0</v>
      </c>
      <c r="M1147" s="127"/>
      <c r="O1147" s="185"/>
    </row>
    <row r="1148" spans="1:15" s="61" customFormat="1" outlineLevel="1" x14ac:dyDescent="0.2">
      <c r="A1148" s="1"/>
      <c r="B1148" s="122" t="s">
        <v>2096</v>
      </c>
      <c r="C1148" s="128">
        <v>70198</v>
      </c>
      <c r="D1148" s="128" t="s">
        <v>81</v>
      </c>
      <c r="E1148" s="123" t="s">
        <v>2004</v>
      </c>
      <c r="F1148" s="72" t="s">
        <v>50</v>
      </c>
      <c r="G1148" s="73">
        <v>65</v>
      </c>
      <c r="H1148" s="74"/>
      <c r="I1148" s="124">
        <f t="shared" si="278"/>
        <v>0</v>
      </c>
      <c r="J1148" s="125">
        <f t="shared" si="275"/>
        <v>0</v>
      </c>
      <c r="K1148" s="126">
        <f t="shared" si="276"/>
        <v>0</v>
      </c>
      <c r="L1148" s="124">
        <f t="shared" si="277"/>
        <v>0</v>
      </c>
      <c r="M1148" s="127"/>
      <c r="O1148" s="185"/>
    </row>
    <row r="1149" spans="1:15" s="61" customFormat="1" ht="28.5" outlineLevel="1" x14ac:dyDescent="0.2">
      <c r="A1149" s="1"/>
      <c r="B1149" s="122" t="s">
        <v>2097</v>
      </c>
      <c r="C1149" s="128">
        <v>102622</v>
      </c>
      <c r="D1149" s="128" t="s">
        <v>48</v>
      </c>
      <c r="E1149" s="123" t="s">
        <v>2098</v>
      </c>
      <c r="F1149" s="72" t="s">
        <v>50</v>
      </c>
      <c r="G1149" s="73">
        <v>1</v>
      </c>
      <c r="H1149" s="74"/>
      <c r="I1149" s="124">
        <f t="shared" si="278"/>
        <v>0</v>
      </c>
      <c r="J1149" s="125">
        <f t="shared" si="275"/>
        <v>0</v>
      </c>
      <c r="K1149" s="126">
        <f t="shared" si="276"/>
        <v>0</v>
      </c>
      <c r="L1149" s="124">
        <f t="shared" si="277"/>
        <v>0</v>
      </c>
      <c r="M1149" s="127"/>
      <c r="O1149" s="185"/>
    </row>
    <row r="1150" spans="1:15" s="61" customFormat="1" ht="15" x14ac:dyDescent="0.2">
      <c r="A1150" s="1"/>
      <c r="B1150" s="87">
        <v>23</v>
      </c>
      <c r="C1150" s="88"/>
      <c r="D1150" s="88"/>
      <c r="E1150" s="89" t="s">
        <v>2099</v>
      </c>
      <c r="F1150" s="88"/>
      <c r="G1150" s="90"/>
      <c r="H1150" s="90"/>
      <c r="I1150" s="91">
        <f>IFERROR(ROUND(SUM($I1151:$I1162),2),"")</f>
        <v>0</v>
      </c>
      <c r="J1150" s="88"/>
      <c r="K1150" s="89"/>
      <c r="L1150" s="91">
        <f>IFERROR(ROUND(SUM($L1151:$L1162),2)," ")</f>
        <v>0</v>
      </c>
      <c r="M1150" s="93" t="e">
        <f>L1150/$L$1215</f>
        <v>#DIV/0!</v>
      </c>
      <c r="O1150" s="185"/>
    </row>
    <row r="1151" spans="1:15" s="61" customFormat="1" outlineLevel="1" x14ac:dyDescent="0.2">
      <c r="A1151" s="1"/>
      <c r="B1151" s="69" t="s">
        <v>2100</v>
      </c>
      <c r="C1151" s="70">
        <v>98307</v>
      </c>
      <c r="D1151" s="70" t="s">
        <v>48</v>
      </c>
      <c r="E1151" s="71" t="s">
        <v>2101</v>
      </c>
      <c r="F1151" s="72" t="s">
        <v>50</v>
      </c>
      <c r="G1151" s="73">
        <v>272</v>
      </c>
      <c r="H1151" s="74"/>
      <c r="I1151" s="75">
        <f>IFERROR(ROUND($G1151*$H1151,2),"")</f>
        <v>0</v>
      </c>
      <c r="J1151" s="76">
        <f t="shared" ref="J1151:J1162" si="279">IFERROR($J$9,"")</f>
        <v>0</v>
      </c>
      <c r="K1151" s="77">
        <f t="shared" ref="K1151:K1162" si="280">IFERROR(ROUND(H1151*(1+$J1151),2),"")</f>
        <v>0</v>
      </c>
      <c r="L1151" s="75">
        <f t="shared" ref="L1151:L1162" si="281">IFERROR(ROUND($K1151*$G1151,2)," ")</f>
        <v>0</v>
      </c>
      <c r="M1151" s="78"/>
      <c r="O1151" s="185"/>
    </row>
    <row r="1152" spans="1:15" s="61" customFormat="1" outlineLevel="1" x14ac:dyDescent="0.2">
      <c r="A1152" s="1"/>
      <c r="B1152" s="79" t="s">
        <v>2102</v>
      </c>
      <c r="C1152" s="70" t="s">
        <v>2103</v>
      </c>
      <c r="D1152" s="70" t="s">
        <v>24</v>
      </c>
      <c r="E1152" s="71" t="s">
        <v>2104</v>
      </c>
      <c r="F1152" s="72" t="s">
        <v>1987</v>
      </c>
      <c r="G1152" s="73">
        <v>137</v>
      </c>
      <c r="H1152" s="74"/>
      <c r="I1152" s="75">
        <f t="shared" ref="I1152:I1162" si="282">IFERROR(ROUND($G1152*$H1152,2),"")</f>
        <v>0</v>
      </c>
      <c r="J1152" s="76">
        <f t="shared" si="279"/>
        <v>0</v>
      </c>
      <c r="K1152" s="77">
        <f t="shared" si="280"/>
        <v>0</v>
      </c>
      <c r="L1152" s="75">
        <f t="shared" si="281"/>
        <v>0</v>
      </c>
      <c r="M1152" s="78"/>
      <c r="O1152" s="185"/>
    </row>
    <row r="1153" spans="1:15" s="61" customFormat="1" outlineLevel="1" x14ac:dyDescent="0.2">
      <c r="A1153" s="1"/>
      <c r="B1153" s="69" t="s">
        <v>2105</v>
      </c>
      <c r="C1153" s="70">
        <v>62571</v>
      </c>
      <c r="D1153" s="70" t="s">
        <v>81</v>
      </c>
      <c r="E1153" s="71" t="s">
        <v>2106</v>
      </c>
      <c r="F1153" s="72" t="s">
        <v>50</v>
      </c>
      <c r="G1153" s="73">
        <v>14</v>
      </c>
      <c r="H1153" s="74"/>
      <c r="I1153" s="75">
        <f t="shared" si="282"/>
        <v>0</v>
      </c>
      <c r="J1153" s="76">
        <f t="shared" si="279"/>
        <v>0</v>
      </c>
      <c r="K1153" s="77">
        <f t="shared" si="280"/>
        <v>0</v>
      </c>
      <c r="L1153" s="75">
        <f t="shared" si="281"/>
        <v>0</v>
      </c>
      <c r="M1153" s="78"/>
      <c r="O1153" s="185"/>
    </row>
    <row r="1154" spans="1:15" s="61" customFormat="1" ht="28.5" outlineLevel="1" x14ac:dyDescent="0.2">
      <c r="A1154" s="1"/>
      <c r="B1154" s="69" t="s">
        <v>2107</v>
      </c>
      <c r="C1154" s="70" t="s">
        <v>2108</v>
      </c>
      <c r="D1154" s="70" t="s">
        <v>736</v>
      </c>
      <c r="E1154" s="71" t="s">
        <v>2109</v>
      </c>
      <c r="F1154" s="72" t="s">
        <v>50</v>
      </c>
      <c r="G1154" s="73">
        <v>10</v>
      </c>
      <c r="H1154" s="74"/>
      <c r="I1154" s="75">
        <f t="shared" si="282"/>
        <v>0</v>
      </c>
      <c r="J1154" s="76">
        <f t="shared" si="279"/>
        <v>0</v>
      </c>
      <c r="K1154" s="77">
        <f t="shared" si="280"/>
        <v>0</v>
      </c>
      <c r="L1154" s="75">
        <f t="shared" si="281"/>
        <v>0</v>
      </c>
      <c r="M1154" s="78"/>
      <c r="O1154" s="185"/>
    </row>
    <row r="1155" spans="1:15" s="61" customFormat="1" outlineLevel="1" x14ac:dyDescent="0.2">
      <c r="A1155" s="1"/>
      <c r="B1155" s="69" t="s">
        <v>2110</v>
      </c>
      <c r="C1155" s="70">
        <v>61108</v>
      </c>
      <c r="D1155" s="70" t="s">
        <v>81</v>
      </c>
      <c r="E1155" s="71" t="s">
        <v>2111</v>
      </c>
      <c r="F1155" s="72" t="s">
        <v>124</v>
      </c>
      <c r="G1155" s="73">
        <v>320</v>
      </c>
      <c r="H1155" s="74"/>
      <c r="I1155" s="75">
        <f t="shared" si="282"/>
        <v>0</v>
      </c>
      <c r="J1155" s="76">
        <f t="shared" si="279"/>
        <v>0</v>
      </c>
      <c r="K1155" s="77">
        <f t="shared" si="280"/>
        <v>0</v>
      </c>
      <c r="L1155" s="75">
        <f t="shared" si="281"/>
        <v>0</v>
      </c>
      <c r="M1155" s="78"/>
      <c r="O1155" s="185"/>
    </row>
    <row r="1156" spans="1:15" s="61" customFormat="1" outlineLevel="1" x14ac:dyDescent="0.2">
      <c r="A1156" s="1"/>
      <c r="B1156" s="79" t="s">
        <v>2112</v>
      </c>
      <c r="C1156" s="70" t="s">
        <v>2113</v>
      </c>
      <c r="D1156" s="70" t="s">
        <v>24</v>
      </c>
      <c r="E1156" s="71" t="s">
        <v>2114</v>
      </c>
      <c r="F1156" s="72" t="s">
        <v>498</v>
      </c>
      <c r="G1156" s="73">
        <v>236</v>
      </c>
      <c r="H1156" s="74"/>
      <c r="I1156" s="75">
        <f t="shared" si="282"/>
        <v>0</v>
      </c>
      <c r="J1156" s="76">
        <f t="shared" si="279"/>
        <v>0</v>
      </c>
      <c r="K1156" s="77">
        <f t="shared" si="280"/>
        <v>0</v>
      </c>
      <c r="L1156" s="75">
        <f t="shared" si="281"/>
        <v>0</v>
      </c>
      <c r="M1156" s="78"/>
      <c r="O1156" s="185"/>
    </row>
    <row r="1157" spans="1:15" s="61" customFormat="1" ht="42.75" outlineLevel="1" x14ac:dyDescent="0.2">
      <c r="A1157" s="1"/>
      <c r="B1157" s="69" t="s">
        <v>2115</v>
      </c>
      <c r="C1157" s="70" t="s">
        <v>2116</v>
      </c>
      <c r="D1157" s="70" t="s">
        <v>736</v>
      </c>
      <c r="E1157" s="71" t="s">
        <v>2117</v>
      </c>
      <c r="F1157" s="72" t="s">
        <v>50</v>
      </c>
      <c r="G1157" s="73">
        <v>4</v>
      </c>
      <c r="H1157" s="74"/>
      <c r="I1157" s="75">
        <f t="shared" si="282"/>
        <v>0</v>
      </c>
      <c r="J1157" s="76">
        <f t="shared" si="279"/>
        <v>0</v>
      </c>
      <c r="K1157" s="77">
        <f t="shared" si="280"/>
        <v>0</v>
      </c>
      <c r="L1157" s="75">
        <f t="shared" si="281"/>
        <v>0</v>
      </c>
      <c r="M1157" s="78"/>
      <c r="O1157" s="185"/>
    </row>
    <row r="1158" spans="1:15" s="61" customFormat="1" outlineLevel="1" x14ac:dyDescent="0.2">
      <c r="A1158" s="1"/>
      <c r="B1158" s="69" t="s">
        <v>2118</v>
      </c>
      <c r="C1158" s="70">
        <v>59341</v>
      </c>
      <c r="D1158" s="70" t="s">
        <v>81</v>
      </c>
      <c r="E1158" s="71" t="s">
        <v>2119</v>
      </c>
      <c r="F1158" s="72" t="s">
        <v>124</v>
      </c>
      <c r="G1158" s="73">
        <v>7535</v>
      </c>
      <c r="H1158" s="74"/>
      <c r="I1158" s="75">
        <f t="shared" si="282"/>
        <v>0</v>
      </c>
      <c r="J1158" s="76">
        <f t="shared" si="279"/>
        <v>0</v>
      </c>
      <c r="K1158" s="77">
        <f t="shared" si="280"/>
        <v>0</v>
      </c>
      <c r="L1158" s="75">
        <f t="shared" si="281"/>
        <v>0</v>
      </c>
      <c r="M1158" s="78"/>
      <c r="O1158" s="185"/>
    </row>
    <row r="1159" spans="1:15" s="61" customFormat="1" outlineLevel="1" x14ac:dyDescent="0.2">
      <c r="A1159" s="1"/>
      <c r="B1159" s="69" t="s">
        <v>2120</v>
      </c>
      <c r="C1159" s="70">
        <v>59972</v>
      </c>
      <c r="D1159" s="70" t="s">
        <v>81</v>
      </c>
      <c r="E1159" s="71" t="s">
        <v>2121</v>
      </c>
      <c r="F1159" s="72" t="s">
        <v>50</v>
      </c>
      <c r="G1159" s="73">
        <v>1496</v>
      </c>
      <c r="H1159" s="74"/>
      <c r="I1159" s="75">
        <f t="shared" si="282"/>
        <v>0</v>
      </c>
      <c r="J1159" s="76">
        <f t="shared" si="279"/>
        <v>0</v>
      </c>
      <c r="K1159" s="77">
        <f t="shared" si="280"/>
        <v>0</v>
      </c>
      <c r="L1159" s="75">
        <f t="shared" si="281"/>
        <v>0</v>
      </c>
      <c r="M1159" s="78"/>
      <c r="O1159" s="185"/>
    </row>
    <row r="1160" spans="1:15" s="61" customFormat="1" outlineLevel="1" x14ac:dyDescent="0.2">
      <c r="A1160" s="1"/>
      <c r="B1160" s="69" t="s">
        <v>2122</v>
      </c>
      <c r="C1160" s="70" t="s">
        <v>2123</v>
      </c>
      <c r="D1160" s="70" t="s">
        <v>485</v>
      </c>
      <c r="E1160" s="71" t="s">
        <v>2124</v>
      </c>
      <c r="F1160" s="72" t="s">
        <v>50</v>
      </c>
      <c r="G1160" s="73">
        <v>2</v>
      </c>
      <c r="H1160" s="74"/>
      <c r="I1160" s="75">
        <f t="shared" si="282"/>
        <v>0</v>
      </c>
      <c r="J1160" s="76">
        <f t="shared" si="279"/>
        <v>0</v>
      </c>
      <c r="K1160" s="77">
        <f t="shared" si="280"/>
        <v>0</v>
      </c>
      <c r="L1160" s="75">
        <f t="shared" si="281"/>
        <v>0</v>
      </c>
      <c r="M1160" s="78"/>
      <c r="O1160" s="185"/>
    </row>
    <row r="1161" spans="1:15" s="61" customFormat="1" outlineLevel="1" x14ac:dyDescent="0.2">
      <c r="A1161" s="1"/>
      <c r="B1161" s="69" t="s">
        <v>2125</v>
      </c>
      <c r="C1161" s="70">
        <v>59252</v>
      </c>
      <c r="D1161" s="70" t="s">
        <v>81</v>
      </c>
      <c r="E1161" s="71" t="s">
        <v>2126</v>
      </c>
      <c r="F1161" s="72" t="s">
        <v>50</v>
      </c>
      <c r="G1161" s="73">
        <v>24</v>
      </c>
      <c r="H1161" s="74"/>
      <c r="I1161" s="75">
        <f t="shared" si="282"/>
        <v>0</v>
      </c>
      <c r="J1161" s="76">
        <f t="shared" si="279"/>
        <v>0</v>
      </c>
      <c r="K1161" s="77">
        <f t="shared" si="280"/>
        <v>0</v>
      </c>
      <c r="L1161" s="75">
        <f t="shared" si="281"/>
        <v>0</v>
      </c>
      <c r="M1161" s="78"/>
      <c r="O1161" s="185"/>
    </row>
    <row r="1162" spans="1:15" s="61" customFormat="1" ht="28.5" outlineLevel="1" x14ac:dyDescent="0.2">
      <c r="A1162" s="1"/>
      <c r="B1162" s="69" t="s">
        <v>2127</v>
      </c>
      <c r="C1162" s="105" t="s">
        <v>2128</v>
      </c>
      <c r="D1162" s="105" t="s">
        <v>736</v>
      </c>
      <c r="E1162" s="71" t="s">
        <v>2129</v>
      </c>
      <c r="F1162" s="72" t="s">
        <v>50</v>
      </c>
      <c r="G1162" s="73">
        <v>7</v>
      </c>
      <c r="H1162" s="74"/>
      <c r="I1162" s="75">
        <f t="shared" si="282"/>
        <v>0</v>
      </c>
      <c r="J1162" s="76">
        <f t="shared" si="279"/>
        <v>0</v>
      </c>
      <c r="K1162" s="77">
        <f t="shared" si="280"/>
        <v>0</v>
      </c>
      <c r="L1162" s="75">
        <f t="shared" si="281"/>
        <v>0</v>
      </c>
      <c r="M1162" s="78"/>
      <c r="O1162" s="185"/>
    </row>
    <row r="1163" spans="1:15" s="61" customFormat="1" ht="15" x14ac:dyDescent="0.2">
      <c r="A1163" s="1"/>
      <c r="B1163" s="87">
        <v>24</v>
      </c>
      <c r="C1163" s="88"/>
      <c r="D1163" s="88"/>
      <c r="E1163" s="89" t="s">
        <v>2130</v>
      </c>
      <c r="F1163" s="88"/>
      <c r="G1163" s="90"/>
      <c r="H1163" s="90"/>
      <c r="I1163" s="91">
        <f>IFERROR(ROUND(SUM($I1164:$I1191),2),"")</f>
        <v>0</v>
      </c>
      <c r="J1163" s="88"/>
      <c r="K1163" s="89"/>
      <c r="L1163" s="91">
        <f>IFERROR(ROUND(SUM($L1164:$L1191),2)," ")</f>
        <v>0</v>
      </c>
      <c r="M1163" s="93" t="e">
        <f>L1163/$L$1215</f>
        <v>#DIV/0!</v>
      </c>
      <c r="O1163" s="185"/>
    </row>
    <row r="1164" spans="1:15" s="61" customFormat="1" ht="42.75" outlineLevel="1" x14ac:dyDescent="0.2">
      <c r="A1164" s="1"/>
      <c r="B1164" s="69" t="s">
        <v>2131</v>
      </c>
      <c r="C1164" s="70">
        <v>103835</v>
      </c>
      <c r="D1164" s="70" t="s">
        <v>48</v>
      </c>
      <c r="E1164" s="71" t="s">
        <v>2132</v>
      </c>
      <c r="F1164" s="72" t="s">
        <v>124</v>
      </c>
      <c r="G1164" s="73">
        <v>655</v>
      </c>
      <c r="H1164" s="74"/>
      <c r="I1164" s="75">
        <f>IFERROR(ROUND($G1164*$H1164,2),"")</f>
        <v>0</v>
      </c>
      <c r="J1164" s="76">
        <f t="shared" ref="J1164:J1181" si="283">IFERROR($J$9,"")</f>
        <v>0</v>
      </c>
      <c r="K1164" s="77">
        <f t="shared" ref="K1164:K1191" si="284">IFERROR(ROUND(H1164*(1+$J1164),2),"")</f>
        <v>0</v>
      </c>
      <c r="L1164" s="75">
        <f t="shared" ref="L1164:L1191" si="285">IFERROR(ROUND($K1164*$G1164,2)," ")</f>
        <v>0</v>
      </c>
      <c r="M1164" s="78"/>
      <c r="O1164" s="185"/>
    </row>
    <row r="1165" spans="1:15" s="61" customFormat="1" ht="42.75" outlineLevel="1" x14ac:dyDescent="0.2">
      <c r="A1165" s="1"/>
      <c r="B1165" s="69" t="s">
        <v>2133</v>
      </c>
      <c r="C1165" s="70">
        <v>103836</v>
      </c>
      <c r="D1165" s="70" t="s">
        <v>48</v>
      </c>
      <c r="E1165" s="71" t="s">
        <v>2134</v>
      </c>
      <c r="F1165" s="72" t="s">
        <v>124</v>
      </c>
      <c r="G1165" s="73">
        <v>195</v>
      </c>
      <c r="H1165" s="74"/>
      <c r="I1165" s="75">
        <f t="shared" ref="I1165:I1191" si="286">IFERROR(ROUND($G1165*$H1165,2),"")</f>
        <v>0</v>
      </c>
      <c r="J1165" s="76">
        <f t="shared" si="283"/>
        <v>0</v>
      </c>
      <c r="K1165" s="77">
        <f t="shared" si="284"/>
        <v>0</v>
      </c>
      <c r="L1165" s="75">
        <f t="shared" si="285"/>
        <v>0</v>
      </c>
      <c r="M1165" s="78"/>
      <c r="O1165" s="185"/>
    </row>
    <row r="1166" spans="1:15" s="61" customFormat="1" ht="42.75" outlineLevel="1" x14ac:dyDescent="0.2">
      <c r="A1166" s="1"/>
      <c r="B1166" s="69" t="s">
        <v>2135</v>
      </c>
      <c r="C1166" s="70">
        <v>103837</v>
      </c>
      <c r="D1166" s="70" t="s">
        <v>48</v>
      </c>
      <c r="E1166" s="71" t="s">
        <v>2136</v>
      </c>
      <c r="F1166" s="72" t="s">
        <v>124</v>
      </c>
      <c r="G1166" s="73">
        <v>60</v>
      </c>
      <c r="H1166" s="74"/>
      <c r="I1166" s="75">
        <f t="shared" si="286"/>
        <v>0</v>
      </c>
      <c r="J1166" s="76">
        <f t="shared" si="283"/>
        <v>0</v>
      </c>
      <c r="K1166" s="77">
        <f t="shared" si="284"/>
        <v>0</v>
      </c>
      <c r="L1166" s="75">
        <f t="shared" si="285"/>
        <v>0</v>
      </c>
      <c r="M1166" s="78"/>
      <c r="O1166" s="185"/>
    </row>
    <row r="1167" spans="1:15" s="61" customFormat="1" ht="28.5" outlineLevel="1" x14ac:dyDescent="0.2">
      <c r="A1167" s="1"/>
      <c r="B1167" s="69" t="s">
        <v>2137</v>
      </c>
      <c r="C1167" s="70">
        <v>103865</v>
      </c>
      <c r="D1167" s="70" t="s">
        <v>48</v>
      </c>
      <c r="E1167" s="71" t="s">
        <v>2138</v>
      </c>
      <c r="F1167" s="72" t="s">
        <v>50</v>
      </c>
      <c r="G1167" s="73">
        <v>82</v>
      </c>
      <c r="H1167" s="74"/>
      <c r="I1167" s="75">
        <f t="shared" si="286"/>
        <v>0</v>
      </c>
      <c r="J1167" s="76">
        <f t="shared" si="283"/>
        <v>0</v>
      </c>
      <c r="K1167" s="77">
        <f t="shared" si="284"/>
        <v>0</v>
      </c>
      <c r="L1167" s="75">
        <f t="shared" si="285"/>
        <v>0</v>
      </c>
      <c r="M1167" s="78"/>
      <c r="O1167" s="185"/>
    </row>
    <row r="1168" spans="1:15" s="61" customFormat="1" ht="28.5" outlineLevel="1" x14ac:dyDescent="0.2">
      <c r="A1168" s="1"/>
      <c r="B1168" s="69" t="s">
        <v>2139</v>
      </c>
      <c r="C1168" s="70">
        <v>103866</v>
      </c>
      <c r="D1168" s="70" t="s">
        <v>48</v>
      </c>
      <c r="E1168" s="71" t="s">
        <v>2140</v>
      </c>
      <c r="F1168" s="72" t="s">
        <v>50</v>
      </c>
      <c r="G1168" s="73">
        <v>2</v>
      </c>
      <c r="H1168" s="74"/>
      <c r="I1168" s="75">
        <f t="shared" si="286"/>
        <v>0</v>
      </c>
      <c r="J1168" s="76">
        <f t="shared" si="283"/>
        <v>0</v>
      </c>
      <c r="K1168" s="77">
        <f t="shared" si="284"/>
        <v>0</v>
      </c>
      <c r="L1168" s="75">
        <f t="shared" si="285"/>
        <v>0</v>
      </c>
      <c r="M1168" s="78"/>
      <c r="O1168" s="185"/>
    </row>
    <row r="1169" spans="1:15" s="61" customFormat="1" ht="42.75" outlineLevel="1" x14ac:dyDescent="0.2">
      <c r="A1169" s="1"/>
      <c r="B1169" s="69" t="s">
        <v>2141</v>
      </c>
      <c r="C1169" s="70">
        <v>103856</v>
      </c>
      <c r="D1169" s="70" t="s">
        <v>48</v>
      </c>
      <c r="E1169" s="71" t="s">
        <v>2142</v>
      </c>
      <c r="F1169" s="72" t="s">
        <v>50</v>
      </c>
      <c r="G1169" s="73">
        <v>9</v>
      </c>
      <c r="H1169" s="74"/>
      <c r="I1169" s="75">
        <f t="shared" si="286"/>
        <v>0</v>
      </c>
      <c r="J1169" s="76">
        <f t="shared" si="283"/>
        <v>0</v>
      </c>
      <c r="K1169" s="77">
        <f t="shared" si="284"/>
        <v>0</v>
      </c>
      <c r="L1169" s="75">
        <f t="shared" si="285"/>
        <v>0</v>
      </c>
      <c r="M1169" s="78"/>
      <c r="O1169" s="185"/>
    </row>
    <row r="1170" spans="1:15" s="61" customFormat="1" ht="28.5" outlineLevel="1" x14ac:dyDescent="0.2">
      <c r="A1170" s="1"/>
      <c r="B1170" s="69" t="s">
        <v>2143</v>
      </c>
      <c r="C1170" s="70">
        <v>103847</v>
      </c>
      <c r="D1170" s="70" t="s">
        <v>48</v>
      </c>
      <c r="E1170" s="71" t="s">
        <v>2144</v>
      </c>
      <c r="F1170" s="72" t="s">
        <v>50</v>
      </c>
      <c r="G1170" s="73">
        <v>218</v>
      </c>
      <c r="H1170" s="74"/>
      <c r="I1170" s="75">
        <f t="shared" si="286"/>
        <v>0</v>
      </c>
      <c r="J1170" s="76">
        <f t="shared" si="283"/>
        <v>0</v>
      </c>
      <c r="K1170" s="77">
        <f t="shared" si="284"/>
        <v>0</v>
      </c>
      <c r="L1170" s="75">
        <f t="shared" si="285"/>
        <v>0</v>
      </c>
      <c r="M1170" s="78"/>
      <c r="O1170" s="185"/>
    </row>
    <row r="1171" spans="1:15" s="61" customFormat="1" ht="28.5" outlineLevel="1" x14ac:dyDescent="0.2">
      <c r="A1171" s="1"/>
      <c r="B1171" s="69" t="s">
        <v>2145</v>
      </c>
      <c r="C1171" s="70">
        <v>103852</v>
      </c>
      <c r="D1171" s="70" t="s">
        <v>48</v>
      </c>
      <c r="E1171" s="71" t="s">
        <v>2146</v>
      </c>
      <c r="F1171" s="72" t="s">
        <v>50</v>
      </c>
      <c r="G1171" s="73">
        <v>65</v>
      </c>
      <c r="H1171" s="74"/>
      <c r="I1171" s="75">
        <f t="shared" si="286"/>
        <v>0</v>
      </c>
      <c r="J1171" s="76">
        <f t="shared" si="283"/>
        <v>0</v>
      </c>
      <c r="K1171" s="77">
        <f t="shared" si="284"/>
        <v>0</v>
      </c>
      <c r="L1171" s="75">
        <f t="shared" si="285"/>
        <v>0</v>
      </c>
      <c r="M1171" s="78"/>
      <c r="O1171" s="185"/>
    </row>
    <row r="1172" spans="1:15" s="61" customFormat="1" ht="28.5" outlineLevel="1" x14ac:dyDescent="0.2">
      <c r="A1172" s="1"/>
      <c r="B1172" s="69" t="s">
        <v>2147</v>
      </c>
      <c r="C1172" s="70">
        <v>103859</v>
      </c>
      <c r="D1172" s="70" t="s">
        <v>48</v>
      </c>
      <c r="E1172" s="71" t="s">
        <v>2148</v>
      </c>
      <c r="F1172" s="72" t="s">
        <v>50</v>
      </c>
      <c r="G1172" s="73">
        <v>18</v>
      </c>
      <c r="H1172" s="74"/>
      <c r="I1172" s="75">
        <f t="shared" si="286"/>
        <v>0</v>
      </c>
      <c r="J1172" s="76">
        <f t="shared" si="283"/>
        <v>0</v>
      </c>
      <c r="K1172" s="77">
        <f t="shared" si="284"/>
        <v>0</v>
      </c>
      <c r="L1172" s="75">
        <f t="shared" si="285"/>
        <v>0</v>
      </c>
      <c r="M1172" s="78"/>
      <c r="O1172" s="185"/>
    </row>
    <row r="1173" spans="1:15" s="61" customFormat="1" ht="42.75" outlineLevel="1" x14ac:dyDescent="0.2">
      <c r="A1173" s="1"/>
      <c r="B1173" s="69" t="s">
        <v>2149</v>
      </c>
      <c r="C1173" s="70">
        <v>103838</v>
      </c>
      <c r="D1173" s="70" t="s">
        <v>48</v>
      </c>
      <c r="E1173" s="71" t="s">
        <v>2150</v>
      </c>
      <c r="F1173" s="72" t="s">
        <v>50</v>
      </c>
      <c r="G1173" s="73">
        <v>280</v>
      </c>
      <c r="H1173" s="74"/>
      <c r="I1173" s="75">
        <f t="shared" si="286"/>
        <v>0</v>
      </c>
      <c r="J1173" s="76">
        <f t="shared" si="283"/>
        <v>0</v>
      </c>
      <c r="K1173" s="77">
        <f t="shared" si="284"/>
        <v>0</v>
      </c>
      <c r="L1173" s="75">
        <f t="shared" si="285"/>
        <v>0</v>
      </c>
      <c r="M1173" s="78"/>
      <c r="O1173" s="185"/>
    </row>
    <row r="1174" spans="1:15" s="61" customFormat="1" ht="42.75" outlineLevel="1" x14ac:dyDescent="0.2">
      <c r="A1174" s="1"/>
      <c r="B1174" s="69" t="s">
        <v>2151</v>
      </c>
      <c r="C1174" s="70">
        <v>103841</v>
      </c>
      <c r="D1174" s="70" t="s">
        <v>48</v>
      </c>
      <c r="E1174" s="71" t="s">
        <v>2152</v>
      </c>
      <c r="F1174" s="72" t="s">
        <v>50</v>
      </c>
      <c r="G1174" s="73">
        <v>34</v>
      </c>
      <c r="H1174" s="74"/>
      <c r="I1174" s="75">
        <f t="shared" si="286"/>
        <v>0</v>
      </c>
      <c r="J1174" s="76">
        <f t="shared" si="283"/>
        <v>0</v>
      </c>
      <c r="K1174" s="77">
        <f t="shared" si="284"/>
        <v>0</v>
      </c>
      <c r="L1174" s="75">
        <f t="shared" si="285"/>
        <v>0</v>
      </c>
      <c r="M1174" s="78"/>
      <c r="O1174" s="185"/>
    </row>
    <row r="1175" spans="1:15" s="61" customFormat="1" ht="42.75" outlineLevel="1" x14ac:dyDescent="0.2">
      <c r="A1175" s="1"/>
      <c r="B1175" s="69" t="s">
        <v>2153</v>
      </c>
      <c r="C1175" s="70">
        <v>103845</v>
      </c>
      <c r="D1175" s="70" t="s">
        <v>48</v>
      </c>
      <c r="E1175" s="71" t="s">
        <v>2154</v>
      </c>
      <c r="F1175" s="72" t="s">
        <v>50</v>
      </c>
      <c r="G1175" s="73">
        <v>9</v>
      </c>
      <c r="H1175" s="74"/>
      <c r="I1175" s="75">
        <f t="shared" si="286"/>
        <v>0</v>
      </c>
      <c r="J1175" s="76">
        <f t="shared" si="283"/>
        <v>0</v>
      </c>
      <c r="K1175" s="77">
        <f t="shared" si="284"/>
        <v>0</v>
      </c>
      <c r="L1175" s="75">
        <f t="shared" si="285"/>
        <v>0</v>
      </c>
      <c r="M1175" s="78"/>
      <c r="O1175" s="185"/>
    </row>
    <row r="1176" spans="1:15" s="61" customFormat="1" ht="42.75" outlineLevel="1" x14ac:dyDescent="0.2">
      <c r="A1176" s="1"/>
      <c r="B1176" s="69" t="s">
        <v>2155</v>
      </c>
      <c r="C1176" s="70">
        <v>103851</v>
      </c>
      <c r="D1176" s="70" t="s">
        <v>48</v>
      </c>
      <c r="E1176" s="71" t="s">
        <v>2156</v>
      </c>
      <c r="F1176" s="72" t="s">
        <v>50</v>
      </c>
      <c r="G1176" s="73">
        <v>110</v>
      </c>
      <c r="H1176" s="74"/>
      <c r="I1176" s="75">
        <f t="shared" si="286"/>
        <v>0</v>
      </c>
      <c r="J1176" s="76">
        <f t="shared" si="283"/>
        <v>0</v>
      </c>
      <c r="K1176" s="77">
        <f t="shared" si="284"/>
        <v>0</v>
      </c>
      <c r="L1176" s="75">
        <f t="shared" si="285"/>
        <v>0</v>
      </c>
      <c r="M1176" s="78"/>
      <c r="O1176" s="185"/>
    </row>
    <row r="1177" spans="1:15" s="61" customFormat="1" ht="42.75" outlineLevel="1" x14ac:dyDescent="0.2">
      <c r="A1177" s="1"/>
      <c r="B1177" s="69" t="s">
        <v>2157</v>
      </c>
      <c r="C1177" s="70">
        <v>103858</v>
      </c>
      <c r="D1177" s="70" t="s">
        <v>48</v>
      </c>
      <c r="E1177" s="71" t="s">
        <v>2158</v>
      </c>
      <c r="F1177" s="72" t="s">
        <v>50</v>
      </c>
      <c r="G1177" s="73">
        <v>12</v>
      </c>
      <c r="H1177" s="74"/>
      <c r="I1177" s="75">
        <f t="shared" si="286"/>
        <v>0</v>
      </c>
      <c r="J1177" s="76">
        <f t="shared" si="283"/>
        <v>0</v>
      </c>
      <c r="K1177" s="77">
        <f t="shared" si="284"/>
        <v>0</v>
      </c>
      <c r="L1177" s="75">
        <f t="shared" si="285"/>
        <v>0</v>
      </c>
      <c r="M1177" s="78"/>
      <c r="O1177" s="185"/>
    </row>
    <row r="1178" spans="1:15" s="61" customFormat="1" ht="42.75" outlineLevel="1" x14ac:dyDescent="0.2">
      <c r="A1178" s="1"/>
      <c r="B1178" s="69" t="s">
        <v>2159</v>
      </c>
      <c r="C1178" s="70">
        <v>103863</v>
      </c>
      <c r="D1178" s="70" t="s">
        <v>48</v>
      </c>
      <c r="E1178" s="71" t="s">
        <v>2160</v>
      </c>
      <c r="F1178" s="72" t="s">
        <v>50</v>
      </c>
      <c r="G1178" s="73">
        <v>2</v>
      </c>
      <c r="H1178" s="74"/>
      <c r="I1178" s="75">
        <f t="shared" si="286"/>
        <v>0</v>
      </c>
      <c r="J1178" s="76">
        <f t="shared" si="283"/>
        <v>0</v>
      </c>
      <c r="K1178" s="77">
        <f t="shared" si="284"/>
        <v>0</v>
      </c>
      <c r="L1178" s="75">
        <f t="shared" si="285"/>
        <v>0</v>
      </c>
      <c r="M1178" s="78"/>
      <c r="O1178" s="185"/>
    </row>
    <row r="1179" spans="1:15" s="61" customFormat="1" ht="28.5" outlineLevel="1" x14ac:dyDescent="0.2">
      <c r="A1179" s="1"/>
      <c r="B1179" s="69" t="s">
        <v>2161</v>
      </c>
      <c r="C1179" s="70">
        <v>95248</v>
      </c>
      <c r="D1179" s="70" t="s">
        <v>48</v>
      </c>
      <c r="E1179" s="71" t="s">
        <v>2162</v>
      </c>
      <c r="F1179" s="72" t="s">
        <v>50</v>
      </c>
      <c r="G1179" s="73">
        <v>55</v>
      </c>
      <c r="H1179" s="74"/>
      <c r="I1179" s="75">
        <f t="shared" si="286"/>
        <v>0</v>
      </c>
      <c r="J1179" s="76">
        <f t="shared" si="283"/>
        <v>0</v>
      </c>
      <c r="K1179" s="77">
        <f t="shared" si="284"/>
        <v>0</v>
      </c>
      <c r="L1179" s="75">
        <f t="shared" si="285"/>
        <v>0</v>
      </c>
      <c r="M1179" s="78"/>
      <c r="O1179" s="185"/>
    </row>
    <row r="1180" spans="1:15" s="61" customFormat="1" ht="28.5" outlineLevel="1" x14ac:dyDescent="0.2">
      <c r="A1180" s="1"/>
      <c r="B1180" s="69" t="s">
        <v>2163</v>
      </c>
      <c r="C1180" s="70">
        <v>95249</v>
      </c>
      <c r="D1180" s="70" t="s">
        <v>48</v>
      </c>
      <c r="E1180" s="71" t="s">
        <v>2164</v>
      </c>
      <c r="F1180" s="72" t="s">
        <v>50</v>
      </c>
      <c r="G1180" s="73">
        <v>4</v>
      </c>
      <c r="H1180" s="74"/>
      <c r="I1180" s="75">
        <f t="shared" si="286"/>
        <v>0</v>
      </c>
      <c r="J1180" s="76">
        <f t="shared" si="283"/>
        <v>0</v>
      </c>
      <c r="K1180" s="77">
        <f t="shared" si="284"/>
        <v>0</v>
      </c>
      <c r="L1180" s="75">
        <f t="shared" si="285"/>
        <v>0</v>
      </c>
      <c r="M1180" s="78"/>
      <c r="O1180" s="185"/>
    </row>
    <row r="1181" spans="1:15" s="61" customFormat="1" outlineLevel="1" x14ac:dyDescent="0.2">
      <c r="A1181" s="1"/>
      <c r="B1181" s="69" t="s">
        <v>2165</v>
      </c>
      <c r="C1181" s="70">
        <v>7835</v>
      </c>
      <c r="D1181" s="70" t="s">
        <v>496</v>
      </c>
      <c r="E1181" s="71" t="s">
        <v>2166</v>
      </c>
      <c r="F1181" s="72" t="s">
        <v>498</v>
      </c>
      <c r="G1181" s="73">
        <v>3</v>
      </c>
      <c r="H1181" s="74"/>
      <c r="I1181" s="75">
        <f t="shared" si="286"/>
        <v>0</v>
      </c>
      <c r="J1181" s="76">
        <f t="shared" si="283"/>
        <v>0</v>
      </c>
      <c r="K1181" s="77">
        <f t="shared" si="284"/>
        <v>0</v>
      </c>
      <c r="L1181" s="75">
        <f t="shared" si="285"/>
        <v>0</v>
      </c>
      <c r="M1181" s="78"/>
      <c r="O1181" s="185"/>
    </row>
    <row r="1182" spans="1:15" s="61" customFormat="1" ht="42.75" outlineLevel="1" x14ac:dyDescent="0.2">
      <c r="A1182" s="1"/>
      <c r="B1182" s="69" t="s">
        <v>2167</v>
      </c>
      <c r="C1182" s="70">
        <v>11218</v>
      </c>
      <c r="D1182" s="70" t="s">
        <v>496</v>
      </c>
      <c r="E1182" s="71" t="s">
        <v>2168</v>
      </c>
      <c r="F1182" s="72" t="s">
        <v>498</v>
      </c>
      <c r="G1182" s="73">
        <v>25</v>
      </c>
      <c r="H1182" s="74"/>
      <c r="I1182" s="75">
        <f t="shared" si="286"/>
        <v>0</v>
      </c>
      <c r="J1182" s="76">
        <f>IFERROR($J$11,"")</f>
        <v>0</v>
      </c>
      <c r="K1182" s="77">
        <f t="shared" si="284"/>
        <v>0</v>
      </c>
      <c r="L1182" s="75">
        <f t="shared" si="285"/>
        <v>0</v>
      </c>
      <c r="M1182" s="78"/>
      <c r="O1182" s="185"/>
    </row>
    <row r="1183" spans="1:15" s="61" customFormat="1" ht="42.75" outlineLevel="1" x14ac:dyDescent="0.2">
      <c r="A1183" s="1"/>
      <c r="B1183" s="69" t="s">
        <v>2169</v>
      </c>
      <c r="C1183" s="70" t="s">
        <v>2170</v>
      </c>
      <c r="D1183" s="70" t="s">
        <v>736</v>
      </c>
      <c r="E1183" s="71" t="s">
        <v>2171</v>
      </c>
      <c r="F1183" s="72" t="s">
        <v>50</v>
      </c>
      <c r="G1183" s="73">
        <v>6</v>
      </c>
      <c r="H1183" s="74"/>
      <c r="I1183" s="75">
        <f t="shared" si="286"/>
        <v>0</v>
      </c>
      <c r="J1183" s="76">
        <f>IFERROR($J$11,"")</f>
        <v>0</v>
      </c>
      <c r="K1183" s="77">
        <f t="shared" si="284"/>
        <v>0</v>
      </c>
      <c r="L1183" s="75">
        <f t="shared" si="285"/>
        <v>0</v>
      </c>
      <c r="M1183" s="78"/>
      <c r="O1183" s="185"/>
    </row>
    <row r="1184" spans="1:15" s="61" customFormat="1" outlineLevel="1" x14ac:dyDescent="0.2">
      <c r="A1184" s="1"/>
      <c r="B1184" s="69" t="s">
        <v>2172</v>
      </c>
      <c r="C1184" s="70" t="s">
        <v>2173</v>
      </c>
      <c r="D1184" s="70" t="s">
        <v>89</v>
      </c>
      <c r="E1184" s="71" t="s">
        <v>2174</v>
      </c>
      <c r="F1184" s="72" t="s">
        <v>50</v>
      </c>
      <c r="G1184" s="73">
        <v>2</v>
      </c>
      <c r="H1184" s="74"/>
      <c r="I1184" s="75">
        <f t="shared" si="286"/>
        <v>0</v>
      </c>
      <c r="J1184" s="76">
        <f>IFERROR($J$9,"")</f>
        <v>0</v>
      </c>
      <c r="K1184" s="77">
        <f t="shared" si="284"/>
        <v>0</v>
      </c>
      <c r="L1184" s="75">
        <f t="shared" si="285"/>
        <v>0</v>
      </c>
      <c r="M1184" s="78"/>
      <c r="O1184" s="185"/>
    </row>
    <row r="1185" spans="1:15" s="61" customFormat="1" ht="28.5" outlineLevel="1" x14ac:dyDescent="0.2">
      <c r="A1185" s="1"/>
      <c r="B1185" s="69" t="s">
        <v>2175</v>
      </c>
      <c r="C1185" s="70">
        <v>8734</v>
      </c>
      <c r="D1185" s="70" t="s">
        <v>496</v>
      </c>
      <c r="E1185" s="71" t="s">
        <v>2176</v>
      </c>
      <c r="F1185" s="72" t="s">
        <v>498</v>
      </c>
      <c r="G1185" s="73">
        <v>2</v>
      </c>
      <c r="H1185" s="74"/>
      <c r="I1185" s="75">
        <f t="shared" si="286"/>
        <v>0</v>
      </c>
      <c r="J1185" s="76">
        <f>IFERROR($J$11,"")</f>
        <v>0</v>
      </c>
      <c r="K1185" s="77">
        <f t="shared" si="284"/>
        <v>0</v>
      </c>
      <c r="L1185" s="75">
        <f t="shared" si="285"/>
        <v>0</v>
      </c>
      <c r="M1185" s="78"/>
      <c r="O1185" s="185"/>
    </row>
    <row r="1186" spans="1:15" s="61" customFormat="1" outlineLevel="1" x14ac:dyDescent="0.2">
      <c r="A1186" s="1"/>
      <c r="B1186" s="69" t="s">
        <v>2177</v>
      </c>
      <c r="C1186" s="70">
        <v>12313</v>
      </c>
      <c r="D1186" s="70" t="s">
        <v>496</v>
      </c>
      <c r="E1186" s="71" t="s">
        <v>2178</v>
      </c>
      <c r="F1186" s="72" t="s">
        <v>541</v>
      </c>
      <c r="G1186" s="73">
        <v>4</v>
      </c>
      <c r="H1186" s="74"/>
      <c r="I1186" s="75">
        <f t="shared" si="286"/>
        <v>0</v>
      </c>
      <c r="J1186" s="76">
        <f>IFERROR($J$9,"")</f>
        <v>0</v>
      </c>
      <c r="K1186" s="77">
        <f t="shared" si="284"/>
        <v>0</v>
      </c>
      <c r="L1186" s="75">
        <f t="shared" si="285"/>
        <v>0</v>
      </c>
      <c r="M1186" s="78"/>
      <c r="O1186" s="185"/>
    </row>
    <row r="1187" spans="1:15" s="61" customFormat="1" ht="28.5" outlineLevel="1" x14ac:dyDescent="0.2">
      <c r="A1187" s="1"/>
      <c r="B1187" s="69" t="s">
        <v>2179</v>
      </c>
      <c r="C1187" s="70">
        <v>100862</v>
      </c>
      <c r="D1187" s="70" t="s">
        <v>48</v>
      </c>
      <c r="E1187" s="71" t="s">
        <v>2180</v>
      </c>
      <c r="F1187" s="72" t="s">
        <v>50</v>
      </c>
      <c r="G1187" s="73">
        <v>8</v>
      </c>
      <c r="H1187" s="74"/>
      <c r="I1187" s="75">
        <f t="shared" si="286"/>
        <v>0</v>
      </c>
      <c r="J1187" s="76">
        <f>IFERROR($J$9,"")</f>
        <v>0</v>
      </c>
      <c r="K1187" s="77">
        <f t="shared" si="284"/>
        <v>0</v>
      </c>
      <c r="L1187" s="75">
        <f t="shared" si="285"/>
        <v>0</v>
      </c>
      <c r="M1187" s="78"/>
      <c r="O1187" s="185"/>
    </row>
    <row r="1188" spans="1:15" s="61" customFormat="1" ht="99.75" outlineLevel="1" x14ac:dyDescent="0.2">
      <c r="A1188" s="1"/>
      <c r="B1188" s="69" t="s">
        <v>2181</v>
      </c>
      <c r="C1188" s="105" t="s">
        <v>2182</v>
      </c>
      <c r="D1188" s="70" t="s">
        <v>736</v>
      </c>
      <c r="E1188" s="71" t="s">
        <v>2183</v>
      </c>
      <c r="F1188" s="72" t="s">
        <v>50</v>
      </c>
      <c r="G1188" s="73">
        <v>1</v>
      </c>
      <c r="H1188" s="74"/>
      <c r="I1188" s="75">
        <f t="shared" si="286"/>
        <v>0</v>
      </c>
      <c r="J1188" s="76">
        <f>IFERROR($J$11,"")</f>
        <v>0</v>
      </c>
      <c r="K1188" s="77">
        <f t="shared" si="284"/>
        <v>0</v>
      </c>
      <c r="L1188" s="75">
        <f t="shared" si="285"/>
        <v>0</v>
      </c>
      <c r="M1188" s="78"/>
      <c r="O1188" s="185"/>
    </row>
    <row r="1189" spans="1:15" s="61" customFormat="1" ht="85.5" outlineLevel="1" x14ac:dyDescent="0.2">
      <c r="A1189" s="1"/>
      <c r="B1189" s="69" t="s">
        <v>2184</v>
      </c>
      <c r="C1189" s="131" t="s">
        <v>2185</v>
      </c>
      <c r="D1189" s="70" t="s">
        <v>736</v>
      </c>
      <c r="E1189" s="71" t="s">
        <v>2186</v>
      </c>
      <c r="F1189" s="72" t="s">
        <v>50</v>
      </c>
      <c r="G1189" s="73">
        <v>1</v>
      </c>
      <c r="H1189" s="74"/>
      <c r="I1189" s="75">
        <f t="shared" si="286"/>
        <v>0</v>
      </c>
      <c r="J1189" s="76">
        <f>IFERROR($J$11,"")</f>
        <v>0</v>
      </c>
      <c r="K1189" s="77">
        <f t="shared" si="284"/>
        <v>0</v>
      </c>
      <c r="L1189" s="75">
        <f t="shared" si="285"/>
        <v>0</v>
      </c>
      <c r="M1189" s="78"/>
      <c r="O1189" s="185"/>
    </row>
    <row r="1190" spans="1:15" s="61" customFormat="1" ht="57" outlineLevel="1" x14ac:dyDescent="0.2">
      <c r="A1190" s="1"/>
      <c r="B1190" s="69" t="s">
        <v>2187</v>
      </c>
      <c r="C1190" s="70">
        <v>91179</v>
      </c>
      <c r="D1190" s="70" t="s">
        <v>48</v>
      </c>
      <c r="E1190" s="71" t="s">
        <v>2188</v>
      </c>
      <c r="F1190" s="72" t="s">
        <v>124</v>
      </c>
      <c r="G1190" s="73">
        <v>70</v>
      </c>
      <c r="H1190" s="74"/>
      <c r="I1190" s="75">
        <f t="shared" si="286"/>
        <v>0</v>
      </c>
      <c r="J1190" s="76">
        <f>IFERROR($J$9,"")</f>
        <v>0</v>
      </c>
      <c r="K1190" s="77">
        <f t="shared" si="284"/>
        <v>0</v>
      </c>
      <c r="L1190" s="75">
        <f t="shared" si="285"/>
        <v>0</v>
      </c>
      <c r="M1190" s="78"/>
      <c r="O1190" s="185"/>
    </row>
    <row r="1191" spans="1:15" s="61" customFormat="1" ht="28.5" outlineLevel="1" x14ac:dyDescent="0.2">
      <c r="A1191" s="1"/>
      <c r="B1191" s="69" t="s">
        <v>2189</v>
      </c>
      <c r="C1191" s="70" t="s">
        <v>2190</v>
      </c>
      <c r="D1191" s="70" t="s">
        <v>29</v>
      </c>
      <c r="E1191" s="71" t="s">
        <v>2191</v>
      </c>
      <c r="F1191" s="132" t="s">
        <v>50</v>
      </c>
      <c r="G1191" s="73">
        <v>1</v>
      </c>
      <c r="H1191" s="74"/>
      <c r="I1191" s="75">
        <f t="shared" si="286"/>
        <v>0</v>
      </c>
      <c r="J1191" s="76">
        <f>IFERROR($J$9,"")</f>
        <v>0</v>
      </c>
      <c r="K1191" s="77">
        <f t="shared" si="284"/>
        <v>0</v>
      </c>
      <c r="L1191" s="75">
        <f t="shared" si="285"/>
        <v>0</v>
      </c>
      <c r="M1191" s="78"/>
      <c r="O1191" s="185"/>
    </row>
    <row r="1192" spans="1:15" s="61" customFormat="1" ht="15" x14ac:dyDescent="0.2">
      <c r="A1192" s="1"/>
      <c r="B1192" s="87">
        <v>25</v>
      </c>
      <c r="C1192" s="88"/>
      <c r="D1192" s="88"/>
      <c r="E1192" s="89" t="s">
        <v>2192</v>
      </c>
      <c r="F1192" s="88"/>
      <c r="G1192" s="90"/>
      <c r="H1192" s="90"/>
      <c r="I1192" s="91">
        <f>IFERROR(ROUND(SUM($I1193,$I1203,I1207,$I1209),2),"")</f>
        <v>0</v>
      </c>
      <c r="J1192" s="88"/>
      <c r="K1192" s="89"/>
      <c r="L1192" s="91">
        <f>IFERROR(ROUND(SUM($L1193,$L1203,L1207,$L1209),2)," ")</f>
        <v>0</v>
      </c>
      <c r="M1192" s="93" t="e">
        <f>L1192/$L$1215</f>
        <v>#DIV/0!</v>
      </c>
      <c r="O1192" s="185"/>
    </row>
    <row r="1193" spans="1:15" s="61" customFormat="1" ht="15" x14ac:dyDescent="0.2">
      <c r="A1193" s="1"/>
      <c r="B1193" s="62" t="s">
        <v>2193</v>
      </c>
      <c r="C1193" s="63"/>
      <c r="D1193" s="63"/>
      <c r="E1193" s="64" t="s">
        <v>2194</v>
      </c>
      <c r="F1193" s="63"/>
      <c r="G1193" s="65"/>
      <c r="H1193" s="65"/>
      <c r="I1193" s="67">
        <f>IFERROR(ROUND(SUM($I1194:$I1202),2),"")</f>
        <v>0</v>
      </c>
      <c r="J1193" s="63"/>
      <c r="K1193" s="64"/>
      <c r="L1193" s="67">
        <f>IFERROR(ROUND(SUM($L1194:$L1202),2)," ")</f>
        <v>0</v>
      </c>
      <c r="M1193" s="68"/>
      <c r="O1193" s="185"/>
    </row>
    <row r="1194" spans="1:15" s="61" customFormat="1" ht="28.5" outlineLevel="1" x14ac:dyDescent="0.2">
      <c r="A1194" s="1"/>
      <c r="B1194" s="69" t="s">
        <v>2195</v>
      </c>
      <c r="C1194" s="70">
        <v>104658</v>
      </c>
      <c r="D1194" s="70" t="s">
        <v>48</v>
      </c>
      <c r="E1194" s="71" t="s">
        <v>2196</v>
      </c>
      <c r="F1194" s="72" t="s">
        <v>57</v>
      </c>
      <c r="G1194" s="73">
        <v>100.36</v>
      </c>
      <c r="H1194" s="74"/>
      <c r="I1194" s="75">
        <f>IFERROR(ROUND($G1194*$H1194,2),"")</f>
        <v>0</v>
      </c>
      <c r="J1194" s="76">
        <f>IFERROR($J$9,"")</f>
        <v>0</v>
      </c>
      <c r="K1194" s="77">
        <f t="shared" ref="K1194:K1202" si="287">IFERROR(ROUND(H1194*(1+$J1194),2),"")</f>
        <v>0</v>
      </c>
      <c r="L1194" s="75">
        <f t="shared" ref="L1194:L1202" si="288">IFERROR(ROUND($K1194*$G1194,2)," ")</f>
        <v>0</v>
      </c>
      <c r="M1194" s="78"/>
      <c r="O1194" s="185"/>
    </row>
    <row r="1195" spans="1:15" s="61" customFormat="1" ht="28.5" outlineLevel="1" x14ac:dyDescent="0.2">
      <c r="A1195" s="1"/>
      <c r="B1195" s="69" t="s">
        <v>2197</v>
      </c>
      <c r="C1195" s="80">
        <v>101094</v>
      </c>
      <c r="D1195" s="80" t="s">
        <v>48</v>
      </c>
      <c r="E1195" s="81" t="s">
        <v>2198</v>
      </c>
      <c r="F1195" s="82" t="s">
        <v>124</v>
      </c>
      <c r="G1195" s="73">
        <v>401.7</v>
      </c>
      <c r="H1195" s="74"/>
      <c r="I1195" s="75">
        <f t="shared" ref="I1195:I1202" si="289">IFERROR(ROUND($G1195*$H1195,2),"")</f>
        <v>0</v>
      </c>
      <c r="J1195" s="76">
        <f>IFERROR($J$9,"")</f>
        <v>0</v>
      </c>
      <c r="K1195" s="77">
        <f t="shared" si="287"/>
        <v>0</v>
      </c>
      <c r="L1195" s="75">
        <f t="shared" si="288"/>
        <v>0</v>
      </c>
      <c r="M1195" s="78"/>
      <c r="O1195" s="185"/>
    </row>
    <row r="1196" spans="1:15" s="61" customFormat="1" outlineLevel="1" x14ac:dyDescent="0.2">
      <c r="A1196" s="1"/>
      <c r="B1196" s="69" t="s">
        <v>2199</v>
      </c>
      <c r="C1196" s="70">
        <v>80615</v>
      </c>
      <c r="D1196" s="70" t="s">
        <v>81</v>
      </c>
      <c r="E1196" s="71" t="s">
        <v>2200</v>
      </c>
      <c r="F1196" s="72" t="s">
        <v>50</v>
      </c>
      <c r="G1196" s="73">
        <v>1</v>
      </c>
      <c r="H1196" s="74"/>
      <c r="I1196" s="75">
        <f t="shared" si="289"/>
        <v>0</v>
      </c>
      <c r="J1196" s="76">
        <f>IFERROR($J$11,"")</f>
        <v>0</v>
      </c>
      <c r="K1196" s="77">
        <f t="shared" si="287"/>
        <v>0</v>
      </c>
      <c r="L1196" s="75">
        <f t="shared" si="288"/>
        <v>0</v>
      </c>
      <c r="M1196" s="78"/>
      <c r="O1196" s="185"/>
    </row>
    <row r="1197" spans="1:15" s="61" customFormat="1" outlineLevel="1" x14ac:dyDescent="0.2">
      <c r="A1197" s="1"/>
      <c r="B1197" s="69" t="s">
        <v>2201</v>
      </c>
      <c r="C1197" s="80">
        <v>202110</v>
      </c>
      <c r="D1197" s="80" t="s">
        <v>81</v>
      </c>
      <c r="E1197" s="81" t="s">
        <v>2202</v>
      </c>
      <c r="F1197" s="82" t="s">
        <v>50</v>
      </c>
      <c r="G1197" s="73">
        <v>240</v>
      </c>
      <c r="H1197" s="74"/>
      <c r="I1197" s="75">
        <f t="shared" si="289"/>
        <v>0</v>
      </c>
      <c r="J1197" s="76">
        <f t="shared" ref="J1197:J1202" si="290">IFERROR($J$9,"")</f>
        <v>0</v>
      </c>
      <c r="K1197" s="77">
        <f t="shared" si="287"/>
        <v>0</v>
      </c>
      <c r="L1197" s="75">
        <f t="shared" si="288"/>
        <v>0</v>
      </c>
      <c r="M1197" s="78"/>
      <c r="O1197" s="185"/>
    </row>
    <row r="1198" spans="1:15" s="61" customFormat="1" outlineLevel="1" x14ac:dyDescent="0.2">
      <c r="A1198" s="1"/>
      <c r="B1198" s="79" t="s">
        <v>2203</v>
      </c>
      <c r="C1198" s="80" t="s">
        <v>1609</v>
      </c>
      <c r="D1198" s="80" t="s">
        <v>24</v>
      </c>
      <c r="E1198" s="81" t="s">
        <v>1610</v>
      </c>
      <c r="F1198" s="72" t="s">
        <v>498</v>
      </c>
      <c r="G1198" s="73">
        <v>12</v>
      </c>
      <c r="H1198" s="74"/>
      <c r="I1198" s="75">
        <f t="shared" si="289"/>
        <v>0</v>
      </c>
      <c r="J1198" s="76">
        <f t="shared" si="290"/>
        <v>0</v>
      </c>
      <c r="K1198" s="77">
        <f t="shared" si="287"/>
        <v>0</v>
      </c>
      <c r="L1198" s="75">
        <f t="shared" si="288"/>
        <v>0</v>
      </c>
      <c r="M1198" s="78"/>
      <c r="O1198" s="185"/>
    </row>
    <row r="1199" spans="1:15" s="61" customFormat="1" outlineLevel="1" x14ac:dyDescent="0.2">
      <c r="A1199" s="1"/>
      <c r="B1199" s="69" t="s">
        <v>2204</v>
      </c>
      <c r="C1199" s="80" t="s">
        <v>2205</v>
      </c>
      <c r="D1199" s="80" t="s">
        <v>29</v>
      </c>
      <c r="E1199" s="81" t="s">
        <v>2206</v>
      </c>
      <c r="F1199" s="72" t="s">
        <v>50</v>
      </c>
      <c r="G1199" s="73">
        <v>4</v>
      </c>
      <c r="H1199" s="74"/>
      <c r="I1199" s="75">
        <f t="shared" si="289"/>
        <v>0</v>
      </c>
      <c r="J1199" s="76">
        <f t="shared" si="290"/>
        <v>0</v>
      </c>
      <c r="K1199" s="77">
        <f t="shared" si="287"/>
        <v>0</v>
      </c>
      <c r="L1199" s="75">
        <f t="shared" si="288"/>
        <v>0</v>
      </c>
      <c r="M1199" s="78"/>
      <c r="O1199" s="185"/>
    </row>
    <row r="1200" spans="1:15" s="61" customFormat="1" outlineLevel="1" x14ac:dyDescent="0.2">
      <c r="A1200" s="1"/>
      <c r="B1200" s="69" t="s">
        <v>2207</v>
      </c>
      <c r="C1200" s="80">
        <v>202330</v>
      </c>
      <c r="D1200" s="80" t="s">
        <v>81</v>
      </c>
      <c r="E1200" s="81" t="s">
        <v>2208</v>
      </c>
      <c r="F1200" s="82" t="s">
        <v>50</v>
      </c>
      <c r="G1200" s="73">
        <v>6</v>
      </c>
      <c r="H1200" s="74"/>
      <c r="I1200" s="75">
        <f t="shared" si="289"/>
        <v>0</v>
      </c>
      <c r="J1200" s="76">
        <f t="shared" si="290"/>
        <v>0</v>
      </c>
      <c r="K1200" s="77">
        <f t="shared" si="287"/>
        <v>0</v>
      </c>
      <c r="L1200" s="75">
        <f t="shared" si="288"/>
        <v>0</v>
      </c>
      <c r="M1200" s="78"/>
      <c r="O1200" s="185"/>
    </row>
    <row r="1201" spans="1:15" s="61" customFormat="1" ht="28.5" outlineLevel="1" x14ac:dyDescent="0.2">
      <c r="A1201" s="1"/>
      <c r="B1201" s="69" t="s">
        <v>2209</v>
      </c>
      <c r="C1201" s="80">
        <v>9691</v>
      </c>
      <c r="D1201" s="80" t="s">
        <v>496</v>
      </c>
      <c r="E1201" s="81" t="s">
        <v>2210</v>
      </c>
      <c r="F1201" s="82" t="s">
        <v>498</v>
      </c>
      <c r="G1201" s="73">
        <v>1</v>
      </c>
      <c r="H1201" s="74"/>
      <c r="I1201" s="75">
        <f t="shared" si="289"/>
        <v>0</v>
      </c>
      <c r="J1201" s="76">
        <f t="shared" si="290"/>
        <v>0</v>
      </c>
      <c r="K1201" s="77">
        <f t="shared" si="287"/>
        <v>0</v>
      </c>
      <c r="L1201" s="75">
        <f t="shared" si="288"/>
        <v>0</v>
      </c>
      <c r="M1201" s="78"/>
      <c r="O1201" s="185"/>
    </row>
    <row r="1202" spans="1:15" s="61" customFormat="1" ht="42.75" outlineLevel="1" x14ac:dyDescent="0.2">
      <c r="A1202" s="1"/>
      <c r="B1202" s="69" t="s">
        <v>2211</v>
      </c>
      <c r="C1202" s="80">
        <v>13966</v>
      </c>
      <c r="D1202" s="80" t="s">
        <v>496</v>
      </c>
      <c r="E1202" s="81" t="s">
        <v>2212</v>
      </c>
      <c r="F1202" s="82" t="s">
        <v>498</v>
      </c>
      <c r="G1202" s="73">
        <v>1</v>
      </c>
      <c r="H1202" s="74"/>
      <c r="I1202" s="75">
        <f t="shared" si="289"/>
        <v>0</v>
      </c>
      <c r="J1202" s="76">
        <f t="shared" si="290"/>
        <v>0</v>
      </c>
      <c r="K1202" s="77">
        <f t="shared" si="287"/>
        <v>0</v>
      </c>
      <c r="L1202" s="75">
        <f t="shared" si="288"/>
        <v>0</v>
      </c>
      <c r="M1202" s="78"/>
      <c r="O1202" s="185"/>
    </row>
    <row r="1203" spans="1:15" s="61" customFormat="1" ht="15" x14ac:dyDescent="0.2">
      <c r="A1203" s="1"/>
      <c r="B1203" s="62" t="s">
        <v>2213</v>
      </c>
      <c r="C1203" s="63"/>
      <c r="D1203" s="63"/>
      <c r="E1203" s="64" t="s">
        <v>2214</v>
      </c>
      <c r="F1203" s="63"/>
      <c r="G1203" s="65"/>
      <c r="H1203" s="65"/>
      <c r="I1203" s="67">
        <f>IFERROR(ROUND(SUM($I1204:$I1206),2),"")</f>
        <v>0</v>
      </c>
      <c r="J1203" s="63"/>
      <c r="K1203" s="64"/>
      <c r="L1203" s="67">
        <f>IFERROR(ROUND(SUM($L1204:$L1206),2)," ")</f>
        <v>0</v>
      </c>
      <c r="M1203" s="68"/>
      <c r="O1203" s="185"/>
    </row>
    <row r="1204" spans="1:15" s="61" customFormat="1" ht="28.5" outlineLevel="1" x14ac:dyDescent="0.2">
      <c r="A1204" s="1"/>
      <c r="B1204" s="69" t="s">
        <v>2215</v>
      </c>
      <c r="C1204" s="70">
        <v>103946</v>
      </c>
      <c r="D1204" s="70" t="s">
        <v>48</v>
      </c>
      <c r="E1204" s="81" t="s">
        <v>2216</v>
      </c>
      <c r="F1204" s="72" t="s">
        <v>57</v>
      </c>
      <c r="G1204" s="73">
        <v>575.49</v>
      </c>
      <c r="H1204" s="74"/>
      <c r="I1204" s="75">
        <f>IFERROR(ROUND($G1204*$H1204,2),"")</f>
        <v>0</v>
      </c>
      <c r="J1204" s="76">
        <f>IFERROR($J$9,"")</f>
        <v>0</v>
      </c>
      <c r="K1204" s="77">
        <f t="shared" ref="K1204:K1206" si="291">IFERROR(ROUND(H1204*(1+$J1204),2),"")</f>
        <v>0</v>
      </c>
      <c r="L1204" s="75">
        <f>IFERROR(ROUND($K1204*$G1204,2)," ")</f>
        <v>0</v>
      </c>
      <c r="M1204" s="78"/>
      <c r="O1204" s="185"/>
    </row>
    <row r="1205" spans="1:15" s="61" customFormat="1" outlineLevel="1" x14ac:dyDescent="0.2">
      <c r="A1205" s="1"/>
      <c r="B1205" s="69" t="s">
        <v>2217</v>
      </c>
      <c r="C1205" s="70" t="s">
        <v>2218</v>
      </c>
      <c r="D1205" s="70" t="s">
        <v>24</v>
      </c>
      <c r="E1205" s="71" t="s">
        <v>2219</v>
      </c>
      <c r="F1205" s="72" t="s">
        <v>498</v>
      </c>
      <c r="G1205" s="73">
        <v>12</v>
      </c>
      <c r="H1205" s="74"/>
      <c r="I1205" s="75">
        <f t="shared" ref="I1205:I1206" si="292">IFERROR(ROUND($G1205*$H1205,2),"")</f>
        <v>0</v>
      </c>
      <c r="J1205" s="76">
        <f>IFERROR($J$9,"")</f>
        <v>0</v>
      </c>
      <c r="K1205" s="77">
        <f t="shared" si="291"/>
        <v>0</v>
      </c>
      <c r="L1205" s="75">
        <f>IFERROR(ROUND($K1205*$G1205,2)," ")</f>
        <v>0</v>
      </c>
      <c r="M1205" s="78"/>
      <c r="O1205" s="185"/>
    </row>
    <row r="1206" spans="1:15" s="61" customFormat="1" outlineLevel="1" x14ac:dyDescent="0.2">
      <c r="A1206" s="1"/>
      <c r="B1206" s="69" t="s">
        <v>2220</v>
      </c>
      <c r="C1206" s="70">
        <v>18003071</v>
      </c>
      <c r="D1206" s="70" t="s">
        <v>59</v>
      </c>
      <c r="E1206" s="71" t="s">
        <v>2221</v>
      </c>
      <c r="F1206" s="72" t="s">
        <v>50</v>
      </c>
      <c r="G1206" s="73">
        <v>300</v>
      </c>
      <c r="H1206" s="74"/>
      <c r="I1206" s="75">
        <f t="shared" si="292"/>
        <v>0</v>
      </c>
      <c r="J1206" s="76">
        <f>IFERROR($J$9,"")</f>
        <v>0</v>
      </c>
      <c r="K1206" s="77">
        <f t="shared" si="291"/>
        <v>0</v>
      </c>
      <c r="L1206" s="75">
        <f>IFERROR(ROUND($K1206*$G1206,2)," ")</f>
        <v>0</v>
      </c>
      <c r="M1206" s="78"/>
      <c r="O1206" s="185"/>
    </row>
    <row r="1207" spans="1:15" s="61" customFormat="1" ht="15" x14ac:dyDescent="0.2">
      <c r="A1207" s="1"/>
      <c r="B1207" s="62" t="s">
        <v>2222</v>
      </c>
      <c r="C1207" s="63"/>
      <c r="D1207" s="63"/>
      <c r="E1207" s="64" t="s">
        <v>2223</v>
      </c>
      <c r="F1207" s="63"/>
      <c r="G1207" s="65"/>
      <c r="H1207" s="65"/>
      <c r="I1207" s="67">
        <f>IFERROR(ROUND(SUM($I1208),2),"")</f>
        <v>0</v>
      </c>
      <c r="J1207" s="63"/>
      <c r="K1207" s="64"/>
      <c r="L1207" s="67">
        <f>IFERROR(ROUND(SUM($L1208),2)," ")</f>
        <v>0</v>
      </c>
      <c r="M1207" s="68"/>
      <c r="O1207" s="185"/>
    </row>
    <row r="1208" spans="1:15" s="61" customFormat="1" ht="28.5" outlineLevel="1" x14ac:dyDescent="0.2">
      <c r="A1208" s="1"/>
      <c r="B1208" s="69" t="s">
        <v>2224</v>
      </c>
      <c r="C1208" s="70">
        <v>98510</v>
      </c>
      <c r="D1208" s="70" t="s">
        <v>48</v>
      </c>
      <c r="E1208" s="81" t="s">
        <v>2225</v>
      </c>
      <c r="F1208" s="72" t="s">
        <v>50</v>
      </c>
      <c r="G1208" s="73">
        <v>26</v>
      </c>
      <c r="H1208" s="74"/>
      <c r="I1208" s="75">
        <f>IFERROR(ROUND($G1208*$H1208,2),"")</f>
        <v>0</v>
      </c>
      <c r="J1208" s="76">
        <f>IFERROR($J$9,"")</f>
        <v>0</v>
      </c>
      <c r="K1208" s="77">
        <f t="shared" ref="K1208" si="293">IFERROR(ROUND(H1208*(1+$J1208),2),"")</f>
        <v>0</v>
      </c>
      <c r="L1208" s="75">
        <f>IFERROR(ROUND($K1208*$G1208,2)," ")</f>
        <v>0</v>
      </c>
      <c r="M1208" s="78"/>
      <c r="O1208" s="185"/>
    </row>
    <row r="1209" spans="1:15" s="61" customFormat="1" ht="15" x14ac:dyDescent="0.2">
      <c r="A1209" s="1"/>
      <c r="B1209" s="62" t="s">
        <v>2226</v>
      </c>
      <c r="C1209" s="63"/>
      <c r="D1209" s="63"/>
      <c r="E1209" s="64" t="s">
        <v>2227</v>
      </c>
      <c r="F1209" s="63"/>
      <c r="G1209" s="65"/>
      <c r="H1209" s="65"/>
      <c r="I1209" s="67">
        <f>IFERROR(ROUND(SUM($I1210),2),"")</f>
        <v>0</v>
      </c>
      <c r="J1209" s="63"/>
      <c r="K1209" s="64"/>
      <c r="L1209" s="67">
        <f>IFERROR(ROUND(SUM($L1210),2)," ")</f>
        <v>0</v>
      </c>
      <c r="M1209" s="68"/>
      <c r="O1209" s="185"/>
    </row>
    <row r="1210" spans="1:15" s="61" customFormat="1" outlineLevel="1" x14ac:dyDescent="0.2">
      <c r="A1210" s="1"/>
      <c r="B1210" s="69" t="s">
        <v>2228</v>
      </c>
      <c r="C1210" s="70">
        <v>12043</v>
      </c>
      <c r="D1210" s="70" t="s">
        <v>496</v>
      </c>
      <c r="E1210" s="71" t="s">
        <v>2229</v>
      </c>
      <c r="F1210" s="72" t="s">
        <v>498</v>
      </c>
      <c r="G1210" s="73">
        <v>15</v>
      </c>
      <c r="H1210" s="74"/>
      <c r="I1210" s="75">
        <f>IFERROR(ROUND($G1210*$H1210,2),"")</f>
        <v>0</v>
      </c>
      <c r="J1210" s="76">
        <f>IFERROR($J$9,"")</f>
        <v>0</v>
      </c>
      <c r="K1210" s="77">
        <f t="shared" ref="K1210" si="294">IFERROR(ROUND(H1210*(1+$J1210),2),"")</f>
        <v>0</v>
      </c>
      <c r="L1210" s="75">
        <f>IFERROR(ROUND($K1210*$G1210,2)," ")</f>
        <v>0</v>
      </c>
      <c r="M1210" s="78"/>
      <c r="O1210" s="185"/>
    </row>
    <row r="1211" spans="1:15" s="61" customFormat="1" ht="15" x14ac:dyDescent="0.2">
      <c r="A1211" s="1"/>
      <c r="B1211" s="87">
        <v>26</v>
      </c>
      <c r="C1211" s="88"/>
      <c r="D1211" s="88"/>
      <c r="E1211" s="89" t="s">
        <v>2230</v>
      </c>
      <c r="F1211" s="88"/>
      <c r="G1211" s="90"/>
      <c r="H1211" s="90"/>
      <c r="I1211" s="91">
        <f>IFERROR(ROUND(SUM($I1212),2),"")</f>
        <v>0</v>
      </c>
      <c r="J1211" s="88"/>
      <c r="K1211" s="89"/>
      <c r="L1211" s="91">
        <f>IFERROR(ROUND(SUM($L1212),2)," ")</f>
        <v>0</v>
      </c>
      <c r="M1211" s="93" t="e">
        <f>L1211/$L$1215</f>
        <v>#DIV/0!</v>
      </c>
      <c r="O1211" s="185"/>
    </row>
    <row r="1212" spans="1:15" s="61" customFormat="1" outlineLevel="1" x14ac:dyDescent="0.2">
      <c r="A1212" s="1"/>
      <c r="B1212" s="69" t="s">
        <v>2231</v>
      </c>
      <c r="C1212" s="70">
        <v>2451</v>
      </c>
      <c r="D1212" s="70" t="s">
        <v>496</v>
      </c>
      <c r="E1212" s="71" t="s">
        <v>2232</v>
      </c>
      <c r="F1212" s="72" t="s">
        <v>31</v>
      </c>
      <c r="G1212" s="73">
        <v>4408.96</v>
      </c>
      <c r="H1212" s="74"/>
      <c r="I1212" s="75">
        <f>IFERROR(ROUND($G1212*$H1212,2),"")</f>
        <v>0</v>
      </c>
      <c r="J1212" s="76">
        <f>IFERROR($J$9,"")</f>
        <v>0</v>
      </c>
      <c r="K1212" s="77">
        <f t="shared" ref="K1212" si="295">IFERROR(ROUND(H1212*(1+$J1212),2),"")</f>
        <v>0</v>
      </c>
      <c r="L1212" s="75">
        <f>IFERROR(ROUND($K1212*$G1212,2)," ")</f>
        <v>0</v>
      </c>
      <c r="M1212" s="78"/>
      <c r="O1212" s="185"/>
    </row>
    <row r="1213" spans="1:15" s="61" customFormat="1" ht="15" x14ac:dyDescent="0.2">
      <c r="A1213" s="1"/>
      <c r="B1213" s="87">
        <v>27</v>
      </c>
      <c r="C1213" s="88"/>
      <c r="D1213" s="88"/>
      <c r="E1213" s="89" t="s">
        <v>2233</v>
      </c>
      <c r="F1213" s="88"/>
      <c r="G1213" s="90"/>
      <c r="H1213" s="90"/>
      <c r="I1213" s="91">
        <f>IFERROR(ROUND(SUM($I1214),2),"")</f>
        <v>0</v>
      </c>
      <c r="J1213" s="88"/>
      <c r="K1213" s="89"/>
      <c r="L1213" s="91">
        <f>IFERROR(ROUND(SUM($L1214),2)," ")</f>
        <v>0</v>
      </c>
      <c r="M1213" s="93" t="e">
        <f>L1213/$L$1215</f>
        <v>#DIV/0!</v>
      </c>
      <c r="O1213" s="185"/>
    </row>
    <row r="1214" spans="1:15" s="61" customFormat="1" outlineLevel="1" x14ac:dyDescent="0.2">
      <c r="A1214" s="1"/>
      <c r="B1214" s="69" t="s">
        <v>2234</v>
      </c>
      <c r="C1214" s="70">
        <v>20003061</v>
      </c>
      <c r="D1214" s="70" t="s">
        <v>59</v>
      </c>
      <c r="E1214" s="71" t="s">
        <v>2233</v>
      </c>
      <c r="F1214" s="72" t="s">
        <v>50</v>
      </c>
      <c r="G1214" s="73">
        <v>200</v>
      </c>
      <c r="H1214" s="74"/>
      <c r="I1214" s="75">
        <f>IFERROR(ROUND($G1214*$H1214,2),"")</f>
        <v>0</v>
      </c>
      <c r="J1214" s="76">
        <f>IFERROR($J$9,"")</f>
        <v>0</v>
      </c>
      <c r="K1214" s="77">
        <f t="shared" ref="K1214" si="296">IFERROR(ROUND(H1214*(1+$J1214),2),"")</f>
        <v>0</v>
      </c>
      <c r="L1214" s="75">
        <f>IFERROR(ROUND($K1214*$G1214,2)," ")</f>
        <v>0</v>
      </c>
      <c r="M1214" s="78"/>
      <c r="O1214" s="185"/>
    </row>
    <row r="1215" spans="1:15" s="61" customFormat="1" ht="30" x14ac:dyDescent="0.2">
      <c r="A1215" s="1"/>
      <c r="B1215" s="133"/>
      <c r="C1215" s="134"/>
      <c r="D1215" s="134"/>
      <c r="E1215" s="135"/>
      <c r="F1215" s="134"/>
      <c r="G1215" s="136"/>
      <c r="H1215" s="137"/>
      <c r="I1215" s="138"/>
      <c r="J1215" s="134" t="s">
        <v>2235</v>
      </c>
      <c r="K1215" s="135"/>
      <c r="L1215" s="138">
        <f>IFERROR(ROUND(SUM($L$17,L47,$L$54,$L$173,$L$568,$L$582,$L$633,$L$642,$L$646,$L$653,$L$664,$L$670,$L$672,$L$674,$L$687,$L$689,$L$717,$L$720,$L$911,$L$1102,$L$1150,$L$1163,$L$1192,$L$1211,L238,L242,L1213),2)," ")</f>
        <v>0</v>
      </c>
      <c r="M1215" s="139" t="e">
        <f>SUM(M17:M1214)</f>
        <v>#DIV/0!</v>
      </c>
      <c r="O1215" s="185"/>
    </row>
    <row r="1216" spans="1:15" customFormat="1" x14ac:dyDescent="0.2">
      <c r="A1216" s="1"/>
      <c r="G1216" s="14"/>
      <c r="O1216" s="187"/>
    </row>
    <row r="1217" spans="1:15" ht="15.75" x14ac:dyDescent="0.2">
      <c r="A1217" s="140"/>
      <c r="C1217" s="109"/>
      <c r="D1217" s="109"/>
      <c r="E1217" s="141"/>
      <c r="F1217" s="109"/>
      <c r="G1217" s="142"/>
      <c r="H1217" s="109"/>
      <c r="I1217" s="109"/>
      <c r="J1217" s="143"/>
      <c r="K1217" s="143"/>
      <c r="L1217" s="144"/>
      <c r="M1217" s="143"/>
    </row>
    <row r="1218" spans="1:15" ht="15" x14ac:dyDescent="0.2">
      <c r="A1218" s="140"/>
      <c r="C1218" s="109"/>
      <c r="D1218" s="109"/>
      <c r="E1218" s="145"/>
      <c r="F1218" s="109"/>
      <c r="G1218" s="142"/>
      <c r="H1218" s="109"/>
      <c r="I1218" s="109"/>
      <c r="J1218" s="146"/>
      <c r="K1218" s="147"/>
      <c r="L1218" s="148"/>
      <c r="M1218" s="143"/>
    </row>
    <row r="1219" spans="1:15" ht="15.75" x14ac:dyDescent="0.2">
      <c r="E1219" s="141"/>
      <c r="J1219" s="146"/>
      <c r="K1219" s="147"/>
      <c r="L1219" s="150"/>
    </row>
    <row r="1220" spans="1:15" ht="27" customHeight="1" x14ac:dyDescent="0.2">
      <c r="A1220" s="151"/>
      <c r="B1220" s="227" t="s">
        <v>2236</v>
      </c>
      <c r="C1220" s="228"/>
      <c r="D1220" s="179"/>
      <c r="E1220" s="179"/>
      <c r="F1220" s="152"/>
      <c r="G1220" s="153"/>
      <c r="H1220" s="154"/>
      <c r="J1220" s="10"/>
    </row>
    <row r="1221" spans="1:15" x14ac:dyDescent="0.2">
      <c r="A1221" s="151"/>
      <c r="B1221" s="223" t="s">
        <v>2237</v>
      </c>
      <c r="C1221" s="224"/>
      <c r="D1221" s="220"/>
      <c r="E1221" s="221"/>
      <c r="F1221" s="10"/>
      <c r="G1221" s="10"/>
      <c r="H1221" s="154"/>
      <c r="J1221" s="10"/>
    </row>
    <row r="1222" spans="1:15" x14ac:dyDescent="0.2">
      <c r="A1222" s="151"/>
      <c r="B1222" s="155"/>
      <c r="C1222" s="156"/>
      <c r="D1222" s="157"/>
      <c r="E1222" s="153"/>
      <c r="F1222" s="10"/>
      <c r="G1222" s="10"/>
      <c r="H1222" s="154"/>
      <c r="J1222" s="10"/>
    </row>
    <row r="1223" spans="1:15" ht="28.5" customHeight="1" x14ac:dyDescent="0.2">
      <c r="A1223" s="151"/>
      <c r="B1223" s="227" t="s">
        <v>2236</v>
      </c>
      <c r="C1223" s="228"/>
      <c r="D1223" s="177"/>
      <c r="E1223" s="178"/>
      <c r="F1223" s="10"/>
      <c r="G1223" s="10"/>
      <c r="H1223" s="154"/>
      <c r="J1223" s="10"/>
    </row>
    <row r="1224" spans="1:15" x14ac:dyDescent="0.2">
      <c r="A1224" s="151"/>
      <c r="B1224" s="223" t="s">
        <v>2238</v>
      </c>
      <c r="C1224" s="224"/>
      <c r="D1224" s="222"/>
      <c r="E1224" s="222"/>
      <c r="F1224" s="10"/>
      <c r="G1224" s="10"/>
      <c r="H1224" s="154"/>
      <c r="J1224" s="10"/>
    </row>
    <row r="1225" spans="1:15" x14ac:dyDescent="0.2">
      <c r="A1225" s="151"/>
      <c r="B1225" s="225" t="s">
        <v>2239</v>
      </c>
      <c r="C1225" s="226"/>
      <c r="D1225" s="222"/>
      <c r="E1225" s="222"/>
      <c r="F1225" s="10"/>
      <c r="G1225" s="10"/>
      <c r="H1225" s="154"/>
      <c r="J1225" s="10"/>
    </row>
    <row r="1226" spans="1:15" x14ac:dyDescent="0.2">
      <c r="A1226" s="151"/>
      <c r="B1226" s="158"/>
      <c r="C1226" s="158"/>
      <c r="D1226" s="158"/>
      <c r="E1226" s="153"/>
      <c r="F1226" s="10"/>
      <c r="G1226" s="10"/>
      <c r="H1226" s="159"/>
      <c r="J1226" s="10"/>
    </row>
    <row r="1227" spans="1:15" s="161" customFormat="1" x14ac:dyDescent="0.2">
      <c r="A1227" s="160"/>
      <c r="B1227" s="10"/>
      <c r="C1227" s="10"/>
      <c r="D1227" s="10"/>
      <c r="E1227" s="26"/>
      <c r="H1227" s="162"/>
      <c r="O1227" s="188"/>
    </row>
    <row r="1228" spans="1:15" ht="15" x14ac:dyDescent="0.2">
      <c r="A1228" s="10"/>
      <c r="B1228" s="215" t="s">
        <v>2240</v>
      </c>
      <c r="C1228" s="215"/>
      <c r="D1228" s="10"/>
      <c r="E1228" s="26"/>
      <c r="F1228" s="10"/>
      <c r="G1228" s="10"/>
      <c r="H1228" s="164"/>
      <c r="J1228" s="10"/>
    </row>
    <row r="1229" spans="1:15" ht="15" x14ac:dyDescent="0.2">
      <c r="A1229" s="10"/>
      <c r="B1229" s="163" t="s">
        <v>2241</v>
      </c>
      <c r="C1229" s="10"/>
      <c r="D1229" s="10"/>
      <c r="E1229" s="26"/>
      <c r="F1229" s="10"/>
      <c r="G1229" s="10"/>
      <c r="H1229" s="164"/>
      <c r="J1229" s="10"/>
    </row>
    <row r="1230" spans="1:15" x14ac:dyDescent="0.2">
      <c r="A1230" s="10"/>
      <c r="D1230" s="10"/>
      <c r="F1230" s="10"/>
      <c r="G1230" s="10"/>
      <c r="H1230" s="164"/>
      <c r="J1230" s="10"/>
    </row>
    <row r="1231" spans="1:15" ht="15" x14ac:dyDescent="0.2">
      <c r="A1231" s="140"/>
      <c r="C1231" s="109"/>
      <c r="D1231" s="109"/>
      <c r="E1231" s="145"/>
      <c r="F1231" s="109"/>
      <c r="G1231" s="142"/>
      <c r="H1231" s="109"/>
      <c r="I1231" s="109"/>
      <c r="J1231" s="109"/>
      <c r="K1231" s="109"/>
      <c r="L1231" s="109"/>
      <c r="M1231" s="109"/>
    </row>
    <row r="1232" spans="1:15" ht="15" x14ac:dyDescent="0.2">
      <c r="A1232" s="140"/>
      <c r="C1232" s="109"/>
      <c r="D1232" s="109"/>
      <c r="E1232" s="145"/>
      <c r="F1232" s="109"/>
      <c r="G1232" s="142"/>
      <c r="H1232" s="109"/>
      <c r="I1232" s="109"/>
      <c r="J1232" s="109"/>
      <c r="K1232" s="109"/>
      <c r="L1232" s="109"/>
      <c r="M1232" s="109"/>
    </row>
    <row r="1233" spans="1:13" ht="15" x14ac:dyDescent="0.2">
      <c r="A1233" s="140"/>
      <c r="C1233" s="109"/>
      <c r="D1233" s="109"/>
      <c r="E1233" s="145"/>
      <c r="F1233" s="109"/>
      <c r="G1233" s="142"/>
      <c r="H1233" s="109"/>
      <c r="I1233" s="109"/>
      <c r="J1233" s="109"/>
      <c r="K1233" s="109"/>
      <c r="L1233" s="109"/>
      <c r="M1233" s="109"/>
    </row>
    <row r="1234" spans="1:13" ht="15" x14ac:dyDescent="0.2">
      <c r="A1234" s="140"/>
      <c r="B1234" s="175"/>
      <c r="C1234" s="175"/>
      <c r="D1234" s="175"/>
      <c r="E1234" s="166"/>
      <c r="F1234" s="167"/>
      <c r="G1234" s="168"/>
      <c r="H1234" s="165"/>
      <c r="I1234" s="165"/>
      <c r="J1234" s="176"/>
      <c r="K1234" s="176"/>
      <c r="L1234" s="174"/>
      <c r="M1234" s="174"/>
    </row>
    <row r="1235" spans="1:13" ht="15" x14ac:dyDescent="0.2">
      <c r="A1235" s="140"/>
      <c r="B1235" s="175"/>
      <c r="C1235" s="175"/>
      <c r="D1235" s="175"/>
      <c r="E1235" s="166"/>
      <c r="F1235" s="167"/>
      <c r="G1235" s="168"/>
      <c r="H1235" s="165"/>
      <c r="I1235" s="165"/>
      <c r="J1235" s="176"/>
      <c r="K1235" s="176"/>
      <c r="L1235" s="174"/>
      <c r="M1235" s="174"/>
    </row>
    <row r="1236" spans="1:13" ht="15" x14ac:dyDescent="0.2">
      <c r="A1236" s="140"/>
      <c r="B1236" s="175"/>
      <c r="C1236" s="175"/>
      <c r="D1236" s="175"/>
      <c r="E1236" s="166"/>
      <c r="F1236" s="167"/>
      <c r="G1236" s="168"/>
      <c r="H1236" s="165"/>
      <c r="I1236" s="165"/>
      <c r="J1236" s="176"/>
      <c r="K1236" s="176"/>
      <c r="L1236" s="174"/>
      <c r="M1236" s="174"/>
    </row>
    <row r="1237" spans="1:13" ht="15" x14ac:dyDescent="0.2">
      <c r="A1237" s="140"/>
      <c r="B1237" s="27"/>
      <c r="C1237" s="169"/>
      <c r="D1237" s="169"/>
      <c r="E1237" s="166"/>
      <c r="F1237" s="169"/>
      <c r="G1237" s="170"/>
      <c r="H1237" s="27"/>
      <c r="I1237" s="27"/>
      <c r="J1237" s="169"/>
      <c r="K1237" s="27"/>
      <c r="L1237" s="174"/>
      <c r="M1237" s="174"/>
    </row>
    <row r="1238" spans="1:13" ht="15" x14ac:dyDescent="0.2">
      <c r="A1238" s="140"/>
      <c r="B1238" s="27"/>
      <c r="C1238" s="169"/>
      <c r="D1238" s="169"/>
      <c r="E1238" s="166"/>
      <c r="F1238" s="169"/>
      <c r="G1238" s="170"/>
      <c r="H1238" s="27"/>
      <c r="I1238" s="27"/>
      <c r="J1238" s="169"/>
      <c r="K1238" s="27"/>
      <c r="L1238" s="174"/>
      <c r="M1238" s="174"/>
    </row>
    <row r="1239" spans="1:13" ht="15.75" x14ac:dyDescent="0.2">
      <c r="A1239" s="140"/>
      <c r="B1239" s="27"/>
      <c r="C1239" s="169"/>
      <c r="D1239" s="169"/>
      <c r="E1239" s="171"/>
      <c r="F1239" s="169"/>
      <c r="G1239" s="170"/>
      <c r="H1239" s="27"/>
      <c r="I1239" s="27"/>
      <c r="J1239" s="169"/>
      <c r="K1239" s="27"/>
      <c r="L1239" s="174"/>
      <c r="M1239" s="174"/>
    </row>
    <row r="1240" spans="1:13" ht="15" x14ac:dyDescent="0.2">
      <c r="E1240" s="172"/>
      <c r="L1240" s="173"/>
    </row>
    <row r="1241" spans="1:13" ht="15" x14ac:dyDescent="0.2">
      <c r="E1241" s="145"/>
      <c r="L1241" s="173"/>
    </row>
  </sheetData>
  <autoFilter ref="A16:M1216" xr:uid="{A5E906C8-6BD1-41F4-B232-A9B6F5D131B3}"/>
  <mergeCells count="47">
    <mergeCell ref="L8:M8"/>
    <mergeCell ref="C10:I11"/>
    <mergeCell ref="B2:D5"/>
    <mergeCell ref="E3:M3"/>
    <mergeCell ref="L9:M11"/>
    <mergeCell ref="B10:B11"/>
    <mergeCell ref="C8:I8"/>
    <mergeCell ref="J8:K8"/>
    <mergeCell ref="C9:I9"/>
    <mergeCell ref="J9:K9"/>
    <mergeCell ref="D1220:E1220"/>
    <mergeCell ref="D1221:E1221"/>
    <mergeCell ref="J10:K10"/>
    <mergeCell ref="J11:K11"/>
    <mergeCell ref="B14:B15"/>
    <mergeCell ref="C14:C15"/>
    <mergeCell ref="D14:D15"/>
    <mergeCell ref="E14:E15"/>
    <mergeCell ref="F14:F15"/>
    <mergeCell ref="G14:G15"/>
    <mergeCell ref="H14:H15"/>
    <mergeCell ref="I14:I15"/>
    <mergeCell ref="B1221:C1221"/>
    <mergeCell ref="B1220:C1220"/>
    <mergeCell ref="L1234:M1234"/>
    <mergeCell ref="J14:J15"/>
    <mergeCell ref="K14:K15"/>
    <mergeCell ref="L14:L15"/>
    <mergeCell ref="M14:M15"/>
    <mergeCell ref="D1223:E1223"/>
    <mergeCell ref="D1224:E1224"/>
    <mergeCell ref="D1225:E1225"/>
    <mergeCell ref="B1234:D1234"/>
    <mergeCell ref="J1234:K1234"/>
    <mergeCell ref="B1228:C1228"/>
    <mergeCell ref="B1224:C1224"/>
    <mergeCell ref="B1225:C1225"/>
    <mergeCell ref="B1223:C1223"/>
    <mergeCell ref="L1237:M1237"/>
    <mergeCell ref="L1238:M1238"/>
    <mergeCell ref="L1239:M1239"/>
    <mergeCell ref="B1235:D1235"/>
    <mergeCell ref="J1235:K1235"/>
    <mergeCell ref="L1235:M1235"/>
    <mergeCell ref="B1236:D1236"/>
    <mergeCell ref="J1236:K1236"/>
    <mergeCell ref="L1236:M1236"/>
  </mergeCells>
  <dataValidations count="1">
    <dataValidation type="list" allowBlank="1" showInputMessage="1" showErrorMessage="1" sqref="L9" xr:uid="{6AA9D2B8-A7BC-4DAD-B9FC-DA8F8497AD92}">
      <formula1>$O$9:$O$10</formula1>
    </dataValidation>
  </dataValidations>
  <printOptions horizontalCentered="1"/>
  <pageMargins left="0.39370078740157483" right="0.23622047244094491" top="0.74803149606299213" bottom="0.39370078740157483" header="0.31496062992125984" footer="0.31496062992125984"/>
  <pageSetup paperSize="9" scale="54" fitToHeight="0" orientation="landscape" r:id="rId1"/>
  <headerFooter>
    <oddFooter>&amp;C&amp;P/&amp;N</oddFooter>
  </headerFooter>
  <rowBreaks count="2" manualBreakCount="2">
    <brk id="1188" min="1" max="15" man="1"/>
    <brk id="1208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ORC. SINTÉTICO</vt:lpstr>
      <vt:lpstr>'ORC. SINTÉTICO'!Area_de_impressao</vt:lpstr>
      <vt:lpstr>'ORC. SINTÉTICO'!Titulos_de_impressao</vt:lpstr>
      <vt:lpstr>'ORC. SINTÉTICO'!Z_12538664_79C6_4AAD_BD81_5363A5F496D7_.wvu.PrintArea</vt:lpstr>
      <vt:lpstr>'ORC. SINTÉTICO'!Z_12538664_79C6_4AAD_BD81_5363A5F496D7_.wvu.Rows</vt:lpstr>
      <vt:lpstr>'ORC. SINTÉTICO'!Z_18D9C5C8_6EC0_4507_ACF1_BEE4D54D4AE8_.wvu.PrintArea</vt:lpstr>
      <vt:lpstr>'ORC. SINTÉTICO'!Z_18D9C5C8_6EC0_4507_ACF1_BEE4D54D4AE8_.wvu.Rows</vt:lpstr>
      <vt:lpstr>'ORC. SINTÉTICO'!Z_CA485D5E_5C09_4636_B7A6_10EC2B405CCB_.wvu.PrintArea</vt:lpstr>
      <vt:lpstr>'ORC. SINTÉTICO'!Z_CA485D5E_5C09_4636_B7A6_10EC2B405CCB_.wvu.Rows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Silsa Horacio de Oliveira</dc:creator>
  <cp:lastModifiedBy>Silsa Horacio de Oliveira</cp:lastModifiedBy>
  <dcterms:created xsi:type="dcterms:W3CDTF">2025-10-07T13:56:57Z</dcterms:created>
  <dcterms:modified xsi:type="dcterms:W3CDTF">2025-10-07T14:38:06Z</dcterms:modified>
</cp:coreProperties>
</file>